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ge-my.sharepoint.com/personal/josr_pge_com/Documents/Desktop/XLXB/"/>
    </mc:Choice>
  </mc:AlternateContent>
  <xr:revisionPtr revIDLastSave="0" documentId="8_{1CB2E8C5-5CB1-4AA1-937F-E96587182606}" xr6:coauthVersionLast="47" xr6:coauthVersionMax="47" xr10:uidLastSave="{00000000-0000-0000-0000-000000000000}"/>
  <bookViews>
    <workbookView xWindow="-28920" yWindow="750" windowWidth="29040" windowHeight="15720" firstSheet="8" activeTab="8" xr2:uid="{8FAAB920-5864-4882-8F33-FF865BC57323}"/>
  </bookViews>
  <sheets>
    <sheet name="README" sheetId="77" r:id="rId1"/>
    <sheet name="ReleaseNotes" sheetId="86" r:id="rId2"/>
    <sheet name="unique_contracts" sheetId="74" r:id="rId3"/>
    <sheet name="Calcs" sheetId="94" r:id="rId4"/>
    <sheet name="resources" sheetId="85" r:id="rId5"/>
    <sheet name="lse_names" sheetId="84" r:id="rId6"/>
    <sheet name="misc" sheetId="83" r:id="rId7"/>
    <sheet name="btm_pv_forecast" sheetId="96" r:id="rId8"/>
    <sheet name="Reliability" sheetId="92" r:id="rId9"/>
    <sheet name="CSPReportSheet" sheetId="87" r:id="rId10"/>
    <sheet name="ReportSheet" sheetId="97" r:id="rId11"/>
  </sheets>
  <definedNames>
    <definedName name="__FDS_HYPERLINK_TOGGLE_STATE__" hidden="1">"ON"</definedName>
    <definedName name="_xlnm._FilterDatabase" localSheetId="4" hidden="1">resources!$A$1:$G$1778</definedName>
    <definedName name="_xlnm._FilterDatabase" localSheetId="2" hidden="1">unique_contracts!$A$1:$BY$495</definedName>
    <definedName name="_Order1" hidden="1">255</definedName>
    <definedName name="_Order2" hidden="1">255</definedName>
    <definedName name="BAA_ID">resources!$E$2:$E$1733</definedName>
    <definedName name="bool">misc!$B$2:$B$3</definedName>
    <definedName name="BY10r">unique_contracts!$BY$109</definedName>
    <definedName name="cam_d1911016_vamo_pcia">misc!$R$2:$R$5</definedName>
    <definedName name="cap_areas">misc!$G$2:$G$51</definedName>
    <definedName name="cap_sub_areas">misc!$H$2:$H$31</definedName>
    <definedName name="contract_status">misc!$A$2:$A$6</definedName>
    <definedName name="csp_cat">misc!$N$2:$N$30</definedName>
    <definedName name="csp_table">CSPReportSheet!$B$4:$H$38</definedName>
    <definedName name="d1911016_tranches">misc!$J$2:$J$9</definedName>
    <definedName name="d2106035_tranche">misc!$K$2:$K$23</definedName>
    <definedName name="Days">misc!$E$3:$E$33</definedName>
    <definedName name="Days_na">misc!$E$2:$E$33</definedName>
    <definedName name="elcc_type">resources!$G$2:$G$1733</definedName>
    <definedName name="energy_capacity_from_resource">misc!$L$2:$L$4</definedName>
    <definedName name="generator_name">resources!$B$2:$B$1733</definedName>
    <definedName name="int_count">misc!$E$2:$E$33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s_hybrid">misc!$M$2:$M$22</definedName>
    <definedName name="MAXGEN">resources!$C$2:$C$1733</definedName>
    <definedName name="Months">misc!$E$3:$E$14</definedName>
    <definedName name="Months_na">misc!$E$2:$E$14</definedName>
    <definedName name="nqc_reporting_source">misc!$Q$2:$Q$3</definedName>
    <definedName name="resolve_final_group">resources!$D$2:$D$1733</definedName>
    <definedName name="resources">resources!$A$2:$A$1733</definedName>
    <definedName name="solar_Technology_sub_type">misc!$O$2:$O$5</definedName>
    <definedName name="state_county">misc!$I$2:$I$76</definedName>
    <definedName name="storage_technology_sub_type">misc!$P$2:$P$5</definedName>
    <definedName name="supertype">resources!$F$2:$F$1733</definedName>
    <definedName name="transact">misc!$F$2:$F$4</definedName>
    <definedName name="Year">misc!$D$3:$D$93</definedName>
    <definedName name="Year_na">misc!$D$2:$D$93</definedName>
    <definedName name="yes_no">misc!$C$2:$C$4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87" l="1" a="1"/>
  <c r="K6" i="87" s="1"/>
  <c r="L6" i="87" a="1"/>
  <c r="L6" i="87" s="1"/>
  <c r="M6" i="87" a="1"/>
  <c r="M6" i="87" s="1"/>
  <c r="N6" i="87" a="1"/>
  <c r="N6" i="87" s="1"/>
  <c r="K7" i="87" a="1"/>
  <c r="K7" i="87" s="1"/>
  <c r="L7" i="87" a="1"/>
  <c r="L7" i="87" s="1"/>
  <c r="M7" i="87" a="1"/>
  <c r="M7" i="87" s="1"/>
  <c r="N7" i="87" a="1"/>
  <c r="N7" i="87" s="1"/>
  <c r="K8" i="87" a="1"/>
  <c r="K8" i="87" s="1"/>
  <c r="L8" i="87" a="1"/>
  <c r="L8" i="87" s="1"/>
  <c r="M8" i="87" a="1"/>
  <c r="M8" i="87" s="1"/>
  <c r="N8" i="87" a="1"/>
  <c r="N8" i="87" s="1"/>
  <c r="K9" i="87" a="1"/>
  <c r="K9" i="87" s="1"/>
  <c r="L9" i="87" a="1"/>
  <c r="L9" i="87" s="1"/>
  <c r="M9" i="87" a="1"/>
  <c r="M9" i="87" s="1"/>
  <c r="N9" i="87" a="1"/>
  <c r="N9" i="87" s="1"/>
  <c r="K10" i="87" a="1"/>
  <c r="K10" i="87" s="1"/>
  <c r="L10" i="87" a="1"/>
  <c r="L10" i="87" s="1"/>
  <c r="M10" i="87" a="1"/>
  <c r="M10" i="87" s="1"/>
  <c r="N10" i="87" a="1"/>
  <c r="N10" i="87" s="1"/>
  <c r="K11" i="87" a="1"/>
  <c r="K11" i="87" s="1"/>
  <c r="L11" i="87" a="1"/>
  <c r="L11" i="87" s="1"/>
  <c r="M11" i="87" a="1"/>
  <c r="M11" i="87" s="1"/>
  <c r="N11" i="87" a="1"/>
  <c r="N11" i="87" s="1"/>
  <c r="K12" i="87" a="1"/>
  <c r="K12" i="87" s="1"/>
  <c r="L12" i="87" a="1"/>
  <c r="L12" i="87" s="1"/>
  <c r="M12" i="87" a="1"/>
  <c r="M12" i="87" s="1"/>
  <c r="N12" i="87" a="1"/>
  <c r="N12" i="87" s="1"/>
  <c r="K14" i="87" a="1"/>
  <c r="K14" i="87" s="1"/>
  <c r="L14" i="87" a="1"/>
  <c r="L14" i="87" s="1"/>
  <c r="M14" i="87" a="1"/>
  <c r="M14" i="87" s="1"/>
  <c r="N14" i="87" a="1"/>
  <c r="N14" i="87" s="1"/>
  <c r="K15" i="87" a="1"/>
  <c r="K15" i="87" s="1"/>
  <c r="L15" i="87" a="1"/>
  <c r="L15" i="87" s="1"/>
  <c r="M15" i="87" a="1"/>
  <c r="M15" i="87" s="1"/>
  <c r="N15" i="87" a="1"/>
  <c r="N15" i="87" s="1"/>
  <c r="K16" i="87" a="1"/>
  <c r="K16" i="87" s="1"/>
  <c r="L16" i="87" a="1"/>
  <c r="L16" i="87" s="1"/>
  <c r="M16" i="87" a="1"/>
  <c r="M16" i="87" s="1"/>
  <c r="N16" i="87" a="1"/>
  <c r="N16" i="87" s="1"/>
  <c r="K17" i="87" a="1"/>
  <c r="K17" i="87" s="1"/>
  <c r="L17" i="87" a="1"/>
  <c r="L17" i="87" s="1"/>
  <c r="M17" i="87" a="1"/>
  <c r="M17" i="87" s="1"/>
  <c r="N17" i="87" a="1"/>
  <c r="N17" i="87" s="1"/>
  <c r="K18" i="87" a="1"/>
  <c r="K18" i="87" s="1"/>
  <c r="L18" i="87" a="1"/>
  <c r="L18" i="87" s="1"/>
  <c r="M18" i="87" a="1"/>
  <c r="M18" i="87" s="1"/>
  <c r="N18" i="87" a="1"/>
  <c r="N18" i="87" s="1"/>
  <c r="K19" i="87" a="1"/>
  <c r="K19" i="87" s="1"/>
  <c r="L19" i="87" a="1"/>
  <c r="L19" i="87" s="1"/>
  <c r="M19" i="87" a="1"/>
  <c r="M19" i="87" s="1"/>
  <c r="N19" i="87" a="1"/>
  <c r="N19" i="87" s="1"/>
  <c r="K20" i="87" a="1"/>
  <c r="K20" i="87" s="1"/>
  <c r="L20" i="87" a="1"/>
  <c r="L20" i="87" s="1"/>
  <c r="M20" i="87" a="1"/>
  <c r="M20" i="87" s="1"/>
  <c r="N20" i="87" a="1"/>
  <c r="N20" i="87" s="1"/>
  <c r="K21" i="87" a="1"/>
  <c r="K21" i="87" s="1"/>
  <c r="L21" i="87" a="1"/>
  <c r="L21" i="87" s="1"/>
  <c r="M21" i="87" a="1"/>
  <c r="M21" i="87" s="1"/>
  <c r="N21" i="87" a="1"/>
  <c r="N21" i="87" s="1"/>
  <c r="K23" i="87" a="1"/>
  <c r="K23" i="87" s="1"/>
  <c r="L23" i="87" a="1"/>
  <c r="L23" i="87" s="1"/>
  <c r="M23" i="87" a="1"/>
  <c r="M23" i="87" s="1"/>
  <c r="N23" i="87" a="1"/>
  <c r="N23" i="87" s="1"/>
  <c r="K24" i="87" a="1"/>
  <c r="K24" i="87" s="1"/>
  <c r="L24" i="87" a="1"/>
  <c r="L24" i="87" s="1"/>
  <c r="M24" i="87" a="1"/>
  <c r="M24" i="87" s="1"/>
  <c r="N24" i="87" a="1"/>
  <c r="N24" i="87" s="1"/>
  <c r="K25" i="87" a="1"/>
  <c r="K25" i="87" s="1"/>
  <c r="L25" i="87" a="1"/>
  <c r="L25" i="87" s="1"/>
  <c r="M25" i="87" a="1"/>
  <c r="M25" i="87" s="1"/>
  <c r="N25" i="87" a="1"/>
  <c r="N25" i="87" s="1"/>
  <c r="K26" i="87" a="1"/>
  <c r="K26" i="87" s="1"/>
  <c r="L26" i="87" a="1"/>
  <c r="L26" i="87" s="1"/>
  <c r="M26" i="87" a="1"/>
  <c r="M26" i="87" s="1"/>
  <c r="N26" i="87" a="1"/>
  <c r="N26" i="87" s="1"/>
  <c r="K27" i="87" a="1"/>
  <c r="K27" i="87" s="1"/>
  <c r="L27" i="87" a="1"/>
  <c r="L27" i="87" s="1"/>
  <c r="M27" i="87" a="1"/>
  <c r="M27" i="87" s="1"/>
  <c r="N27" i="87" a="1"/>
  <c r="N27" i="87" s="1"/>
  <c r="K28" i="87" a="1"/>
  <c r="K28" i="87" s="1"/>
  <c r="L28" i="87" a="1"/>
  <c r="L28" i="87" s="1"/>
  <c r="M28" i="87" a="1"/>
  <c r="M28" i="87" s="1"/>
  <c r="N28" i="87" a="1"/>
  <c r="N28" i="87" s="1"/>
  <c r="K30" i="87" a="1"/>
  <c r="K30" i="87" s="1"/>
  <c r="L30" i="87" a="1"/>
  <c r="L30" i="87" s="1"/>
  <c r="M30" i="87" a="1"/>
  <c r="M30" i="87" s="1"/>
  <c r="N30" i="87" a="1"/>
  <c r="N30" i="87" s="1"/>
  <c r="K31" i="87" a="1"/>
  <c r="K31" i="87" s="1"/>
  <c r="L31" i="87" a="1"/>
  <c r="L31" i="87" s="1"/>
  <c r="M31" i="87" a="1"/>
  <c r="M31" i="87" s="1"/>
  <c r="N31" i="87" a="1"/>
  <c r="N31" i="87" s="1"/>
  <c r="K32" i="87" a="1"/>
  <c r="K32" i="87" s="1"/>
  <c r="L32" i="87" a="1"/>
  <c r="L32" i="87" s="1"/>
  <c r="M32" i="87" a="1"/>
  <c r="M32" i="87" s="1"/>
  <c r="N32" i="87" a="1"/>
  <c r="N32" i="87" s="1"/>
  <c r="K34" i="87" a="1"/>
  <c r="K34" i="87" s="1"/>
  <c r="L34" i="87" a="1"/>
  <c r="L34" i="87" s="1"/>
  <c r="M34" i="87" a="1"/>
  <c r="M34" i="87" s="1"/>
  <c r="N34" i="87" a="1"/>
  <c r="N34" i="87" s="1"/>
  <c r="K35" i="87" a="1"/>
  <c r="K35" i="87" s="1"/>
  <c r="L35" i="87" a="1"/>
  <c r="L35" i="87" s="1"/>
  <c r="M35" i="87" a="1"/>
  <c r="M35" i="87" s="1"/>
  <c r="N35" i="87" a="1"/>
  <c r="N35" i="87" s="1"/>
  <c r="K36" i="87" a="1"/>
  <c r="K36" i="87" s="1"/>
  <c r="L36" i="87" a="1"/>
  <c r="L36" i="87" s="1"/>
  <c r="M36" i="87" a="1"/>
  <c r="M36" i="87" s="1"/>
  <c r="N36" i="87" a="1"/>
  <c r="N36" i="87" s="1"/>
  <c r="K38" i="87" a="1"/>
  <c r="K38" i="87" s="1"/>
  <c r="L38" i="87" a="1"/>
  <c r="L38" i="87" s="1"/>
  <c r="M38" i="87" a="1"/>
  <c r="M38" i="87" s="1"/>
  <c r="N38" i="87" a="1"/>
  <c r="N38" i="87" s="1"/>
  <c r="L5" i="87" a="1"/>
  <c r="L5" i="87" s="1"/>
  <c r="M5" i="87" a="1"/>
  <c r="M5" i="87" s="1"/>
  <c r="N5" i="87" a="1"/>
  <c r="N5" i="87" s="1"/>
  <c r="K5" i="87" a="1"/>
  <c r="K5" i="87" s="1"/>
  <c r="F10" i="92"/>
  <c r="G10" i="92"/>
  <c r="H10" i="92"/>
  <c r="I10" i="92"/>
  <c r="J10" i="92"/>
  <c r="K10" i="92"/>
  <c r="K11" i="92" s="1"/>
  <c r="L10" i="92"/>
  <c r="L11" i="92" s="1"/>
  <c r="M10" i="92"/>
  <c r="M11" i="92" s="1"/>
  <c r="N10" i="92"/>
  <c r="O10" i="92"/>
  <c r="P10" i="92"/>
  <c r="E10" i="92"/>
  <c r="E23" i="92"/>
  <c r="B2" i="94"/>
  <c r="C2" i="94"/>
  <c r="D2" i="94"/>
  <c r="E2" i="94"/>
  <c r="F2" i="94"/>
  <c r="G2" i="94"/>
  <c r="H2" i="94"/>
  <c r="I2" i="94"/>
  <c r="J2" i="94"/>
  <c r="K2" i="94"/>
  <c r="L2" i="94"/>
  <c r="M2" i="94"/>
  <c r="N2" i="94"/>
  <c r="O2" i="94"/>
  <c r="P2" i="94"/>
  <c r="Q2" i="94"/>
  <c r="B3" i="94"/>
  <c r="C3" i="94"/>
  <c r="D3" i="94"/>
  <c r="E3" i="94"/>
  <c r="F3" i="94"/>
  <c r="G3" i="94"/>
  <c r="H3" i="94"/>
  <c r="I3" i="94"/>
  <c r="J3" i="94"/>
  <c r="K3" i="94"/>
  <c r="L3" i="94"/>
  <c r="M3" i="94"/>
  <c r="N3" i="94"/>
  <c r="O3" i="94"/>
  <c r="P3" i="94"/>
  <c r="Q3" i="94"/>
  <c r="B4" i="94"/>
  <c r="C4" i="94"/>
  <c r="D4" i="94"/>
  <c r="E4" i="94"/>
  <c r="F4" i="94"/>
  <c r="G4" i="94"/>
  <c r="H4" i="94"/>
  <c r="I4" i="94"/>
  <c r="J4" i="94"/>
  <c r="K4" i="94"/>
  <c r="L4" i="94"/>
  <c r="M4" i="94"/>
  <c r="N4" i="94"/>
  <c r="O4" i="94"/>
  <c r="P4" i="94"/>
  <c r="Q4" i="94"/>
  <c r="B5" i="94"/>
  <c r="C5" i="94"/>
  <c r="D5" i="94"/>
  <c r="E5" i="94"/>
  <c r="F5" i="94"/>
  <c r="G5" i="94"/>
  <c r="H5" i="94"/>
  <c r="I5" i="94"/>
  <c r="J5" i="94"/>
  <c r="K5" i="94"/>
  <c r="L5" i="94"/>
  <c r="M5" i="94"/>
  <c r="N5" i="94"/>
  <c r="O5" i="94"/>
  <c r="P5" i="94"/>
  <c r="Q5" i="94"/>
  <c r="B6" i="94"/>
  <c r="C6" i="94"/>
  <c r="D6" i="94"/>
  <c r="E6" i="94"/>
  <c r="F6" i="94"/>
  <c r="G6" i="94"/>
  <c r="H6" i="94"/>
  <c r="I6" i="94"/>
  <c r="J6" i="94"/>
  <c r="K6" i="94"/>
  <c r="L6" i="94"/>
  <c r="M6" i="94"/>
  <c r="N6" i="94"/>
  <c r="O6" i="94"/>
  <c r="P6" i="94"/>
  <c r="Q6" i="94"/>
  <c r="B7" i="94"/>
  <c r="C7" i="94"/>
  <c r="D7" i="94"/>
  <c r="E7" i="94"/>
  <c r="F7" i="94"/>
  <c r="G7" i="94"/>
  <c r="H7" i="94"/>
  <c r="I7" i="94"/>
  <c r="J7" i="94"/>
  <c r="K7" i="94"/>
  <c r="L7" i="94"/>
  <c r="M7" i="94"/>
  <c r="N7" i="94"/>
  <c r="O7" i="94"/>
  <c r="P7" i="94"/>
  <c r="Q7" i="94"/>
  <c r="B8" i="94"/>
  <c r="C8" i="94"/>
  <c r="D8" i="94"/>
  <c r="E8" i="94"/>
  <c r="F8" i="94"/>
  <c r="G8" i="94"/>
  <c r="H8" i="94"/>
  <c r="I8" i="94"/>
  <c r="J8" i="94"/>
  <c r="K8" i="94"/>
  <c r="L8" i="94"/>
  <c r="M8" i="94"/>
  <c r="N8" i="94"/>
  <c r="O8" i="94"/>
  <c r="P8" i="94"/>
  <c r="Q8" i="94"/>
  <c r="B9" i="94"/>
  <c r="C9" i="94"/>
  <c r="D9" i="94"/>
  <c r="E9" i="94"/>
  <c r="F9" i="94"/>
  <c r="G9" i="94"/>
  <c r="H9" i="94"/>
  <c r="I9" i="94"/>
  <c r="J9" i="94"/>
  <c r="K9" i="94"/>
  <c r="L9" i="94"/>
  <c r="M9" i="94"/>
  <c r="N9" i="94"/>
  <c r="O9" i="94"/>
  <c r="P9" i="94"/>
  <c r="Q9" i="94"/>
  <c r="B10" i="94"/>
  <c r="C10" i="94"/>
  <c r="D10" i="94"/>
  <c r="E10" i="94"/>
  <c r="F10" i="94"/>
  <c r="G10" i="94"/>
  <c r="H10" i="94"/>
  <c r="I10" i="94"/>
  <c r="J10" i="94"/>
  <c r="K10" i="94"/>
  <c r="L10" i="94"/>
  <c r="M10" i="94"/>
  <c r="N10" i="94"/>
  <c r="O10" i="94"/>
  <c r="P10" i="94"/>
  <c r="Q10" i="94"/>
  <c r="B11" i="94"/>
  <c r="C11" i="94"/>
  <c r="D11" i="94"/>
  <c r="E11" i="94"/>
  <c r="F11" i="94"/>
  <c r="G11" i="94"/>
  <c r="H11" i="94"/>
  <c r="I11" i="94"/>
  <c r="J11" i="94"/>
  <c r="K11" i="94"/>
  <c r="L11" i="94"/>
  <c r="M11" i="94"/>
  <c r="N11" i="94"/>
  <c r="O11" i="94"/>
  <c r="P11" i="94"/>
  <c r="Q11" i="94"/>
  <c r="B12" i="94"/>
  <c r="C12" i="94"/>
  <c r="D12" i="94"/>
  <c r="E12" i="94"/>
  <c r="F12" i="94"/>
  <c r="G12" i="94"/>
  <c r="H12" i="94"/>
  <c r="I12" i="94"/>
  <c r="J12" i="94"/>
  <c r="K12" i="94"/>
  <c r="L12" i="94"/>
  <c r="M12" i="94"/>
  <c r="N12" i="94"/>
  <c r="O12" i="94"/>
  <c r="P12" i="94"/>
  <c r="Q12" i="94"/>
  <c r="B13" i="94"/>
  <c r="C13" i="94"/>
  <c r="D13" i="94"/>
  <c r="E13" i="94"/>
  <c r="F13" i="94"/>
  <c r="G13" i="94"/>
  <c r="H13" i="94"/>
  <c r="I13" i="94"/>
  <c r="J13" i="94"/>
  <c r="K13" i="94"/>
  <c r="L13" i="94"/>
  <c r="M13" i="94"/>
  <c r="N13" i="94"/>
  <c r="O13" i="94"/>
  <c r="P13" i="94"/>
  <c r="Q13" i="94"/>
  <c r="B14" i="94"/>
  <c r="C14" i="94"/>
  <c r="D14" i="94"/>
  <c r="E14" i="94"/>
  <c r="F14" i="94"/>
  <c r="G14" i="94"/>
  <c r="H14" i="94"/>
  <c r="I14" i="94"/>
  <c r="J14" i="94"/>
  <c r="K14" i="94"/>
  <c r="L14" i="94"/>
  <c r="M14" i="94"/>
  <c r="N14" i="94"/>
  <c r="O14" i="94"/>
  <c r="P14" i="94"/>
  <c r="Q14" i="94"/>
  <c r="B15" i="94"/>
  <c r="C15" i="94"/>
  <c r="D15" i="94"/>
  <c r="E15" i="94"/>
  <c r="F15" i="94"/>
  <c r="G15" i="94"/>
  <c r="H15" i="94"/>
  <c r="I15" i="94"/>
  <c r="J15" i="94"/>
  <c r="K15" i="94"/>
  <c r="L15" i="94"/>
  <c r="M15" i="94"/>
  <c r="N15" i="94"/>
  <c r="O15" i="94"/>
  <c r="P15" i="94"/>
  <c r="Q15" i="94"/>
  <c r="B16" i="94"/>
  <c r="C16" i="94"/>
  <c r="D16" i="94"/>
  <c r="E16" i="94"/>
  <c r="F16" i="94"/>
  <c r="G16" i="94"/>
  <c r="H16" i="94"/>
  <c r="I16" i="94"/>
  <c r="J16" i="94"/>
  <c r="K16" i="94"/>
  <c r="L16" i="94"/>
  <c r="M16" i="94"/>
  <c r="N16" i="94"/>
  <c r="O16" i="94"/>
  <c r="P16" i="94"/>
  <c r="Q16" i="94"/>
  <c r="B17" i="94"/>
  <c r="C17" i="94"/>
  <c r="D17" i="94"/>
  <c r="E17" i="94"/>
  <c r="F17" i="94"/>
  <c r="G17" i="94"/>
  <c r="H17" i="94"/>
  <c r="I17" i="94"/>
  <c r="J17" i="94"/>
  <c r="K17" i="94"/>
  <c r="L17" i="94"/>
  <c r="M17" i="94"/>
  <c r="N17" i="94"/>
  <c r="O17" i="94"/>
  <c r="P17" i="94"/>
  <c r="Q17" i="94"/>
  <c r="B18" i="94"/>
  <c r="C18" i="94"/>
  <c r="D18" i="94"/>
  <c r="E18" i="94"/>
  <c r="F18" i="94"/>
  <c r="G18" i="94"/>
  <c r="H18" i="94"/>
  <c r="I18" i="94"/>
  <c r="J18" i="94"/>
  <c r="K18" i="94"/>
  <c r="L18" i="94"/>
  <c r="M18" i="94"/>
  <c r="N18" i="94"/>
  <c r="O18" i="94"/>
  <c r="P18" i="94"/>
  <c r="Q18" i="94"/>
  <c r="B19" i="94"/>
  <c r="C19" i="94"/>
  <c r="D19" i="94"/>
  <c r="E19" i="94"/>
  <c r="F19" i="94"/>
  <c r="G19" i="94"/>
  <c r="H19" i="94"/>
  <c r="I19" i="94"/>
  <c r="J19" i="94"/>
  <c r="K19" i="94"/>
  <c r="L19" i="94"/>
  <c r="M19" i="94"/>
  <c r="N19" i="94"/>
  <c r="O19" i="94"/>
  <c r="P19" i="94"/>
  <c r="Q19" i="94"/>
  <c r="B20" i="94"/>
  <c r="C20" i="94"/>
  <c r="D20" i="94"/>
  <c r="E20" i="94"/>
  <c r="F20" i="94"/>
  <c r="G20" i="94"/>
  <c r="H20" i="94"/>
  <c r="I20" i="94"/>
  <c r="J20" i="94"/>
  <c r="K20" i="94"/>
  <c r="L20" i="94"/>
  <c r="M20" i="94"/>
  <c r="N20" i="94"/>
  <c r="O20" i="94"/>
  <c r="P20" i="94"/>
  <c r="Q20" i="94"/>
  <c r="B21" i="94"/>
  <c r="C21" i="94"/>
  <c r="D21" i="94"/>
  <c r="E21" i="94"/>
  <c r="F21" i="94"/>
  <c r="G21" i="94"/>
  <c r="H21" i="94"/>
  <c r="I21" i="94"/>
  <c r="J21" i="94"/>
  <c r="K21" i="94"/>
  <c r="L21" i="94"/>
  <c r="M21" i="94"/>
  <c r="N21" i="94"/>
  <c r="O21" i="94"/>
  <c r="P21" i="94"/>
  <c r="Q21" i="94"/>
  <c r="B22" i="94"/>
  <c r="C22" i="94"/>
  <c r="D22" i="94"/>
  <c r="E22" i="94"/>
  <c r="F22" i="94"/>
  <c r="G22" i="94"/>
  <c r="H22" i="94"/>
  <c r="I22" i="94"/>
  <c r="J22" i="94"/>
  <c r="K22" i="94"/>
  <c r="L22" i="94"/>
  <c r="M22" i="94"/>
  <c r="N22" i="94"/>
  <c r="O22" i="94"/>
  <c r="P22" i="94"/>
  <c r="Q22" i="94"/>
  <c r="B23" i="94"/>
  <c r="C23" i="94"/>
  <c r="D23" i="94"/>
  <c r="E23" i="94"/>
  <c r="F23" i="94"/>
  <c r="G23" i="94"/>
  <c r="H23" i="94"/>
  <c r="I23" i="94"/>
  <c r="J23" i="94"/>
  <c r="K23" i="94"/>
  <c r="L23" i="94"/>
  <c r="M23" i="94"/>
  <c r="N23" i="94"/>
  <c r="O23" i="94"/>
  <c r="P23" i="94"/>
  <c r="Q23" i="94"/>
  <c r="B24" i="94"/>
  <c r="C24" i="94"/>
  <c r="D24" i="94"/>
  <c r="E24" i="94"/>
  <c r="F24" i="94"/>
  <c r="G24" i="94"/>
  <c r="H24" i="94"/>
  <c r="I24" i="94"/>
  <c r="J24" i="94"/>
  <c r="K24" i="94"/>
  <c r="L24" i="94"/>
  <c r="M24" i="94"/>
  <c r="N24" i="94"/>
  <c r="O24" i="94"/>
  <c r="P24" i="94"/>
  <c r="Q24" i="94"/>
  <c r="B25" i="94"/>
  <c r="C25" i="94"/>
  <c r="D25" i="94"/>
  <c r="E25" i="94"/>
  <c r="F25" i="94"/>
  <c r="G25" i="94"/>
  <c r="H25" i="94"/>
  <c r="I25" i="94"/>
  <c r="J25" i="94"/>
  <c r="K25" i="94"/>
  <c r="L25" i="94"/>
  <c r="M25" i="94"/>
  <c r="N25" i="94"/>
  <c r="O25" i="94"/>
  <c r="P25" i="94"/>
  <c r="Q25" i="94"/>
  <c r="B26" i="94"/>
  <c r="C26" i="94"/>
  <c r="D26" i="94"/>
  <c r="E26" i="94"/>
  <c r="F26" i="94"/>
  <c r="G26" i="94"/>
  <c r="H26" i="94"/>
  <c r="I26" i="94"/>
  <c r="J26" i="94"/>
  <c r="K26" i="94"/>
  <c r="L26" i="94"/>
  <c r="M26" i="94"/>
  <c r="N26" i="94"/>
  <c r="O26" i="94"/>
  <c r="P26" i="94"/>
  <c r="Q26" i="94"/>
  <c r="B27" i="94"/>
  <c r="C27" i="94"/>
  <c r="D27" i="94"/>
  <c r="E27" i="94"/>
  <c r="F27" i="94"/>
  <c r="G27" i="94"/>
  <c r="H27" i="94"/>
  <c r="I27" i="94"/>
  <c r="J27" i="94"/>
  <c r="K27" i="94"/>
  <c r="L27" i="94"/>
  <c r="M27" i="94"/>
  <c r="N27" i="94"/>
  <c r="O27" i="94"/>
  <c r="P27" i="94"/>
  <c r="Q27" i="94"/>
  <c r="B28" i="94"/>
  <c r="C28" i="94"/>
  <c r="D28" i="94"/>
  <c r="E28" i="94"/>
  <c r="F28" i="94"/>
  <c r="G28" i="94"/>
  <c r="H28" i="94"/>
  <c r="I28" i="94"/>
  <c r="J28" i="94"/>
  <c r="K28" i="94"/>
  <c r="L28" i="94"/>
  <c r="M28" i="94"/>
  <c r="N28" i="94"/>
  <c r="O28" i="94"/>
  <c r="P28" i="94"/>
  <c r="Q28" i="94"/>
  <c r="B29" i="94"/>
  <c r="C29" i="94"/>
  <c r="D29" i="94"/>
  <c r="E29" i="94"/>
  <c r="F29" i="94"/>
  <c r="G29" i="94"/>
  <c r="H29" i="94"/>
  <c r="I29" i="94"/>
  <c r="J29" i="94"/>
  <c r="K29" i="94"/>
  <c r="L29" i="94"/>
  <c r="M29" i="94"/>
  <c r="N29" i="94"/>
  <c r="O29" i="94"/>
  <c r="P29" i="94"/>
  <c r="Q29" i="94"/>
  <c r="B30" i="94"/>
  <c r="C30" i="94"/>
  <c r="D30" i="94"/>
  <c r="E30" i="94"/>
  <c r="F30" i="94"/>
  <c r="G30" i="94"/>
  <c r="H30" i="94"/>
  <c r="I30" i="94"/>
  <c r="J30" i="94"/>
  <c r="K30" i="94"/>
  <c r="L30" i="94"/>
  <c r="M30" i="94"/>
  <c r="N30" i="94"/>
  <c r="O30" i="94"/>
  <c r="P30" i="94"/>
  <c r="Q30" i="94"/>
  <c r="B31" i="94"/>
  <c r="C31" i="94"/>
  <c r="D31" i="94"/>
  <c r="E31" i="94"/>
  <c r="F31" i="94"/>
  <c r="G31" i="94"/>
  <c r="H31" i="94"/>
  <c r="I31" i="94"/>
  <c r="J31" i="94"/>
  <c r="K31" i="94"/>
  <c r="L31" i="94"/>
  <c r="M31" i="94"/>
  <c r="N31" i="94"/>
  <c r="O31" i="94"/>
  <c r="P31" i="94"/>
  <c r="Q31" i="94"/>
  <c r="B32" i="94"/>
  <c r="C32" i="94"/>
  <c r="D32" i="94"/>
  <c r="E32" i="94"/>
  <c r="F32" i="94"/>
  <c r="G32" i="94"/>
  <c r="H32" i="94"/>
  <c r="I32" i="94"/>
  <c r="J32" i="94"/>
  <c r="K32" i="94"/>
  <c r="L32" i="94"/>
  <c r="M32" i="94"/>
  <c r="N32" i="94"/>
  <c r="O32" i="94"/>
  <c r="P32" i="94"/>
  <c r="Q32" i="94"/>
  <c r="B33" i="94"/>
  <c r="C33" i="94"/>
  <c r="D33" i="94"/>
  <c r="E33" i="94"/>
  <c r="F33" i="94"/>
  <c r="G33" i="94"/>
  <c r="H33" i="94"/>
  <c r="I33" i="94"/>
  <c r="J33" i="94"/>
  <c r="K33" i="94"/>
  <c r="L33" i="94"/>
  <c r="M33" i="94"/>
  <c r="N33" i="94"/>
  <c r="O33" i="94"/>
  <c r="P33" i="94"/>
  <c r="Q33" i="94"/>
  <c r="B34" i="94"/>
  <c r="C34" i="94"/>
  <c r="D34" i="94"/>
  <c r="E34" i="94"/>
  <c r="F34" i="94"/>
  <c r="G34" i="94"/>
  <c r="H34" i="94"/>
  <c r="I34" i="94"/>
  <c r="J34" i="94"/>
  <c r="K34" i="94"/>
  <c r="L34" i="94"/>
  <c r="M34" i="94"/>
  <c r="N34" i="94"/>
  <c r="O34" i="94"/>
  <c r="P34" i="94"/>
  <c r="Q34" i="94"/>
  <c r="B35" i="94"/>
  <c r="C35" i="94"/>
  <c r="D35" i="94"/>
  <c r="E35" i="94"/>
  <c r="F35" i="94"/>
  <c r="G35" i="94"/>
  <c r="H35" i="94"/>
  <c r="I35" i="94"/>
  <c r="J35" i="94"/>
  <c r="K35" i="94"/>
  <c r="L35" i="94"/>
  <c r="M35" i="94"/>
  <c r="N35" i="94"/>
  <c r="O35" i="94"/>
  <c r="P35" i="94"/>
  <c r="Q35" i="94"/>
  <c r="B36" i="94"/>
  <c r="C36" i="94"/>
  <c r="D36" i="94"/>
  <c r="E36" i="94"/>
  <c r="F36" i="94"/>
  <c r="G36" i="94"/>
  <c r="H36" i="94"/>
  <c r="I36" i="94"/>
  <c r="J36" i="94"/>
  <c r="K36" i="94"/>
  <c r="L36" i="94"/>
  <c r="M36" i="94"/>
  <c r="N36" i="94"/>
  <c r="O36" i="94"/>
  <c r="P36" i="94"/>
  <c r="Q36" i="94"/>
  <c r="B37" i="94"/>
  <c r="C37" i="94"/>
  <c r="D37" i="94"/>
  <c r="E37" i="94"/>
  <c r="F37" i="94"/>
  <c r="G37" i="94"/>
  <c r="H37" i="94"/>
  <c r="I37" i="94"/>
  <c r="J37" i="94"/>
  <c r="K37" i="94"/>
  <c r="L37" i="94"/>
  <c r="M37" i="94"/>
  <c r="N37" i="94"/>
  <c r="O37" i="94"/>
  <c r="P37" i="94"/>
  <c r="Q37" i="94"/>
  <c r="B38" i="94"/>
  <c r="C38" i="94"/>
  <c r="D38" i="94"/>
  <c r="E38" i="94"/>
  <c r="F38" i="94"/>
  <c r="G38" i="94"/>
  <c r="H38" i="94"/>
  <c r="I38" i="94"/>
  <c r="J38" i="94"/>
  <c r="K38" i="94"/>
  <c r="L38" i="94"/>
  <c r="M38" i="94"/>
  <c r="N38" i="94"/>
  <c r="O38" i="94"/>
  <c r="P38" i="94"/>
  <c r="Q38" i="94"/>
  <c r="B39" i="94"/>
  <c r="C39" i="94"/>
  <c r="D39" i="94"/>
  <c r="E39" i="94"/>
  <c r="F39" i="94"/>
  <c r="G39" i="94"/>
  <c r="H39" i="94"/>
  <c r="I39" i="94"/>
  <c r="J39" i="94"/>
  <c r="K39" i="94"/>
  <c r="L39" i="94"/>
  <c r="M39" i="94"/>
  <c r="N39" i="94"/>
  <c r="O39" i="94"/>
  <c r="P39" i="94"/>
  <c r="Q39" i="94"/>
  <c r="B40" i="94"/>
  <c r="C40" i="94"/>
  <c r="D40" i="94"/>
  <c r="E40" i="94"/>
  <c r="F40" i="94"/>
  <c r="G40" i="94"/>
  <c r="H40" i="94"/>
  <c r="I40" i="94"/>
  <c r="J40" i="94"/>
  <c r="K40" i="94"/>
  <c r="L40" i="94"/>
  <c r="M40" i="94"/>
  <c r="N40" i="94"/>
  <c r="O40" i="94"/>
  <c r="P40" i="94"/>
  <c r="Q40" i="94"/>
  <c r="B41" i="94"/>
  <c r="C41" i="94"/>
  <c r="D41" i="94"/>
  <c r="E41" i="94"/>
  <c r="F41" i="94"/>
  <c r="G41" i="94"/>
  <c r="H41" i="94"/>
  <c r="I41" i="94"/>
  <c r="J41" i="94"/>
  <c r="K41" i="94"/>
  <c r="L41" i="94"/>
  <c r="M41" i="94"/>
  <c r="N41" i="94"/>
  <c r="O41" i="94"/>
  <c r="P41" i="94"/>
  <c r="Q41" i="94"/>
  <c r="B42" i="94"/>
  <c r="C42" i="94"/>
  <c r="D42" i="94"/>
  <c r="E42" i="94"/>
  <c r="F42" i="94"/>
  <c r="G42" i="94"/>
  <c r="H42" i="94"/>
  <c r="I42" i="94"/>
  <c r="J42" i="94"/>
  <c r="K42" i="94"/>
  <c r="L42" i="94"/>
  <c r="M42" i="94"/>
  <c r="N42" i="94"/>
  <c r="O42" i="94"/>
  <c r="P42" i="94"/>
  <c r="Q42" i="94"/>
  <c r="B43" i="94"/>
  <c r="C43" i="94"/>
  <c r="D43" i="94"/>
  <c r="E43" i="94"/>
  <c r="F43" i="94"/>
  <c r="G43" i="94"/>
  <c r="H43" i="94"/>
  <c r="I43" i="94"/>
  <c r="J43" i="94"/>
  <c r="K43" i="94"/>
  <c r="L43" i="94"/>
  <c r="M43" i="94"/>
  <c r="N43" i="94"/>
  <c r="O43" i="94"/>
  <c r="P43" i="94"/>
  <c r="Q43" i="94"/>
  <c r="B44" i="94"/>
  <c r="C44" i="94"/>
  <c r="D44" i="94"/>
  <c r="E44" i="94"/>
  <c r="F44" i="94"/>
  <c r="G44" i="94"/>
  <c r="H44" i="94"/>
  <c r="I44" i="94"/>
  <c r="J44" i="94"/>
  <c r="K44" i="94"/>
  <c r="L44" i="94"/>
  <c r="M44" i="94"/>
  <c r="N44" i="94"/>
  <c r="O44" i="94"/>
  <c r="P44" i="94"/>
  <c r="Q44" i="94"/>
  <c r="B45" i="94"/>
  <c r="C45" i="94"/>
  <c r="D45" i="94"/>
  <c r="E45" i="94"/>
  <c r="F45" i="94"/>
  <c r="G45" i="94"/>
  <c r="H45" i="94"/>
  <c r="I45" i="94"/>
  <c r="J45" i="94"/>
  <c r="K45" i="94"/>
  <c r="L45" i="94"/>
  <c r="M45" i="94"/>
  <c r="N45" i="94"/>
  <c r="O45" i="94"/>
  <c r="P45" i="94"/>
  <c r="Q45" i="94"/>
  <c r="B46" i="94"/>
  <c r="C46" i="94"/>
  <c r="D46" i="94"/>
  <c r="E46" i="94"/>
  <c r="F46" i="94"/>
  <c r="G46" i="94"/>
  <c r="H46" i="94"/>
  <c r="I46" i="94"/>
  <c r="J46" i="94"/>
  <c r="K46" i="94"/>
  <c r="L46" i="94"/>
  <c r="M46" i="94"/>
  <c r="N46" i="94"/>
  <c r="O46" i="94"/>
  <c r="P46" i="94"/>
  <c r="Q46" i="94"/>
  <c r="B47" i="94"/>
  <c r="C47" i="94"/>
  <c r="D47" i="94"/>
  <c r="E47" i="94"/>
  <c r="F47" i="94"/>
  <c r="G47" i="94"/>
  <c r="H47" i="94"/>
  <c r="I47" i="94"/>
  <c r="J47" i="94"/>
  <c r="K47" i="94"/>
  <c r="L47" i="94"/>
  <c r="M47" i="94"/>
  <c r="N47" i="94"/>
  <c r="O47" i="94"/>
  <c r="P47" i="94"/>
  <c r="Q47" i="94"/>
  <c r="B48" i="94"/>
  <c r="C48" i="94"/>
  <c r="D48" i="94"/>
  <c r="E48" i="94"/>
  <c r="F48" i="94"/>
  <c r="G48" i="94"/>
  <c r="H48" i="94"/>
  <c r="I48" i="94"/>
  <c r="J48" i="94"/>
  <c r="K48" i="94"/>
  <c r="L48" i="94"/>
  <c r="M48" i="94"/>
  <c r="N48" i="94"/>
  <c r="O48" i="94"/>
  <c r="P48" i="94"/>
  <c r="Q48" i="94"/>
  <c r="B49" i="94"/>
  <c r="C49" i="94"/>
  <c r="D49" i="94"/>
  <c r="E49" i="94"/>
  <c r="F49" i="94"/>
  <c r="G49" i="94"/>
  <c r="H49" i="94"/>
  <c r="I49" i="94"/>
  <c r="J49" i="94"/>
  <c r="K49" i="94"/>
  <c r="L49" i="94"/>
  <c r="M49" i="94"/>
  <c r="N49" i="94"/>
  <c r="O49" i="94"/>
  <c r="P49" i="94"/>
  <c r="Q49" i="94"/>
  <c r="B50" i="94"/>
  <c r="C50" i="94"/>
  <c r="D50" i="94"/>
  <c r="E50" i="94"/>
  <c r="F50" i="94"/>
  <c r="G50" i="94"/>
  <c r="H50" i="94"/>
  <c r="I50" i="94"/>
  <c r="J50" i="94"/>
  <c r="K50" i="94"/>
  <c r="L50" i="94"/>
  <c r="M50" i="94"/>
  <c r="N50" i="94"/>
  <c r="O50" i="94"/>
  <c r="P50" i="94"/>
  <c r="Q50" i="94"/>
  <c r="B51" i="94"/>
  <c r="C51" i="94"/>
  <c r="D51" i="94"/>
  <c r="E51" i="94"/>
  <c r="F51" i="94"/>
  <c r="G51" i="94"/>
  <c r="H51" i="94"/>
  <c r="I51" i="94"/>
  <c r="J51" i="94"/>
  <c r="K51" i="94"/>
  <c r="L51" i="94"/>
  <c r="M51" i="94"/>
  <c r="N51" i="94"/>
  <c r="O51" i="94"/>
  <c r="P51" i="94"/>
  <c r="Q51" i="94"/>
  <c r="B52" i="94"/>
  <c r="C52" i="94"/>
  <c r="D52" i="94"/>
  <c r="E52" i="94"/>
  <c r="F52" i="94"/>
  <c r="G52" i="94"/>
  <c r="H52" i="94"/>
  <c r="I52" i="94"/>
  <c r="J52" i="94"/>
  <c r="K52" i="94"/>
  <c r="L52" i="94"/>
  <c r="M52" i="94"/>
  <c r="N52" i="94"/>
  <c r="O52" i="94"/>
  <c r="P52" i="94"/>
  <c r="Q52" i="94"/>
  <c r="B53" i="94"/>
  <c r="C53" i="94"/>
  <c r="D53" i="94"/>
  <c r="E53" i="94"/>
  <c r="F53" i="94"/>
  <c r="G53" i="94"/>
  <c r="H53" i="94"/>
  <c r="I53" i="94"/>
  <c r="J53" i="94"/>
  <c r="K53" i="94"/>
  <c r="L53" i="94"/>
  <c r="M53" i="94"/>
  <c r="N53" i="94"/>
  <c r="O53" i="94"/>
  <c r="P53" i="94"/>
  <c r="Q53" i="94"/>
  <c r="B54" i="94"/>
  <c r="C54" i="94"/>
  <c r="D54" i="94"/>
  <c r="E54" i="94"/>
  <c r="F54" i="94"/>
  <c r="G54" i="94"/>
  <c r="H54" i="94"/>
  <c r="I54" i="94"/>
  <c r="J54" i="94"/>
  <c r="K54" i="94"/>
  <c r="L54" i="94"/>
  <c r="M54" i="94"/>
  <c r="N54" i="94"/>
  <c r="O54" i="94"/>
  <c r="P54" i="94"/>
  <c r="Q54" i="94"/>
  <c r="B55" i="94"/>
  <c r="C55" i="94"/>
  <c r="D55" i="94"/>
  <c r="E55" i="94"/>
  <c r="F55" i="94"/>
  <c r="G55" i="94"/>
  <c r="H55" i="94"/>
  <c r="I55" i="94"/>
  <c r="J55" i="94"/>
  <c r="K55" i="94"/>
  <c r="L55" i="94"/>
  <c r="M55" i="94"/>
  <c r="N55" i="94"/>
  <c r="O55" i="94"/>
  <c r="P55" i="94"/>
  <c r="Q55" i="94"/>
  <c r="B56" i="94"/>
  <c r="C56" i="94"/>
  <c r="D56" i="94"/>
  <c r="E56" i="94"/>
  <c r="F56" i="94"/>
  <c r="G56" i="94"/>
  <c r="H56" i="94"/>
  <c r="I56" i="94"/>
  <c r="J56" i="94"/>
  <c r="K56" i="94"/>
  <c r="L56" i="94"/>
  <c r="M56" i="94"/>
  <c r="N56" i="94"/>
  <c r="O56" i="94"/>
  <c r="P56" i="94"/>
  <c r="Q56" i="94"/>
  <c r="B57" i="94"/>
  <c r="C57" i="94"/>
  <c r="D57" i="94"/>
  <c r="E57" i="94"/>
  <c r="F57" i="94"/>
  <c r="G57" i="94"/>
  <c r="H57" i="94"/>
  <c r="I57" i="94"/>
  <c r="J57" i="94"/>
  <c r="K57" i="94"/>
  <c r="L57" i="94"/>
  <c r="M57" i="94"/>
  <c r="N57" i="94"/>
  <c r="O57" i="94"/>
  <c r="P57" i="94"/>
  <c r="Q57" i="94"/>
  <c r="B58" i="94"/>
  <c r="C58" i="94"/>
  <c r="D58" i="94"/>
  <c r="E58" i="94"/>
  <c r="F58" i="94"/>
  <c r="G58" i="94"/>
  <c r="H58" i="94"/>
  <c r="I58" i="94"/>
  <c r="J58" i="94"/>
  <c r="K58" i="94"/>
  <c r="L58" i="94"/>
  <c r="M58" i="94"/>
  <c r="N58" i="94"/>
  <c r="O58" i="94"/>
  <c r="P58" i="94"/>
  <c r="Q58" i="94"/>
  <c r="B59" i="94"/>
  <c r="C59" i="94"/>
  <c r="D59" i="94"/>
  <c r="E59" i="94"/>
  <c r="F59" i="94"/>
  <c r="G59" i="94"/>
  <c r="H59" i="94"/>
  <c r="I59" i="94"/>
  <c r="J59" i="94"/>
  <c r="K59" i="94"/>
  <c r="L59" i="94"/>
  <c r="M59" i="94"/>
  <c r="N59" i="94"/>
  <c r="O59" i="94"/>
  <c r="P59" i="94"/>
  <c r="Q59" i="94"/>
  <c r="B60" i="94"/>
  <c r="C60" i="94"/>
  <c r="D60" i="94"/>
  <c r="E60" i="94"/>
  <c r="F60" i="94"/>
  <c r="G60" i="94"/>
  <c r="H60" i="94"/>
  <c r="I60" i="94"/>
  <c r="J60" i="94"/>
  <c r="K60" i="94"/>
  <c r="L60" i="94"/>
  <c r="M60" i="94"/>
  <c r="N60" i="94"/>
  <c r="O60" i="94"/>
  <c r="P60" i="94"/>
  <c r="Q60" i="94"/>
  <c r="B61" i="94"/>
  <c r="C61" i="94"/>
  <c r="D61" i="94"/>
  <c r="E61" i="94"/>
  <c r="F61" i="94"/>
  <c r="G61" i="94"/>
  <c r="H61" i="94"/>
  <c r="I61" i="94"/>
  <c r="J61" i="94"/>
  <c r="K61" i="94"/>
  <c r="L61" i="94"/>
  <c r="M61" i="94"/>
  <c r="N61" i="94"/>
  <c r="O61" i="94"/>
  <c r="P61" i="94"/>
  <c r="Q61" i="94"/>
  <c r="B62" i="94"/>
  <c r="C62" i="94"/>
  <c r="D62" i="94"/>
  <c r="E62" i="94"/>
  <c r="F62" i="94"/>
  <c r="G62" i="94"/>
  <c r="H62" i="94"/>
  <c r="I62" i="94"/>
  <c r="J62" i="94"/>
  <c r="K62" i="94"/>
  <c r="L62" i="94"/>
  <c r="M62" i="94"/>
  <c r="N62" i="94"/>
  <c r="O62" i="94"/>
  <c r="P62" i="94"/>
  <c r="Q62" i="94"/>
  <c r="B63" i="94"/>
  <c r="C63" i="94"/>
  <c r="D63" i="94"/>
  <c r="E63" i="94"/>
  <c r="F63" i="94"/>
  <c r="G63" i="94"/>
  <c r="H63" i="94"/>
  <c r="I63" i="94"/>
  <c r="J63" i="94"/>
  <c r="K63" i="94"/>
  <c r="L63" i="94"/>
  <c r="M63" i="94"/>
  <c r="N63" i="94"/>
  <c r="O63" i="94"/>
  <c r="P63" i="94"/>
  <c r="Q63" i="94"/>
  <c r="B64" i="94"/>
  <c r="C64" i="94"/>
  <c r="D64" i="94"/>
  <c r="E64" i="94"/>
  <c r="F64" i="94"/>
  <c r="G64" i="94"/>
  <c r="H64" i="94"/>
  <c r="I64" i="94"/>
  <c r="J64" i="94"/>
  <c r="K64" i="94"/>
  <c r="L64" i="94"/>
  <c r="M64" i="94"/>
  <c r="N64" i="94"/>
  <c r="O64" i="94"/>
  <c r="P64" i="94"/>
  <c r="Q64" i="94"/>
  <c r="B65" i="94"/>
  <c r="C65" i="94"/>
  <c r="D65" i="94"/>
  <c r="E65" i="94"/>
  <c r="F65" i="94"/>
  <c r="G65" i="94"/>
  <c r="H65" i="94"/>
  <c r="I65" i="94"/>
  <c r="J65" i="94"/>
  <c r="K65" i="94"/>
  <c r="L65" i="94"/>
  <c r="M65" i="94"/>
  <c r="N65" i="94"/>
  <c r="O65" i="94"/>
  <c r="P65" i="94"/>
  <c r="Q65" i="94"/>
  <c r="B66" i="94"/>
  <c r="C66" i="94"/>
  <c r="D66" i="94"/>
  <c r="E66" i="94"/>
  <c r="F66" i="94"/>
  <c r="G66" i="94"/>
  <c r="H66" i="94"/>
  <c r="I66" i="94"/>
  <c r="J66" i="94"/>
  <c r="K66" i="94"/>
  <c r="L66" i="94"/>
  <c r="M66" i="94"/>
  <c r="N66" i="94"/>
  <c r="O66" i="94"/>
  <c r="P66" i="94"/>
  <c r="Q66" i="94"/>
  <c r="B67" i="94"/>
  <c r="C67" i="94"/>
  <c r="D67" i="94"/>
  <c r="E67" i="94"/>
  <c r="F67" i="94"/>
  <c r="G67" i="94"/>
  <c r="H67" i="94"/>
  <c r="I67" i="94"/>
  <c r="J67" i="94"/>
  <c r="K67" i="94"/>
  <c r="L67" i="94"/>
  <c r="M67" i="94"/>
  <c r="N67" i="94"/>
  <c r="O67" i="94"/>
  <c r="P67" i="94"/>
  <c r="Q67" i="94"/>
  <c r="B68" i="94"/>
  <c r="C68" i="94"/>
  <c r="D68" i="94"/>
  <c r="E68" i="94"/>
  <c r="F68" i="94"/>
  <c r="G68" i="94"/>
  <c r="H68" i="94"/>
  <c r="I68" i="94"/>
  <c r="J68" i="94"/>
  <c r="K68" i="94"/>
  <c r="L68" i="94"/>
  <c r="M68" i="94"/>
  <c r="N68" i="94"/>
  <c r="O68" i="94"/>
  <c r="P68" i="94"/>
  <c r="Q68" i="94"/>
  <c r="B69" i="94"/>
  <c r="C69" i="94"/>
  <c r="D69" i="94"/>
  <c r="E69" i="94"/>
  <c r="F69" i="94"/>
  <c r="G69" i="94"/>
  <c r="H69" i="94"/>
  <c r="I69" i="94"/>
  <c r="J69" i="94"/>
  <c r="K69" i="94"/>
  <c r="L69" i="94"/>
  <c r="M69" i="94"/>
  <c r="N69" i="94"/>
  <c r="O69" i="94"/>
  <c r="P69" i="94"/>
  <c r="Q69" i="94"/>
  <c r="B70" i="94"/>
  <c r="C70" i="94"/>
  <c r="D70" i="94"/>
  <c r="E70" i="94"/>
  <c r="F70" i="94"/>
  <c r="G70" i="94"/>
  <c r="H70" i="94"/>
  <c r="I70" i="94"/>
  <c r="J70" i="94"/>
  <c r="K70" i="94"/>
  <c r="L70" i="94"/>
  <c r="M70" i="94"/>
  <c r="N70" i="94"/>
  <c r="O70" i="94"/>
  <c r="P70" i="94"/>
  <c r="Q70" i="94"/>
  <c r="B71" i="94"/>
  <c r="C71" i="94"/>
  <c r="D71" i="94"/>
  <c r="E71" i="94"/>
  <c r="F71" i="94"/>
  <c r="G71" i="94"/>
  <c r="H71" i="94"/>
  <c r="I71" i="94"/>
  <c r="J71" i="94"/>
  <c r="K71" i="94"/>
  <c r="L71" i="94"/>
  <c r="M71" i="94"/>
  <c r="N71" i="94"/>
  <c r="O71" i="94"/>
  <c r="P71" i="94"/>
  <c r="Q71" i="94"/>
  <c r="B72" i="94"/>
  <c r="C72" i="94"/>
  <c r="D72" i="94"/>
  <c r="E72" i="94"/>
  <c r="F72" i="94"/>
  <c r="G72" i="94"/>
  <c r="H72" i="94"/>
  <c r="I72" i="94"/>
  <c r="J72" i="94"/>
  <c r="K72" i="94"/>
  <c r="L72" i="94"/>
  <c r="M72" i="94"/>
  <c r="N72" i="94"/>
  <c r="O72" i="94"/>
  <c r="P72" i="94"/>
  <c r="Q72" i="94"/>
  <c r="B73" i="94"/>
  <c r="C73" i="94"/>
  <c r="D73" i="94"/>
  <c r="E73" i="94"/>
  <c r="F73" i="94"/>
  <c r="G73" i="94"/>
  <c r="H73" i="94"/>
  <c r="I73" i="94"/>
  <c r="J73" i="94"/>
  <c r="K73" i="94"/>
  <c r="L73" i="94"/>
  <c r="M73" i="94"/>
  <c r="N73" i="94"/>
  <c r="O73" i="94"/>
  <c r="P73" i="94"/>
  <c r="Q73" i="94"/>
  <c r="B74" i="94"/>
  <c r="C74" i="94"/>
  <c r="D74" i="94"/>
  <c r="E74" i="94"/>
  <c r="F74" i="94"/>
  <c r="G74" i="94"/>
  <c r="H74" i="94"/>
  <c r="I74" i="94"/>
  <c r="J74" i="94"/>
  <c r="K74" i="94"/>
  <c r="L74" i="94"/>
  <c r="M74" i="94"/>
  <c r="N74" i="94"/>
  <c r="O74" i="94"/>
  <c r="P74" i="94"/>
  <c r="Q74" i="94"/>
  <c r="B75" i="94"/>
  <c r="C75" i="94"/>
  <c r="D75" i="94"/>
  <c r="E75" i="94"/>
  <c r="F75" i="94"/>
  <c r="G75" i="94"/>
  <c r="H75" i="94"/>
  <c r="I75" i="94"/>
  <c r="J75" i="94"/>
  <c r="K75" i="94"/>
  <c r="L75" i="94"/>
  <c r="M75" i="94"/>
  <c r="N75" i="94"/>
  <c r="O75" i="94"/>
  <c r="P75" i="94"/>
  <c r="Q75" i="94"/>
  <c r="B76" i="94"/>
  <c r="C76" i="94"/>
  <c r="D76" i="94"/>
  <c r="E76" i="94"/>
  <c r="F76" i="94"/>
  <c r="G76" i="94"/>
  <c r="H76" i="94"/>
  <c r="I76" i="94"/>
  <c r="J76" i="94"/>
  <c r="K76" i="94"/>
  <c r="L76" i="94"/>
  <c r="M76" i="94"/>
  <c r="N76" i="94"/>
  <c r="O76" i="94"/>
  <c r="P76" i="94"/>
  <c r="Q76" i="94"/>
  <c r="B77" i="94"/>
  <c r="C77" i="94"/>
  <c r="D77" i="94"/>
  <c r="E77" i="94"/>
  <c r="F77" i="94"/>
  <c r="G77" i="94"/>
  <c r="H77" i="94"/>
  <c r="I77" i="94"/>
  <c r="J77" i="94"/>
  <c r="K77" i="94"/>
  <c r="L77" i="94"/>
  <c r="M77" i="94"/>
  <c r="N77" i="94"/>
  <c r="O77" i="94"/>
  <c r="P77" i="94"/>
  <c r="Q77" i="94"/>
  <c r="B78" i="94"/>
  <c r="C78" i="94"/>
  <c r="D78" i="94"/>
  <c r="E78" i="94"/>
  <c r="F78" i="94"/>
  <c r="G78" i="94"/>
  <c r="H78" i="94"/>
  <c r="I78" i="94"/>
  <c r="J78" i="94"/>
  <c r="K78" i="94"/>
  <c r="L78" i="94"/>
  <c r="M78" i="94"/>
  <c r="N78" i="94"/>
  <c r="O78" i="94"/>
  <c r="P78" i="94"/>
  <c r="Q78" i="94"/>
  <c r="B79" i="94"/>
  <c r="C79" i="94"/>
  <c r="D79" i="94"/>
  <c r="E79" i="94"/>
  <c r="F79" i="94"/>
  <c r="G79" i="94"/>
  <c r="H79" i="94"/>
  <c r="I79" i="94"/>
  <c r="J79" i="94"/>
  <c r="K79" i="94"/>
  <c r="L79" i="94"/>
  <c r="M79" i="94"/>
  <c r="N79" i="94"/>
  <c r="O79" i="94"/>
  <c r="P79" i="94"/>
  <c r="Q79" i="94"/>
  <c r="B80" i="94"/>
  <c r="C80" i="94"/>
  <c r="D80" i="94"/>
  <c r="E80" i="94"/>
  <c r="F80" i="94"/>
  <c r="G80" i="94"/>
  <c r="H80" i="94"/>
  <c r="I80" i="94"/>
  <c r="J80" i="94"/>
  <c r="K80" i="94"/>
  <c r="L80" i="94"/>
  <c r="M80" i="94"/>
  <c r="N80" i="94"/>
  <c r="O80" i="94"/>
  <c r="P80" i="94"/>
  <c r="Q80" i="94"/>
  <c r="B81" i="94"/>
  <c r="C81" i="94"/>
  <c r="D81" i="94"/>
  <c r="E81" i="94"/>
  <c r="F81" i="94"/>
  <c r="G81" i="94"/>
  <c r="H81" i="94"/>
  <c r="I81" i="94"/>
  <c r="J81" i="94"/>
  <c r="K81" i="94"/>
  <c r="L81" i="94"/>
  <c r="M81" i="94"/>
  <c r="N81" i="94"/>
  <c r="O81" i="94"/>
  <c r="P81" i="94"/>
  <c r="Q81" i="94"/>
  <c r="B82" i="94"/>
  <c r="C82" i="94"/>
  <c r="D82" i="94"/>
  <c r="E82" i="94"/>
  <c r="F82" i="94"/>
  <c r="G82" i="94"/>
  <c r="H82" i="94"/>
  <c r="I82" i="94"/>
  <c r="J82" i="94"/>
  <c r="K82" i="94"/>
  <c r="L82" i="94"/>
  <c r="M82" i="94"/>
  <c r="N82" i="94"/>
  <c r="O82" i="94"/>
  <c r="P82" i="94"/>
  <c r="Q82" i="94"/>
  <c r="B83" i="94"/>
  <c r="C83" i="94"/>
  <c r="D83" i="94"/>
  <c r="E83" i="94"/>
  <c r="F83" i="94"/>
  <c r="G83" i="94"/>
  <c r="H83" i="94"/>
  <c r="I83" i="94"/>
  <c r="J83" i="94"/>
  <c r="K83" i="94"/>
  <c r="L83" i="94"/>
  <c r="M83" i="94"/>
  <c r="N83" i="94"/>
  <c r="O83" i="94"/>
  <c r="P83" i="94"/>
  <c r="Q83" i="94"/>
  <c r="B84" i="94"/>
  <c r="C84" i="94"/>
  <c r="D84" i="94"/>
  <c r="E84" i="94"/>
  <c r="F84" i="94"/>
  <c r="G84" i="94"/>
  <c r="H84" i="94"/>
  <c r="I84" i="94"/>
  <c r="J84" i="94"/>
  <c r="K84" i="94"/>
  <c r="L84" i="94"/>
  <c r="M84" i="94"/>
  <c r="N84" i="94"/>
  <c r="O84" i="94"/>
  <c r="P84" i="94"/>
  <c r="Q84" i="94"/>
  <c r="B85" i="94"/>
  <c r="C85" i="94"/>
  <c r="D85" i="94"/>
  <c r="E85" i="94"/>
  <c r="F85" i="94"/>
  <c r="G85" i="94"/>
  <c r="H85" i="94"/>
  <c r="I85" i="94"/>
  <c r="J85" i="94"/>
  <c r="K85" i="94"/>
  <c r="L85" i="94"/>
  <c r="M85" i="94"/>
  <c r="N85" i="94"/>
  <c r="O85" i="94"/>
  <c r="P85" i="94"/>
  <c r="Q85" i="94"/>
  <c r="B86" i="94"/>
  <c r="C86" i="94"/>
  <c r="D86" i="94"/>
  <c r="E86" i="94"/>
  <c r="F86" i="94"/>
  <c r="G86" i="94"/>
  <c r="H86" i="94"/>
  <c r="I86" i="94"/>
  <c r="J86" i="94"/>
  <c r="K86" i="94"/>
  <c r="L86" i="94"/>
  <c r="M86" i="94"/>
  <c r="N86" i="94"/>
  <c r="O86" i="94"/>
  <c r="P86" i="94"/>
  <c r="Q86" i="94"/>
  <c r="B87" i="94"/>
  <c r="C87" i="94"/>
  <c r="D87" i="94"/>
  <c r="E87" i="94"/>
  <c r="F87" i="94"/>
  <c r="G87" i="94"/>
  <c r="H87" i="94"/>
  <c r="I87" i="94"/>
  <c r="J87" i="94"/>
  <c r="K87" i="94"/>
  <c r="L87" i="94"/>
  <c r="M87" i="94"/>
  <c r="N87" i="94"/>
  <c r="O87" i="94"/>
  <c r="P87" i="94"/>
  <c r="Q87" i="94"/>
  <c r="B88" i="94"/>
  <c r="C88" i="94"/>
  <c r="D88" i="94"/>
  <c r="E88" i="94"/>
  <c r="F88" i="94"/>
  <c r="G88" i="94"/>
  <c r="H88" i="94"/>
  <c r="I88" i="94"/>
  <c r="J88" i="94"/>
  <c r="K88" i="94"/>
  <c r="L88" i="94"/>
  <c r="M88" i="94"/>
  <c r="N88" i="94"/>
  <c r="O88" i="94"/>
  <c r="P88" i="94"/>
  <c r="Q88" i="94"/>
  <c r="B89" i="94"/>
  <c r="C89" i="94"/>
  <c r="D89" i="94"/>
  <c r="E89" i="94"/>
  <c r="F89" i="94"/>
  <c r="G89" i="94"/>
  <c r="H89" i="94"/>
  <c r="I89" i="94"/>
  <c r="J89" i="94"/>
  <c r="K89" i="94"/>
  <c r="L89" i="94"/>
  <c r="M89" i="94"/>
  <c r="N89" i="94"/>
  <c r="O89" i="94"/>
  <c r="P89" i="94"/>
  <c r="Q89" i="94"/>
  <c r="B90" i="94"/>
  <c r="C90" i="94"/>
  <c r="D90" i="94"/>
  <c r="E90" i="94"/>
  <c r="F90" i="94"/>
  <c r="G90" i="94"/>
  <c r="H90" i="94"/>
  <c r="I90" i="94"/>
  <c r="J90" i="94"/>
  <c r="K90" i="94"/>
  <c r="L90" i="94"/>
  <c r="M90" i="94"/>
  <c r="N90" i="94"/>
  <c r="O90" i="94"/>
  <c r="P90" i="94"/>
  <c r="Q90" i="94"/>
  <c r="B91" i="94"/>
  <c r="C91" i="94"/>
  <c r="D91" i="94"/>
  <c r="E91" i="94"/>
  <c r="F91" i="94"/>
  <c r="G91" i="94"/>
  <c r="H91" i="94"/>
  <c r="I91" i="94"/>
  <c r="J91" i="94"/>
  <c r="K91" i="94"/>
  <c r="L91" i="94"/>
  <c r="M91" i="94"/>
  <c r="N91" i="94"/>
  <c r="O91" i="94"/>
  <c r="P91" i="94"/>
  <c r="Q91" i="94"/>
  <c r="B92" i="94"/>
  <c r="C92" i="94"/>
  <c r="D92" i="94"/>
  <c r="E92" i="94"/>
  <c r="F92" i="94"/>
  <c r="G92" i="94"/>
  <c r="H92" i="94"/>
  <c r="I92" i="94"/>
  <c r="J92" i="94"/>
  <c r="K92" i="94"/>
  <c r="L92" i="94"/>
  <c r="M92" i="94"/>
  <c r="N92" i="94"/>
  <c r="O92" i="94"/>
  <c r="P92" i="94"/>
  <c r="Q92" i="94"/>
  <c r="B93" i="94"/>
  <c r="C93" i="94"/>
  <c r="D93" i="94"/>
  <c r="E93" i="94"/>
  <c r="F93" i="94"/>
  <c r="G93" i="94"/>
  <c r="H93" i="94"/>
  <c r="I93" i="94"/>
  <c r="J93" i="94"/>
  <c r="K93" i="94"/>
  <c r="L93" i="94"/>
  <c r="M93" i="94"/>
  <c r="N93" i="94"/>
  <c r="O93" i="94"/>
  <c r="P93" i="94"/>
  <c r="Q93" i="94"/>
  <c r="B94" i="94"/>
  <c r="C94" i="94"/>
  <c r="D94" i="94"/>
  <c r="E94" i="94"/>
  <c r="F94" i="94"/>
  <c r="G94" i="94"/>
  <c r="H94" i="94"/>
  <c r="I94" i="94"/>
  <c r="J94" i="94"/>
  <c r="K94" i="94"/>
  <c r="L94" i="94"/>
  <c r="M94" i="94"/>
  <c r="N94" i="94"/>
  <c r="O94" i="94"/>
  <c r="P94" i="94"/>
  <c r="Q94" i="94"/>
  <c r="B95" i="94"/>
  <c r="C95" i="94"/>
  <c r="D95" i="94"/>
  <c r="E95" i="94"/>
  <c r="F95" i="94"/>
  <c r="G95" i="94"/>
  <c r="H95" i="94"/>
  <c r="I95" i="94"/>
  <c r="J95" i="94"/>
  <c r="K95" i="94"/>
  <c r="L95" i="94"/>
  <c r="M95" i="94"/>
  <c r="N95" i="94"/>
  <c r="O95" i="94"/>
  <c r="P95" i="94"/>
  <c r="Q95" i="94"/>
  <c r="B96" i="94"/>
  <c r="C96" i="94"/>
  <c r="D96" i="94"/>
  <c r="E96" i="94"/>
  <c r="F96" i="94"/>
  <c r="G96" i="94"/>
  <c r="H96" i="94"/>
  <c r="I96" i="94"/>
  <c r="J96" i="94"/>
  <c r="K96" i="94"/>
  <c r="L96" i="94"/>
  <c r="M96" i="94"/>
  <c r="N96" i="94"/>
  <c r="O96" i="94"/>
  <c r="P96" i="94"/>
  <c r="Q96" i="94"/>
  <c r="B97" i="94"/>
  <c r="C97" i="94"/>
  <c r="D97" i="94"/>
  <c r="E97" i="94"/>
  <c r="F97" i="94"/>
  <c r="G97" i="94"/>
  <c r="H97" i="94"/>
  <c r="I97" i="94"/>
  <c r="J97" i="94"/>
  <c r="K97" i="94"/>
  <c r="L97" i="94"/>
  <c r="M97" i="94"/>
  <c r="N97" i="94"/>
  <c r="O97" i="94"/>
  <c r="P97" i="94"/>
  <c r="Q97" i="94"/>
  <c r="B98" i="94"/>
  <c r="C98" i="94"/>
  <c r="D98" i="94"/>
  <c r="E98" i="94"/>
  <c r="F98" i="94"/>
  <c r="G98" i="94"/>
  <c r="H98" i="94"/>
  <c r="I98" i="94"/>
  <c r="J98" i="94"/>
  <c r="K98" i="94"/>
  <c r="L98" i="94"/>
  <c r="M98" i="94"/>
  <c r="N98" i="94"/>
  <c r="O98" i="94"/>
  <c r="P98" i="94"/>
  <c r="Q98" i="94"/>
  <c r="B99" i="94"/>
  <c r="C99" i="94"/>
  <c r="D99" i="94"/>
  <c r="E99" i="94"/>
  <c r="F99" i="94"/>
  <c r="G99" i="94"/>
  <c r="H99" i="94"/>
  <c r="I99" i="94"/>
  <c r="J99" i="94"/>
  <c r="K99" i="94"/>
  <c r="L99" i="94"/>
  <c r="M99" i="94"/>
  <c r="N99" i="94"/>
  <c r="O99" i="94"/>
  <c r="P99" i="94"/>
  <c r="Q99" i="94"/>
  <c r="B100" i="94"/>
  <c r="C100" i="94"/>
  <c r="D100" i="94"/>
  <c r="E100" i="94"/>
  <c r="F100" i="94"/>
  <c r="G100" i="94"/>
  <c r="H100" i="94"/>
  <c r="I100" i="94"/>
  <c r="J100" i="94"/>
  <c r="K100" i="94"/>
  <c r="L100" i="94"/>
  <c r="M100" i="94"/>
  <c r="N100" i="94"/>
  <c r="O100" i="94"/>
  <c r="P100" i="94"/>
  <c r="Q100" i="94"/>
  <c r="B101" i="94"/>
  <c r="C101" i="94"/>
  <c r="D101" i="94"/>
  <c r="E101" i="94"/>
  <c r="F101" i="94"/>
  <c r="G101" i="94"/>
  <c r="H101" i="94"/>
  <c r="I101" i="94"/>
  <c r="J101" i="94"/>
  <c r="K101" i="94"/>
  <c r="L101" i="94"/>
  <c r="M101" i="94"/>
  <c r="N101" i="94"/>
  <c r="O101" i="94"/>
  <c r="P101" i="94"/>
  <c r="Q101" i="94"/>
  <c r="B102" i="94"/>
  <c r="C102" i="94"/>
  <c r="D102" i="94"/>
  <c r="E102" i="94"/>
  <c r="F102" i="94"/>
  <c r="G102" i="94"/>
  <c r="H102" i="94"/>
  <c r="I102" i="94"/>
  <c r="J102" i="94"/>
  <c r="K102" i="94"/>
  <c r="L102" i="94"/>
  <c r="M102" i="94"/>
  <c r="N102" i="94"/>
  <c r="O102" i="94"/>
  <c r="P102" i="94"/>
  <c r="Q102" i="94"/>
  <c r="B103" i="94"/>
  <c r="C103" i="94"/>
  <c r="D103" i="94"/>
  <c r="E103" i="94"/>
  <c r="F103" i="94"/>
  <c r="G103" i="94"/>
  <c r="H103" i="94"/>
  <c r="I103" i="94"/>
  <c r="J103" i="94"/>
  <c r="K103" i="94"/>
  <c r="L103" i="94"/>
  <c r="M103" i="94"/>
  <c r="N103" i="94"/>
  <c r="O103" i="94"/>
  <c r="P103" i="94"/>
  <c r="Q103" i="94"/>
  <c r="B104" i="94"/>
  <c r="C104" i="94"/>
  <c r="D104" i="94"/>
  <c r="E104" i="94"/>
  <c r="F104" i="94"/>
  <c r="G104" i="94"/>
  <c r="H104" i="94"/>
  <c r="I104" i="94"/>
  <c r="J104" i="94"/>
  <c r="K104" i="94"/>
  <c r="L104" i="94"/>
  <c r="M104" i="94"/>
  <c r="N104" i="94"/>
  <c r="O104" i="94"/>
  <c r="P104" i="94"/>
  <c r="Q104" i="94"/>
  <c r="B105" i="94"/>
  <c r="C105" i="94"/>
  <c r="D105" i="94"/>
  <c r="E105" i="94"/>
  <c r="F105" i="94"/>
  <c r="G105" i="94"/>
  <c r="H105" i="94"/>
  <c r="I105" i="94"/>
  <c r="J105" i="94"/>
  <c r="K105" i="94"/>
  <c r="L105" i="94"/>
  <c r="M105" i="94"/>
  <c r="N105" i="94"/>
  <c r="O105" i="94"/>
  <c r="P105" i="94"/>
  <c r="Q105" i="94"/>
  <c r="B106" i="94"/>
  <c r="C106" i="94"/>
  <c r="D106" i="94"/>
  <c r="E106" i="94"/>
  <c r="F106" i="94"/>
  <c r="G106" i="94"/>
  <c r="H106" i="94"/>
  <c r="I106" i="94"/>
  <c r="J106" i="94"/>
  <c r="K106" i="94"/>
  <c r="L106" i="94"/>
  <c r="M106" i="94"/>
  <c r="N106" i="94"/>
  <c r="O106" i="94"/>
  <c r="P106" i="94"/>
  <c r="Q106" i="94"/>
  <c r="B107" i="94"/>
  <c r="C107" i="94"/>
  <c r="D107" i="94"/>
  <c r="E107" i="94"/>
  <c r="F107" i="94"/>
  <c r="G107" i="94"/>
  <c r="H107" i="94"/>
  <c r="I107" i="94"/>
  <c r="J107" i="94"/>
  <c r="K107" i="94"/>
  <c r="L107" i="94"/>
  <c r="M107" i="94"/>
  <c r="N107" i="94"/>
  <c r="O107" i="94"/>
  <c r="P107" i="94"/>
  <c r="Q107" i="94"/>
  <c r="B108" i="94"/>
  <c r="C108" i="94"/>
  <c r="D108" i="94"/>
  <c r="E108" i="94"/>
  <c r="F108" i="94"/>
  <c r="G108" i="94"/>
  <c r="H108" i="94"/>
  <c r="I108" i="94"/>
  <c r="J108" i="94"/>
  <c r="K108" i="94"/>
  <c r="L108" i="94"/>
  <c r="M108" i="94"/>
  <c r="N108" i="94"/>
  <c r="O108" i="94"/>
  <c r="P108" i="94"/>
  <c r="Q108" i="94"/>
  <c r="B109" i="94"/>
  <c r="C109" i="94"/>
  <c r="D109" i="94"/>
  <c r="E109" i="94"/>
  <c r="F109" i="94"/>
  <c r="G109" i="94"/>
  <c r="H109" i="94"/>
  <c r="I109" i="94"/>
  <c r="J109" i="94"/>
  <c r="K109" i="94"/>
  <c r="L109" i="94"/>
  <c r="M109" i="94"/>
  <c r="N109" i="94"/>
  <c r="O109" i="94"/>
  <c r="P109" i="94"/>
  <c r="Q109" i="94"/>
  <c r="B110" i="94"/>
  <c r="C110" i="94"/>
  <c r="D110" i="94"/>
  <c r="E110" i="94"/>
  <c r="F110" i="94"/>
  <c r="G110" i="94"/>
  <c r="H110" i="94"/>
  <c r="I110" i="94"/>
  <c r="J110" i="94"/>
  <c r="K110" i="94"/>
  <c r="L110" i="94"/>
  <c r="M110" i="94"/>
  <c r="N110" i="94"/>
  <c r="O110" i="94"/>
  <c r="P110" i="94"/>
  <c r="Q110" i="94"/>
  <c r="B111" i="94"/>
  <c r="C111" i="94"/>
  <c r="D111" i="94"/>
  <c r="E111" i="94"/>
  <c r="F111" i="94"/>
  <c r="G111" i="94"/>
  <c r="H111" i="94"/>
  <c r="I111" i="94"/>
  <c r="J111" i="94"/>
  <c r="K111" i="94"/>
  <c r="L111" i="94"/>
  <c r="M111" i="94"/>
  <c r="N111" i="94"/>
  <c r="O111" i="94"/>
  <c r="P111" i="94"/>
  <c r="Q111" i="94"/>
  <c r="B112" i="94"/>
  <c r="C112" i="94"/>
  <c r="D112" i="94"/>
  <c r="E112" i="94"/>
  <c r="F112" i="94"/>
  <c r="G112" i="94"/>
  <c r="H112" i="94"/>
  <c r="I112" i="94"/>
  <c r="J112" i="94"/>
  <c r="K112" i="94"/>
  <c r="L112" i="94"/>
  <c r="M112" i="94"/>
  <c r="N112" i="94"/>
  <c r="O112" i="94"/>
  <c r="P112" i="94"/>
  <c r="Q112" i="94"/>
  <c r="B113" i="94"/>
  <c r="C113" i="94"/>
  <c r="D113" i="94"/>
  <c r="E113" i="94"/>
  <c r="F113" i="94"/>
  <c r="G113" i="94"/>
  <c r="H113" i="94"/>
  <c r="I113" i="94"/>
  <c r="J113" i="94"/>
  <c r="K113" i="94"/>
  <c r="L113" i="94"/>
  <c r="M113" i="94"/>
  <c r="N113" i="94"/>
  <c r="O113" i="94"/>
  <c r="P113" i="94"/>
  <c r="Q113" i="94"/>
  <c r="B114" i="94"/>
  <c r="C114" i="94"/>
  <c r="D114" i="94"/>
  <c r="E114" i="94"/>
  <c r="F114" i="94"/>
  <c r="G114" i="94"/>
  <c r="H114" i="94"/>
  <c r="I114" i="94"/>
  <c r="J114" i="94"/>
  <c r="K114" i="94"/>
  <c r="L114" i="94"/>
  <c r="M114" i="94"/>
  <c r="N114" i="94"/>
  <c r="O114" i="94"/>
  <c r="P114" i="94"/>
  <c r="Q114" i="94"/>
  <c r="B115" i="94"/>
  <c r="C115" i="94"/>
  <c r="D115" i="94"/>
  <c r="E115" i="94"/>
  <c r="F115" i="94"/>
  <c r="G115" i="94"/>
  <c r="H115" i="94"/>
  <c r="I115" i="94"/>
  <c r="J115" i="94"/>
  <c r="K115" i="94"/>
  <c r="L115" i="94"/>
  <c r="M115" i="94"/>
  <c r="N115" i="94"/>
  <c r="O115" i="94"/>
  <c r="P115" i="94"/>
  <c r="Q115" i="94"/>
  <c r="B116" i="94"/>
  <c r="C116" i="94"/>
  <c r="D116" i="94"/>
  <c r="E116" i="94"/>
  <c r="F116" i="94"/>
  <c r="G116" i="94"/>
  <c r="H116" i="94"/>
  <c r="I116" i="94"/>
  <c r="J116" i="94"/>
  <c r="K116" i="94"/>
  <c r="L116" i="94"/>
  <c r="M116" i="94"/>
  <c r="N116" i="94"/>
  <c r="O116" i="94"/>
  <c r="P116" i="94"/>
  <c r="Q116" i="94"/>
  <c r="B117" i="94"/>
  <c r="C117" i="94"/>
  <c r="D117" i="94"/>
  <c r="E117" i="94"/>
  <c r="F117" i="94"/>
  <c r="G117" i="94"/>
  <c r="H117" i="94"/>
  <c r="I117" i="94"/>
  <c r="J117" i="94"/>
  <c r="K117" i="94"/>
  <c r="L117" i="94"/>
  <c r="M117" i="94"/>
  <c r="N117" i="94"/>
  <c r="O117" i="94"/>
  <c r="P117" i="94"/>
  <c r="Q117" i="94"/>
  <c r="B118" i="94"/>
  <c r="C118" i="94"/>
  <c r="D118" i="94"/>
  <c r="E118" i="94"/>
  <c r="F118" i="94"/>
  <c r="G118" i="94"/>
  <c r="H118" i="94"/>
  <c r="I118" i="94"/>
  <c r="J118" i="94"/>
  <c r="K118" i="94"/>
  <c r="L118" i="94"/>
  <c r="M118" i="94"/>
  <c r="N118" i="94"/>
  <c r="O118" i="94"/>
  <c r="P118" i="94"/>
  <c r="Q118" i="94"/>
  <c r="B119" i="94"/>
  <c r="C119" i="94"/>
  <c r="D119" i="94"/>
  <c r="E119" i="94"/>
  <c r="F119" i="94"/>
  <c r="G119" i="94"/>
  <c r="H119" i="94"/>
  <c r="I119" i="94"/>
  <c r="J119" i="94"/>
  <c r="K119" i="94"/>
  <c r="L119" i="94"/>
  <c r="M119" i="94"/>
  <c r="N119" i="94"/>
  <c r="O119" i="94"/>
  <c r="P119" i="94"/>
  <c r="Q119" i="94"/>
  <c r="B120" i="94"/>
  <c r="C120" i="94"/>
  <c r="D120" i="94"/>
  <c r="E120" i="94"/>
  <c r="F120" i="94"/>
  <c r="G120" i="94"/>
  <c r="H120" i="94"/>
  <c r="I120" i="94"/>
  <c r="J120" i="94"/>
  <c r="K120" i="94"/>
  <c r="L120" i="94"/>
  <c r="M120" i="94"/>
  <c r="N120" i="94"/>
  <c r="O120" i="94"/>
  <c r="P120" i="94"/>
  <c r="Q120" i="94"/>
  <c r="B121" i="94"/>
  <c r="C121" i="94"/>
  <c r="D121" i="94"/>
  <c r="E121" i="94"/>
  <c r="F121" i="94"/>
  <c r="G121" i="94"/>
  <c r="H121" i="94"/>
  <c r="I121" i="94"/>
  <c r="J121" i="94"/>
  <c r="K121" i="94"/>
  <c r="L121" i="94"/>
  <c r="M121" i="94"/>
  <c r="N121" i="94"/>
  <c r="O121" i="94"/>
  <c r="P121" i="94"/>
  <c r="Q121" i="94"/>
  <c r="B122" i="94"/>
  <c r="C122" i="94"/>
  <c r="D122" i="94"/>
  <c r="E122" i="94"/>
  <c r="F122" i="94"/>
  <c r="G122" i="94"/>
  <c r="H122" i="94"/>
  <c r="I122" i="94"/>
  <c r="J122" i="94"/>
  <c r="K122" i="94"/>
  <c r="L122" i="94"/>
  <c r="M122" i="94"/>
  <c r="N122" i="94"/>
  <c r="O122" i="94"/>
  <c r="P122" i="94"/>
  <c r="Q122" i="94"/>
  <c r="B123" i="94"/>
  <c r="C123" i="94"/>
  <c r="D123" i="94"/>
  <c r="E123" i="94"/>
  <c r="F123" i="94"/>
  <c r="G123" i="94"/>
  <c r="H123" i="94"/>
  <c r="I123" i="94"/>
  <c r="J123" i="94"/>
  <c r="K123" i="94"/>
  <c r="L123" i="94"/>
  <c r="M123" i="94"/>
  <c r="N123" i="94"/>
  <c r="O123" i="94"/>
  <c r="P123" i="94"/>
  <c r="Q123" i="94"/>
  <c r="B124" i="94"/>
  <c r="C124" i="94"/>
  <c r="D124" i="94"/>
  <c r="E124" i="94"/>
  <c r="F124" i="94"/>
  <c r="G124" i="94"/>
  <c r="H124" i="94"/>
  <c r="I124" i="94"/>
  <c r="J124" i="94"/>
  <c r="K124" i="94"/>
  <c r="L124" i="94"/>
  <c r="M124" i="94"/>
  <c r="N124" i="94"/>
  <c r="O124" i="94"/>
  <c r="P124" i="94"/>
  <c r="Q124" i="94"/>
  <c r="B125" i="94"/>
  <c r="C125" i="94"/>
  <c r="D125" i="94"/>
  <c r="E125" i="94"/>
  <c r="F125" i="94"/>
  <c r="G125" i="94"/>
  <c r="H125" i="94"/>
  <c r="I125" i="94"/>
  <c r="J125" i="94"/>
  <c r="K125" i="94"/>
  <c r="L125" i="94"/>
  <c r="M125" i="94"/>
  <c r="N125" i="94"/>
  <c r="O125" i="94"/>
  <c r="P125" i="94"/>
  <c r="Q125" i="94"/>
  <c r="B126" i="94"/>
  <c r="C126" i="94"/>
  <c r="D126" i="94"/>
  <c r="E126" i="94"/>
  <c r="F126" i="94"/>
  <c r="G126" i="94"/>
  <c r="H126" i="94"/>
  <c r="I126" i="94"/>
  <c r="J126" i="94"/>
  <c r="K126" i="94"/>
  <c r="L126" i="94"/>
  <c r="M126" i="94"/>
  <c r="N126" i="94"/>
  <c r="O126" i="94"/>
  <c r="P126" i="94"/>
  <c r="Q126" i="94"/>
  <c r="B127" i="94"/>
  <c r="C127" i="94"/>
  <c r="D127" i="94"/>
  <c r="E127" i="94"/>
  <c r="F127" i="94"/>
  <c r="G127" i="94"/>
  <c r="H127" i="94"/>
  <c r="I127" i="94"/>
  <c r="J127" i="94"/>
  <c r="K127" i="94"/>
  <c r="L127" i="94"/>
  <c r="M127" i="94"/>
  <c r="N127" i="94"/>
  <c r="O127" i="94"/>
  <c r="P127" i="94"/>
  <c r="Q127" i="94"/>
  <c r="B128" i="94"/>
  <c r="C128" i="94"/>
  <c r="D128" i="94"/>
  <c r="E128" i="94"/>
  <c r="F128" i="94"/>
  <c r="G128" i="94"/>
  <c r="H128" i="94"/>
  <c r="I128" i="94"/>
  <c r="J128" i="94"/>
  <c r="K128" i="94"/>
  <c r="L128" i="94"/>
  <c r="M128" i="94"/>
  <c r="N128" i="94"/>
  <c r="O128" i="94"/>
  <c r="P128" i="94"/>
  <c r="Q128" i="94"/>
  <c r="B129" i="94"/>
  <c r="C129" i="94"/>
  <c r="D129" i="94"/>
  <c r="E129" i="94"/>
  <c r="F129" i="94"/>
  <c r="G129" i="94"/>
  <c r="H129" i="94"/>
  <c r="I129" i="94"/>
  <c r="J129" i="94"/>
  <c r="K129" i="94"/>
  <c r="L129" i="94"/>
  <c r="M129" i="94"/>
  <c r="N129" i="94"/>
  <c r="O129" i="94"/>
  <c r="P129" i="94"/>
  <c r="Q129" i="94"/>
  <c r="B130" i="94"/>
  <c r="C130" i="94"/>
  <c r="D130" i="94"/>
  <c r="E130" i="94"/>
  <c r="F130" i="94"/>
  <c r="G130" i="94"/>
  <c r="H130" i="94"/>
  <c r="I130" i="94"/>
  <c r="J130" i="94"/>
  <c r="K130" i="94"/>
  <c r="L130" i="94"/>
  <c r="M130" i="94"/>
  <c r="N130" i="94"/>
  <c r="O130" i="94"/>
  <c r="P130" i="94"/>
  <c r="Q130" i="94"/>
  <c r="B131" i="94"/>
  <c r="C131" i="94"/>
  <c r="D131" i="94"/>
  <c r="E131" i="94"/>
  <c r="F131" i="94"/>
  <c r="G131" i="94"/>
  <c r="H131" i="94"/>
  <c r="I131" i="94"/>
  <c r="J131" i="94"/>
  <c r="K131" i="94"/>
  <c r="L131" i="94"/>
  <c r="M131" i="94"/>
  <c r="N131" i="94"/>
  <c r="O131" i="94"/>
  <c r="P131" i="94"/>
  <c r="Q131" i="94"/>
  <c r="B132" i="94"/>
  <c r="C132" i="94"/>
  <c r="D132" i="94"/>
  <c r="E132" i="94"/>
  <c r="F132" i="94"/>
  <c r="G132" i="94"/>
  <c r="H132" i="94"/>
  <c r="I132" i="94"/>
  <c r="J132" i="94"/>
  <c r="K132" i="94"/>
  <c r="L132" i="94"/>
  <c r="M132" i="94"/>
  <c r="N132" i="94"/>
  <c r="O132" i="94"/>
  <c r="P132" i="94"/>
  <c r="Q132" i="94"/>
  <c r="B133" i="94"/>
  <c r="C133" i="94"/>
  <c r="D133" i="94"/>
  <c r="E133" i="94"/>
  <c r="F133" i="94"/>
  <c r="G133" i="94"/>
  <c r="H133" i="94"/>
  <c r="I133" i="94"/>
  <c r="J133" i="94"/>
  <c r="K133" i="94"/>
  <c r="L133" i="94"/>
  <c r="M133" i="94"/>
  <c r="N133" i="94"/>
  <c r="O133" i="94"/>
  <c r="P133" i="94"/>
  <c r="Q133" i="94"/>
  <c r="B134" i="94"/>
  <c r="C134" i="94"/>
  <c r="D134" i="94"/>
  <c r="E134" i="94"/>
  <c r="F134" i="94"/>
  <c r="G134" i="94"/>
  <c r="H134" i="94"/>
  <c r="I134" i="94"/>
  <c r="J134" i="94"/>
  <c r="K134" i="94"/>
  <c r="L134" i="94"/>
  <c r="M134" i="94"/>
  <c r="N134" i="94"/>
  <c r="O134" i="94"/>
  <c r="P134" i="94"/>
  <c r="Q134" i="94"/>
  <c r="B135" i="94"/>
  <c r="C135" i="94"/>
  <c r="D135" i="94"/>
  <c r="E135" i="94"/>
  <c r="F135" i="94"/>
  <c r="G135" i="94"/>
  <c r="H135" i="94"/>
  <c r="I135" i="94"/>
  <c r="J135" i="94"/>
  <c r="K135" i="94"/>
  <c r="L135" i="94"/>
  <c r="M135" i="94"/>
  <c r="N135" i="94"/>
  <c r="O135" i="94"/>
  <c r="P135" i="94"/>
  <c r="Q135" i="94"/>
  <c r="B136" i="94"/>
  <c r="C136" i="94"/>
  <c r="D136" i="94"/>
  <c r="E136" i="94"/>
  <c r="F136" i="94"/>
  <c r="G136" i="94"/>
  <c r="H136" i="94"/>
  <c r="I136" i="94"/>
  <c r="J136" i="94"/>
  <c r="K136" i="94"/>
  <c r="L136" i="94"/>
  <c r="M136" i="94"/>
  <c r="N136" i="94"/>
  <c r="O136" i="94"/>
  <c r="P136" i="94"/>
  <c r="Q136" i="94"/>
  <c r="B137" i="94"/>
  <c r="C137" i="94"/>
  <c r="D137" i="94"/>
  <c r="E137" i="94"/>
  <c r="F137" i="94"/>
  <c r="G137" i="94"/>
  <c r="H137" i="94"/>
  <c r="I137" i="94"/>
  <c r="J137" i="94"/>
  <c r="K137" i="94"/>
  <c r="L137" i="94"/>
  <c r="M137" i="94"/>
  <c r="N137" i="94"/>
  <c r="O137" i="94"/>
  <c r="P137" i="94"/>
  <c r="Q137" i="94"/>
  <c r="B138" i="94"/>
  <c r="C138" i="94"/>
  <c r="D138" i="94"/>
  <c r="E138" i="94"/>
  <c r="F138" i="94"/>
  <c r="G138" i="94"/>
  <c r="H138" i="94"/>
  <c r="I138" i="94"/>
  <c r="J138" i="94"/>
  <c r="K138" i="94"/>
  <c r="L138" i="94"/>
  <c r="M138" i="94"/>
  <c r="N138" i="94"/>
  <c r="O138" i="94"/>
  <c r="P138" i="94"/>
  <c r="Q138" i="94"/>
  <c r="B139" i="94"/>
  <c r="C139" i="94"/>
  <c r="D139" i="94"/>
  <c r="E139" i="94"/>
  <c r="F139" i="94"/>
  <c r="G139" i="94"/>
  <c r="H139" i="94"/>
  <c r="I139" i="94"/>
  <c r="J139" i="94"/>
  <c r="K139" i="94"/>
  <c r="L139" i="94"/>
  <c r="M139" i="94"/>
  <c r="N139" i="94"/>
  <c r="O139" i="94"/>
  <c r="P139" i="94"/>
  <c r="Q139" i="94"/>
  <c r="B140" i="94"/>
  <c r="C140" i="94"/>
  <c r="D140" i="94"/>
  <c r="E140" i="94"/>
  <c r="F140" i="94"/>
  <c r="G140" i="94"/>
  <c r="H140" i="94"/>
  <c r="I140" i="94"/>
  <c r="J140" i="94"/>
  <c r="K140" i="94"/>
  <c r="L140" i="94"/>
  <c r="M140" i="94"/>
  <c r="N140" i="94"/>
  <c r="O140" i="94"/>
  <c r="P140" i="94"/>
  <c r="Q140" i="94"/>
  <c r="B141" i="94"/>
  <c r="C141" i="94"/>
  <c r="D141" i="94"/>
  <c r="E141" i="94"/>
  <c r="F141" i="94"/>
  <c r="G141" i="94"/>
  <c r="H141" i="94"/>
  <c r="I141" i="94"/>
  <c r="J141" i="94"/>
  <c r="K141" i="94"/>
  <c r="L141" i="94"/>
  <c r="M141" i="94"/>
  <c r="N141" i="94"/>
  <c r="O141" i="94"/>
  <c r="P141" i="94"/>
  <c r="Q141" i="94"/>
  <c r="B142" i="94"/>
  <c r="C142" i="94"/>
  <c r="D142" i="94"/>
  <c r="E142" i="94"/>
  <c r="F142" i="94"/>
  <c r="G142" i="94"/>
  <c r="H142" i="94"/>
  <c r="I142" i="94"/>
  <c r="J142" i="94"/>
  <c r="K142" i="94"/>
  <c r="L142" i="94"/>
  <c r="M142" i="94"/>
  <c r="N142" i="94"/>
  <c r="O142" i="94"/>
  <c r="P142" i="94"/>
  <c r="Q142" i="94"/>
  <c r="B143" i="94"/>
  <c r="C143" i="94"/>
  <c r="D143" i="94"/>
  <c r="E143" i="94"/>
  <c r="F143" i="94"/>
  <c r="G143" i="94"/>
  <c r="H143" i="94"/>
  <c r="I143" i="94"/>
  <c r="J143" i="94"/>
  <c r="K143" i="94"/>
  <c r="L143" i="94"/>
  <c r="M143" i="94"/>
  <c r="N143" i="94"/>
  <c r="O143" i="94"/>
  <c r="P143" i="94"/>
  <c r="Q143" i="94"/>
  <c r="B144" i="94"/>
  <c r="C144" i="94"/>
  <c r="D144" i="94"/>
  <c r="E144" i="94"/>
  <c r="F144" i="94"/>
  <c r="G144" i="94"/>
  <c r="H144" i="94"/>
  <c r="I144" i="94"/>
  <c r="J144" i="94"/>
  <c r="K144" i="94"/>
  <c r="L144" i="94"/>
  <c r="M144" i="94"/>
  <c r="N144" i="94"/>
  <c r="O144" i="94"/>
  <c r="P144" i="94"/>
  <c r="Q144" i="94"/>
  <c r="B145" i="94"/>
  <c r="C145" i="94"/>
  <c r="D145" i="94"/>
  <c r="E145" i="94"/>
  <c r="F145" i="94"/>
  <c r="G145" i="94"/>
  <c r="H145" i="94"/>
  <c r="I145" i="94"/>
  <c r="J145" i="94"/>
  <c r="K145" i="94"/>
  <c r="L145" i="94"/>
  <c r="M145" i="94"/>
  <c r="N145" i="94"/>
  <c r="O145" i="94"/>
  <c r="P145" i="94"/>
  <c r="Q145" i="94"/>
  <c r="B146" i="94"/>
  <c r="C146" i="94"/>
  <c r="D146" i="94"/>
  <c r="E146" i="94"/>
  <c r="F146" i="94"/>
  <c r="G146" i="94"/>
  <c r="H146" i="94"/>
  <c r="I146" i="94"/>
  <c r="J146" i="94"/>
  <c r="K146" i="94"/>
  <c r="L146" i="94"/>
  <c r="M146" i="94"/>
  <c r="N146" i="94"/>
  <c r="O146" i="94"/>
  <c r="P146" i="94"/>
  <c r="Q146" i="94"/>
  <c r="B147" i="94"/>
  <c r="C147" i="94"/>
  <c r="D147" i="94"/>
  <c r="E147" i="94"/>
  <c r="F147" i="94"/>
  <c r="G147" i="94"/>
  <c r="H147" i="94"/>
  <c r="I147" i="94"/>
  <c r="J147" i="94"/>
  <c r="K147" i="94"/>
  <c r="L147" i="94"/>
  <c r="M147" i="94"/>
  <c r="N147" i="94"/>
  <c r="O147" i="94"/>
  <c r="P147" i="94"/>
  <c r="Q147" i="94"/>
  <c r="B148" i="94"/>
  <c r="C148" i="94"/>
  <c r="D148" i="94"/>
  <c r="E148" i="94"/>
  <c r="F148" i="94"/>
  <c r="G148" i="94"/>
  <c r="H148" i="94"/>
  <c r="I148" i="94"/>
  <c r="J148" i="94"/>
  <c r="K148" i="94"/>
  <c r="L148" i="94"/>
  <c r="M148" i="94"/>
  <c r="N148" i="94"/>
  <c r="O148" i="94"/>
  <c r="P148" i="94"/>
  <c r="Q148" i="94"/>
  <c r="B149" i="94"/>
  <c r="C149" i="94"/>
  <c r="D149" i="94"/>
  <c r="E149" i="94"/>
  <c r="F149" i="94"/>
  <c r="G149" i="94"/>
  <c r="H149" i="94"/>
  <c r="I149" i="94"/>
  <c r="J149" i="94"/>
  <c r="K149" i="94"/>
  <c r="L149" i="94"/>
  <c r="M149" i="94"/>
  <c r="N149" i="94"/>
  <c r="O149" i="94"/>
  <c r="P149" i="94"/>
  <c r="Q149" i="94"/>
  <c r="B150" i="94"/>
  <c r="C150" i="94"/>
  <c r="D150" i="94"/>
  <c r="E150" i="94"/>
  <c r="F150" i="94"/>
  <c r="G150" i="94"/>
  <c r="H150" i="94"/>
  <c r="I150" i="94"/>
  <c r="J150" i="94"/>
  <c r="K150" i="94"/>
  <c r="L150" i="94"/>
  <c r="M150" i="94"/>
  <c r="N150" i="94"/>
  <c r="O150" i="94"/>
  <c r="P150" i="94"/>
  <c r="Q150" i="94"/>
  <c r="B151" i="94"/>
  <c r="C151" i="94"/>
  <c r="D151" i="94"/>
  <c r="E151" i="94"/>
  <c r="F151" i="94"/>
  <c r="G151" i="94"/>
  <c r="H151" i="94"/>
  <c r="I151" i="94"/>
  <c r="J151" i="94"/>
  <c r="K151" i="94"/>
  <c r="L151" i="94"/>
  <c r="M151" i="94"/>
  <c r="N151" i="94"/>
  <c r="O151" i="94"/>
  <c r="P151" i="94"/>
  <c r="Q151" i="94"/>
  <c r="B152" i="94"/>
  <c r="C152" i="94"/>
  <c r="D152" i="94"/>
  <c r="E152" i="94"/>
  <c r="F152" i="94"/>
  <c r="G152" i="94"/>
  <c r="H152" i="94"/>
  <c r="I152" i="94"/>
  <c r="J152" i="94"/>
  <c r="K152" i="94"/>
  <c r="L152" i="94"/>
  <c r="M152" i="94"/>
  <c r="N152" i="94"/>
  <c r="O152" i="94"/>
  <c r="P152" i="94"/>
  <c r="Q152" i="94"/>
  <c r="B153" i="94"/>
  <c r="C153" i="94"/>
  <c r="D153" i="94"/>
  <c r="E153" i="94"/>
  <c r="F153" i="94"/>
  <c r="G153" i="94"/>
  <c r="H153" i="94"/>
  <c r="I153" i="94"/>
  <c r="J153" i="94"/>
  <c r="K153" i="94"/>
  <c r="L153" i="94"/>
  <c r="M153" i="94"/>
  <c r="N153" i="94"/>
  <c r="O153" i="94"/>
  <c r="P153" i="94"/>
  <c r="Q153" i="94"/>
  <c r="B154" i="94"/>
  <c r="C154" i="94"/>
  <c r="D154" i="94"/>
  <c r="E154" i="94"/>
  <c r="F154" i="94"/>
  <c r="G154" i="94"/>
  <c r="H154" i="94"/>
  <c r="I154" i="94"/>
  <c r="J154" i="94"/>
  <c r="K154" i="94"/>
  <c r="L154" i="94"/>
  <c r="M154" i="94"/>
  <c r="N154" i="94"/>
  <c r="O154" i="94"/>
  <c r="P154" i="94"/>
  <c r="Q154" i="94"/>
  <c r="B155" i="94"/>
  <c r="C155" i="94"/>
  <c r="D155" i="94"/>
  <c r="E155" i="94"/>
  <c r="F155" i="94"/>
  <c r="G155" i="94"/>
  <c r="H155" i="94"/>
  <c r="I155" i="94"/>
  <c r="J155" i="94"/>
  <c r="K155" i="94"/>
  <c r="L155" i="94"/>
  <c r="M155" i="94"/>
  <c r="N155" i="94"/>
  <c r="O155" i="94"/>
  <c r="P155" i="94"/>
  <c r="Q155" i="94"/>
  <c r="B156" i="94"/>
  <c r="C156" i="94"/>
  <c r="D156" i="94"/>
  <c r="E156" i="94"/>
  <c r="F156" i="94"/>
  <c r="G156" i="94"/>
  <c r="H156" i="94"/>
  <c r="I156" i="94"/>
  <c r="J156" i="94"/>
  <c r="K156" i="94"/>
  <c r="L156" i="94"/>
  <c r="M156" i="94"/>
  <c r="N156" i="94"/>
  <c r="O156" i="94"/>
  <c r="P156" i="94"/>
  <c r="Q156" i="94"/>
  <c r="B157" i="94"/>
  <c r="C157" i="94"/>
  <c r="D157" i="94"/>
  <c r="E157" i="94"/>
  <c r="F157" i="94"/>
  <c r="G157" i="94"/>
  <c r="H157" i="94"/>
  <c r="I157" i="94"/>
  <c r="J157" i="94"/>
  <c r="K157" i="94"/>
  <c r="L157" i="94"/>
  <c r="M157" i="94"/>
  <c r="N157" i="94"/>
  <c r="O157" i="94"/>
  <c r="P157" i="94"/>
  <c r="Q157" i="94"/>
  <c r="B158" i="94"/>
  <c r="C158" i="94"/>
  <c r="D158" i="94"/>
  <c r="E158" i="94"/>
  <c r="F158" i="94"/>
  <c r="G158" i="94"/>
  <c r="H158" i="94"/>
  <c r="I158" i="94"/>
  <c r="J158" i="94"/>
  <c r="K158" i="94"/>
  <c r="L158" i="94"/>
  <c r="M158" i="94"/>
  <c r="N158" i="94"/>
  <c r="O158" i="94"/>
  <c r="P158" i="94"/>
  <c r="Q158" i="94"/>
  <c r="B159" i="94"/>
  <c r="C159" i="94"/>
  <c r="D159" i="94"/>
  <c r="E159" i="94"/>
  <c r="F159" i="94"/>
  <c r="G159" i="94"/>
  <c r="H159" i="94"/>
  <c r="I159" i="94"/>
  <c r="J159" i="94"/>
  <c r="K159" i="94"/>
  <c r="L159" i="94"/>
  <c r="M159" i="94"/>
  <c r="N159" i="94"/>
  <c r="O159" i="94"/>
  <c r="P159" i="94"/>
  <c r="Q159" i="94"/>
  <c r="B160" i="94"/>
  <c r="C160" i="94"/>
  <c r="D160" i="94"/>
  <c r="E160" i="94"/>
  <c r="F160" i="94"/>
  <c r="G160" i="94"/>
  <c r="H160" i="94"/>
  <c r="I160" i="94"/>
  <c r="J160" i="94"/>
  <c r="K160" i="94"/>
  <c r="L160" i="94"/>
  <c r="M160" i="94"/>
  <c r="N160" i="94"/>
  <c r="O160" i="94"/>
  <c r="P160" i="94"/>
  <c r="Q160" i="94"/>
  <c r="B161" i="94"/>
  <c r="C161" i="94"/>
  <c r="D161" i="94"/>
  <c r="E161" i="94"/>
  <c r="F161" i="94"/>
  <c r="G161" i="94"/>
  <c r="H161" i="94"/>
  <c r="I161" i="94"/>
  <c r="J161" i="94"/>
  <c r="K161" i="94"/>
  <c r="L161" i="94"/>
  <c r="M161" i="94"/>
  <c r="N161" i="94"/>
  <c r="O161" i="94"/>
  <c r="P161" i="94"/>
  <c r="Q161" i="94"/>
  <c r="B162" i="94"/>
  <c r="C162" i="94"/>
  <c r="D162" i="94"/>
  <c r="E162" i="94"/>
  <c r="F162" i="94"/>
  <c r="G162" i="94"/>
  <c r="H162" i="94"/>
  <c r="I162" i="94"/>
  <c r="J162" i="94"/>
  <c r="K162" i="94"/>
  <c r="L162" i="94"/>
  <c r="M162" i="94"/>
  <c r="N162" i="94"/>
  <c r="O162" i="94"/>
  <c r="P162" i="94"/>
  <c r="Q162" i="94"/>
  <c r="B163" i="94"/>
  <c r="C163" i="94"/>
  <c r="D163" i="94"/>
  <c r="E163" i="94"/>
  <c r="F163" i="94"/>
  <c r="G163" i="94"/>
  <c r="H163" i="94"/>
  <c r="I163" i="94"/>
  <c r="J163" i="94"/>
  <c r="K163" i="94"/>
  <c r="L163" i="94"/>
  <c r="M163" i="94"/>
  <c r="N163" i="94"/>
  <c r="O163" i="94"/>
  <c r="P163" i="94"/>
  <c r="Q163" i="94"/>
  <c r="B164" i="94"/>
  <c r="C164" i="94"/>
  <c r="D164" i="94"/>
  <c r="E164" i="94"/>
  <c r="F164" i="94"/>
  <c r="G164" i="94"/>
  <c r="H164" i="94"/>
  <c r="I164" i="94"/>
  <c r="J164" i="94"/>
  <c r="K164" i="94"/>
  <c r="L164" i="94"/>
  <c r="M164" i="94"/>
  <c r="N164" i="94"/>
  <c r="O164" i="94"/>
  <c r="P164" i="94"/>
  <c r="Q164" i="94"/>
  <c r="B165" i="94"/>
  <c r="C165" i="94"/>
  <c r="D165" i="94"/>
  <c r="E165" i="94"/>
  <c r="F165" i="94"/>
  <c r="G165" i="94"/>
  <c r="H165" i="94"/>
  <c r="I165" i="94"/>
  <c r="J165" i="94"/>
  <c r="K165" i="94"/>
  <c r="L165" i="94"/>
  <c r="M165" i="94"/>
  <c r="N165" i="94"/>
  <c r="O165" i="94"/>
  <c r="P165" i="94"/>
  <c r="Q165" i="94"/>
  <c r="B166" i="94"/>
  <c r="C166" i="94"/>
  <c r="D166" i="94"/>
  <c r="E166" i="94"/>
  <c r="F166" i="94"/>
  <c r="G166" i="94"/>
  <c r="H166" i="94"/>
  <c r="I166" i="94"/>
  <c r="J166" i="94"/>
  <c r="K166" i="94"/>
  <c r="L166" i="94"/>
  <c r="M166" i="94"/>
  <c r="N166" i="94"/>
  <c r="O166" i="94"/>
  <c r="P166" i="94"/>
  <c r="Q166" i="94"/>
  <c r="B167" i="94"/>
  <c r="C167" i="94"/>
  <c r="D167" i="94"/>
  <c r="E167" i="94"/>
  <c r="F167" i="94"/>
  <c r="G167" i="94"/>
  <c r="H167" i="94"/>
  <c r="I167" i="94"/>
  <c r="J167" i="94"/>
  <c r="K167" i="94"/>
  <c r="L167" i="94"/>
  <c r="M167" i="94"/>
  <c r="N167" i="94"/>
  <c r="O167" i="94"/>
  <c r="P167" i="94"/>
  <c r="Q167" i="94"/>
  <c r="B168" i="94"/>
  <c r="C168" i="94"/>
  <c r="D168" i="94"/>
  <c r="E168" i="94"/>
  <c r="F168" i="94"/>
  <c r="G168" i="94"/>
  <c r="H168" i="94"/>
  <c r="I168" i="94"/>
  <c r="J168" i="94"/>
  <c r="K168" i="94"/>
  <c r="L168" i="94"/>
  <c r="M168" i="94"/>
  <c r="N168" i="94"/>
  <c r="O168" i="94"/>
  <c r="P168" i="94"/>
  <c r="Q168" i="94"/>
  <c r="B169" i="94"/>
  <c r="C169" i="94"/>
  <c r="D169" i="94"/>
  <c r="E169" i="94"/>
  <c r="F169" i="94"/>
  <c r="G169" i="94"/>
  <c r="H169" i="94"/>
  <c r="I169" i="94"/>
  <c r="J169" i="94"/>
  <c r="K169" i="94"/>
  <c r="L169" i="94"/>
  <c r="M169" i="94"/>
  <c r="N169" i="94"/>
  <c r="O169" i="94"/>
  <c r="P169" i="94"/>
  <c r="Q169" i="94"/>
  <c r="B170" i="94"/>
  <c r="C170" i="94"/>
  <c r="D170" i="94"/>
  <c r="E170" i="94"/>
  <c r="F170" i="94"/>
  <c r="G170" i="94"/>
  <c r="H170" i="94"/>
  <c r="I170" i="94"/>
  <c r="J170" i="94"/>
  <c r="K170" i="94"/>
  <c r="L170" i="94"/>
  <c r="M170" i="94"/>
  <c r="N170" i="94"/>
  <c r="O170" i="94"/>
  <c r="P170" i="94"/>
  <c r="Q170" i="94"/>
  <c r="B171" i="94"/>
  <c r="C171" i="94"/>
  <c r="D171" i="94"/>
  <c r="E171" i="94"/>
  <c r="F171" i="94"/>
  <c r="G171" i="94"/>
  <c r="H171" i="94"/>
  <c r="I171" i="94"/>
  <c r="J171" i="94"/>
  <c r="K171" i="94"/>
  <c r="L171" i="94"/>
  <c r="M171" i="94"/>
  <c r="N171" i="94"/>
  <c r="O171" i="94"/>
  <c r="P171" i="94"/>
  <c r="Q171" i="94"/>
  <c r="B172" i="94"/>
  <c r="C172" i="94"/>
  <c r="D172" i="94"/>
  <c r="E172" i="94"/>
  <c r="F172" i="94"/>
  <c r="G172" i="94"/>
  <c r="H172" i="94"/>
  <c r="I172" i="94"/>
  <c r="J172" i="94"/>
  <c r="K172" i="94"/>
  <c r="L172" i="94"/>
  <c r="M172" i="94"/>
  <c r="N172" i="94"/>
  <c r="O172" i="94"/>
  <c r="P172" i="94"/>
  <c r="Q172" i="94"/>
  <c r="B173" i="94"/>
  <c r="C173" i="94"/>
  <c r="D173" i="94"/>
  <c r="E173" i="94"/>
  <c r="F173" i="94"/>
  <c r="G173" i="94"/>
  <c r="H173" i="94"/>
  <c r="I173" i="94"/>
  <c r="J173" i="94"/>
  <c r="K173" i="94"/>
  <c r="L173" i="94"/>
  <c r="M173" i="94"/>
  <c r="N173" i="94"/>
  <c r="O173" i="94"/>
  <c r="P173" i="94"/>
  <c r="Q173" i="94"/>
  <c r="B174" i="94"/>
  <c r="C174" i="94"/>
  <c r="D174" i="94"/>
  <c r="E174" i="94"/>
  <c r="F174" i="94"/>
  <c r="G174" i="94"/>
  <c r="H174" i="94"/>
  <c r="I174" i="94"/>
  <c r="J174" i="94"/>
  <c r="K174" i="94"/>
  <c r="L174" i="94"/>
  <c r="M174" i="94"/>
  <c r="N174" i="94"/>
  <c r="O174" i="94"/>
  <c r="P174" i="94"/>
  <c r="Q174" i="94"/>
  <c r="B175" i="94"/>
  <c r="C175" i="94"/>
  <c r="D175" i="94"/>
  <c r="E175" i="94"/>
  <c r="F175" i="94"/>
  <c r="G175" i="94"/>
  <c r="H175" i="94"/>
  <c r="I175" i="94"/>
  <c r="J175" i="94"/>
  <c r="K175" i="94"/>
  <c r="L175" i="94"/>
  <c r="M175" i="94"/>
  <c r="N175" i="94"/>
  <c r="O175" i="94"/>
  <c r="P175" i="94"/>
  <c r="Q175" i="94"/>
  <c r="B176" i="94"/>
  <c r="C176" i="94"/>
  <c r="D176" i="94"/>
  <c r="E176" i="94"/>
  <c r="F176" i="94"/>
  <c r="G176" i="94"/>
  <c r="H176" i="94"/>
  <c r="I176" i="94"/>
  <c r="J176" i="94"/>
  <c r="K176" i="94"/>
  <c r="L176" i="94"/>
  <c r="M176" i="94"/>
  <c r="N176" i="94"/>
  <c r="O176" i="94"/>
  <c r="P176" i="94"/>
  <c r="Q176" i="94"/>
  <c r="B177" i="94"/>
  <c r="C177" i="94"/>
  <c r="D177" i="94"/>
  <c r="E177" i="94"/>
  <c r="F177" i="94"/>
  <c r="G177" i="94"/>
  <c r="H177" i="94"/>
  <c r="I177" i="94"/>
  <c r="J177" i="94"/>
  <c r="K177" i="94"/>
  <c r="L177" i="94"/>
  <c r="M177" i="94"/>
  <c r="N177" i="94"/>
  <c r="O177" i="94"/>
  <c r="P177" i="94"/>
  <c r="Q177" i="94"/>
  <c r="B178" i="94"/>
  <c r="C178" i="94"/>
  <c r="D178" i="94"/>
  <c r="E178" i="94"/>
  <c r="F178" i="94"/>
  <c r="G178" i="94"/>
  <c r="H178" i="94"/>
  <c r="I178" i="94"/>
  <c r="J178" i="94"/>
  <c r="K178" i="94"/>
  <c r="L178" i="94"/>
  <c r="M178" i="94"/>
  <c r="N178" i="94"/>
  <c r="O178" i="94"/>
  <c r="P178" i="94"/>
  <c r="Q178" i="94"/>
  <c r="B179" i="94"/>
  <c r="C179" i="94"/>
  <c r="D179" i="94"/>
  <c r="E179" i="94"/>
  <c r="F179" i="94"/>
  <c r="G179" i="94"/>
  <c r="H179" i="94"/>
  <c r="I179" i="94"/>
  <c r="J179" i="94"/>
  <c r="K179" i="94"/>
  <c r="L179" i="94"/>
  <c r="M179" i="94"/>
  <c r="N179" i="94"/>
  <c r="O179" i="94"/>
  <c r="P179" i="94"/>
  <c r="Q179" i="94"/>
  <c r="B180" i="94"/>
  <c r="C180" i="94"/>
  <c r="D180" i="94"/>
  <c r="E180" i="94"/>
  <c r="F180" i="94"/>
  <c r="G180" i="94"/>
  <c r="H180" i="94"/>
  <c r="I180" i="94"/>
  <c r="J180" i="94"/>
  <c r="K180" i="94"/>
  <c r="L180" i="94"/>
  <c r="M180" i="94"/>
  <c r="N180" i="94"/>
  <c r="O180" i="94"/>
  <c r="P180" i="94"/>
  <c r="Q180" i="94"/>
  <c r="B181" i="94"/>
  <c r="C181" i="94"/>
  <c r="D181" i="94"/>
  <c r="E181" i="94"/>
  <c r="F181" i="94"/>
  <c r="G181" i="94"/>
  <c r="H181" i="94"/>
  <c r="I181" i="94"/>
  <c r="J181" i="94"/>
  <c r="K181" i="94"/>
  <c r="L181" i="94"/>
  <c r="M181" i="94"/>
  <c r="N181" i="94"/>
  <c r="O181" i="94"/>
  <c r="P181" i="94"/>
  <c r="Q181" i="94"/>
  <c r="B182" i="94"/>
  <c r="C182" i="94"/>
  <c r="D182" i="94"/>
  <c r="E182" i="94"/>
  <c r="F182" i="94"/>
  <c r="G182" i="94"/>
  <c r="H182" i="94"/>
  <c r="I182" i="94"/>
  <c r="J182" i="94"/>
  <c r="K182" i="94"/>
  <c r="L182" i="94"/>
  <c r="M182" i="94"/>
  <c r="N182" i="94"/>
  <c r="O182" i="94"/>
  <c r="P182" i="94"/>
  <c r="Q182" i="94"/>
  <c r="B183" i="94"/>
  <c r="C183" i="94"/>
  <c r="D183" i="94"/>
  <c r="E183" i="94"/>
  <c r="F183" i="94"/>
  <c r="G183" i="94"/>
  <c r="H183" i="94"/>
  <c r="I183" i="94"/>
  <c r="J183" i="94"/>
  <c r="K183" i="94"/>
  <c r="L183" i="94"/>
  <c r="M183" i="94"/>
  <c r="N183" i="94"/>
  <c r="O183" i="94"/>
  <c r="P183" i="94"/>
  <c r="Q183" i="94"/>
  <c r="B184" i="94"/>
  <c r="C184" i="94"/>
  <c r="D184" i="94"/>
  <c r="E184" i="94"/>
  <c r="F184" i="94"/>
  <c r="G184" i="94"/>
  <c r="H184" i="94"/>
  <c r="I184" i="94"/>
  <c r="J184" i="94"/>
  <c r="K184" i="94"/>
  <c r="L184" i="94"/>
  <c r="M184" i="94"/>
  <c r="N184" i="94"/>
  <c r="O184" i="94"/>
  <c r="P184" i="94"/>
  <c r="Q184" i="94"/>
  <c r="B185" i="94"/>
  <c r="C185" i="94"/>
  <c r="D185" i="94"/>
  <c r="E185" i="94"/>
  <c r="F185" i="94"/>
  <c r="G185" i="94"/>
  <c r="H185" i="94"/>
  <c r="I185" i="94"/>
  <c r="J185" i="94"/>
  <c r="K185" i="94"/>
  <c r="L185" i="94"/>
  <c r="M185" i="94"/>
  <c r="N185" i="94"/>
  <c r="O185" i="94"/>
  <c r="P185" i="94"/>
  <c r="Q185" i="94"/>
  <c r="B186" i="94"/>
  <c r="C186" i="94"/>
  <c r="D186" i="94"/>
  <c r="E186" i="94"/>
  <c r="F186" i="94"/>
  <c r="G186" i="94"/>
  <c r="H186" i="94"/>
  <c r="I186" i="94"/>
  <c r="J186" i="94"/>
  <c r="K186" i="94"/>
  <c r="L186" i="94"/>
  <c r="M186" i="94"/>
  <c r="N186" i="94"/>
  <c r="O186" i="94"/>
  <c r="P186" i="94"/>
  <c r="Q186" i="94"/>
  <c r="B187" i="94"/>
  <c r="C187" i="94"/>
  <c r="D187" i="94"/>
  <c r="E187" i="94"/>
  <c r="F187" i="94"/>
  <c r="G187" i="94"/>
  <c r="H187" i="94"/>
  <c r="I187" i="94"/>
  <c r="J187" i="94"/>
  <c r="K187" i="94"/>
  <c r="L187" i="94"/>
  <c r="M187" i="94"/>
  <c r="N187" i="94"/>
  <c r="O187" i="94"/>
  <c r="P187" i="94"/>
  <c r="Q187" i="94"/>
  <c r="B188" i="94"/>
  <c r="C188" i="94"/>
  <c r="D188" i="94"/>
  <c r="E188" i="94"/>
  <c r="F188" i="94"/>
  <c r="G188" i="94"/>
  <c r="H188" i="94"/>
  <c r="I188" i="94"/>
  <c r="J188" i="94"/>
  <c r="K188" i="94"/>
  <c r="L188" i="94"/>
  <c r="M188" i="94"/>
  <c r="N188" i="94"/>
  <c r="O188" i="94"/>
  <c r="P188" i="94"/>
  <c r="Q188" i="94"/>
  <c r="B189" i="94"/>
  <c r="C189" i="94"/>
  <c r="D189" i="94"/>
  <c r="E189" i="94"/>
  <c r="F189" i="94"/>
  <c r="G189" i="94"/>
  <c r="H189" i="94"/>
  <c r="I189" i="94"/>
  <c r="J189" i="94"/>
  <c r="K189" i="94"/>
  <c r="L189" i="94"/>
  <c r="M189" i="94"/>
  <c r="N189" i="94"/>
  <c r="O189" i="94"/>
  <c r="P189" i="94"/>
  <c r="Q189" i="94"/>
  <c r="B190" i="94"/>
  <c r="C190" i="94"/>
  <c r="D190" i="94"/>
  <c r="E190" i="94"/>
  <c r="F190" i="94"/>
  <c r="G190" i="94"/>
  <c r="H190" i="94"/>
  <c r="I190" i="94"/>
  <c r="J190" i="94"/>
  <c r="K190" i="94"/>
  <c r="L190" i="94"/>
  <c r="M190" i="94"/>
  <c r="N190" i="94"/>
  <c r="O190" i="94"/>
  <c r="P190" i="94"/>
  <c r="Q190" i="94"/>
  <c r="B191" i="94"/>
  <c r="C191" i="94"/>
  <c r="D191" i="94"/>
  <c r="E191" i="94"/>
  <c r="F191" i="94"/>
  <c r="G191" i="94"/>
  <c r="H191" i="94"/>
  <c r="I191" i="94"/>
  <c r="J191" i="94"/>
  <c r="K191" i="94"/>
  <c r="L191" i="94"/>
  <c r="M191" i="94"/>
  <c r="N191" i="94"/>
  <c r="O191" i="94"/>
  <c r="P191" i="94"/>
  <c r="Q191" i="94"/>
  <c r="B192" i="94"/>
  <c r="C192" i="94"/>
  <c r="D192" i="94"/>
  <c r="E192" i="94"/>
  <c r="F192" i="94"/>
  <c r="G192" i="94"/>
  <c r="H192" i="94"/>
  <c r="I192" i="94"/>
  <c r="J192" i="94"/>
  <c r="K192" i="94"/>
  <c r="L192" i="94"/>
  <c r="M192" i="94"/>
  <c r="N192" i="94"/>
  <c r="O192" i="94"/>
  <c r="P192" i="94"/>
  <c r="Q192" i="94"/>
  <c r="B193" i="94"/>
  <c r="C193" i="94"/>
  <c r="D193" i="94"/>
  <c r="E193" i="94"/>
  <c r="F193" i="94"/>
  <c r="G193" i="94"/>
  <c r="H193" i="94"/>
  <c r="I193" i="94"/>
  <c r="J193" i="94"/>
  <c r="K193" i="94"/>
  <c r="L193" i="94"/>
  <c r="M193" i="94"/>
  <c r="N193" i="94"/>
  <c r="O193" i="94"/>
  <c r="P193" i="94"/>
  <c r="Q193" i="94"/>
  <c r="B194" i="94"/>
  <c r="C194" i="94"/>
  <c r="D194" i="94"/>
  <c r="E194" i="94"/>
  <c r="F194" i="94"/>
  <c r="G194" i="94"/>
  <c r="H194" i="94"/>
  <c r="I194" i="94"/>
  <c r="J194" i="94"/>
  <c r="K194" i="94"/>
  <c r="L194" i="94"/>
  <c r="M194" i="94"/>
  <c r="N194" i="94"/>
  <c r="O194" i="94"/>
  <c r="P194" i="94"/>
  <c r="Q194" i="94"/>
  <c r="B195" i="94"/>
  <c r="C195" i="94"/>
  <c r="D195" i="94"/>
  <c r="E195" i="94"/>
  <c r="F195" i="94"/>
  <c r="G195" i="94"/>
  <c r="H195" i="94"/>
  <c r="I195" i="94"/>
  <c r="J195" i="94"/>
  <c r="K195" i="94"/>
  <c r="L195" i="94"/>
  <c r="M195" i="94"/>
  <c r="N195" i="94"/>
  <c r="O195" i="94"/>
  <c r="P195" i="94"/>
  <c r="Q195" i="94"/>
  <c r="B196" i="94"/>
  <c r="C196" i="94"/>
  <c r="D196" i="94"/>
  <c r="E196" i="94"/>
  <c r="F196" i="94"/>
  <c r="G196" i="94"/>
  <c r="H196" i="94"/>
  <c r="I196" i="94"/>
  <c r="J196" i="94"/>
  <c r="K196" i="94"/>
  <c r="L196" i="94"/>
  <c r="M196" i="94"/>
  <c r="N196" i="94"/>
  <c r="O196" i="94"/>
  <c r="P196" i="94"/>
  <c r="Q196" i="94"/>
  <c r="B197" i="94"/>
  <c r="C197" i="94"/>
  <c r="D197" i="94"/>
  <c r="E197" i="94"/>
  <c r="F197" i="94"/>
  <c r="G197" i="94"/>
  <c r="H197" i="94"/>
  <c r="I197" i="94"/>
  <c r="J197" i="94"/>
  <c r="K197" i="94"/>
  <c r="L197" i="94"/>
  <c r="M197" i="94"/>
  <c r="N197" i="94"/>
  <c r="O197" i="94"/>
  <c r="P197" i="94"/>
  <c r="Q197" i="94"/>
  <c r="B198" i="94"/>
  <c r="C198" i="94"/>
  <c r="D198" i="94"/>
  <c r="E198" i="94"/>
  <c r="F198" i="94"/>
  <c r="G198" i="94"/>
  <c r="H198" i="94"/>
  <c r="I198" i="94"/>
  <c r="J198" i="94"/>
  <c r="K198" i="94"/>
  <c r="L198" i="94"/>
  <c r="M198" i="94"/>
  <c r="N198" i="94"/>
  <c r="O198" i="94"/>
  <c r="P198" i="94"/>
  <c r="Q198" i="94"/>
  <c r="B199" i="94"/>
  <c r="C199" i="94"/>
  <c r="D199" i="94"/>
  <c r="E199" i="94"/>
  <c r="F199" i="94"/>
  <c r="G199" i="94"/>
  <c r="H199" i="94"/>
  <c r="I199" i="94"/>
  <c r="J199" i="94"/>
  <c r="K199" i="94"/>
  <c r="L199" i="94"/>
  <c r="M199" i="94"/>
  <c r="N199" i="94"/>
  <c r="O199" i="94"/>
  <c r="P199" i="94"/>
  <c r="Q199" i="94"/>
  <c r="B200" i="94"/>
  <c r="C200" i="94"/>
  <c r="D200" i="94"/>
  <c r="E200" i="94"/>
  <c r="F200" i="94"/>
  <c r="G200" i="94"/>
  <c r="H200" i="94"/>
  <c r="I200" i="94"/>
  <c r="J200" i="94"/>
  <c r="K200" i="94"/>
  <c r="L200" i="94"/>
  <c r="M200" i="94"/>
  <c r="N200" i="94"/>
  <c r="O200" i="94"/>
  <c r="P200" i="94"/>
  <c r="Q200" i="94"/>
  <c r="B201" i="94"/>
  <c r="C201" i="94"/>
  <c r="D201" i="94"/>
  <c r="E201" i="94"/>
  <c r="F201" i="94"/>
  <c r="G201" i="94"/>
  <c r="H201" i="94"/>
  <c r="I201" i="94"/>
  <c r="J201" i="94"/>
  <c r="K201" i="94"/>
  <c r="L201" i="94"/>
  <c r="M201" i="94"/>
  <c r="N201" i="94"/>
  <c r="O201" i="94"/>
  <c r="P201" i="94"/>
  <c r="Q201" i="94"/>
  <c r="B202" i="94"/>
  <c r="C202" i="94"/>
  <c r="D202" i="94"/>
  <c r="E202" i="94"/>
  <c r="F202" i="94"/>
  <c r="G202" i="94"/>
  <c r="H202" i="94"/>
  <c r="I202" i="94"/>
  <c r="J202" i="94"/>
  <c r="K202" i="94"/>
  <c r="L202" i="94"/>
  <c r="M202" i="94"/>
  <c r="N202" i="94"/>
  <c r="O202" i="94"/>
  <c r="P202" i="94"/>
  <c r="Q202" i="94"/>
  <c r="B203" i="94"/>
  <c r="C203" i="94"/>
  <c r="D203" i="94"/>
  <c r="E203" i="94"/>
  <c r="F203" i="94"/>
  <c r="G203" i="94"/>
  <c r="H203" i="94"/>
  <c r="I203" i="94"/>
  <c r="J203" i="94"/>
  <c r="K203" i="94"/>
  <c r="L203" i="94"/>
  <c r="M203" i="94"/>
  <c r="N203" i="94"/>
  <c r="O203" i="94"/>
  <c r="P203" i="94"/>
  <c r="Q203" i="94"/>
  <c r="B204" i="94"/>
  <c r="C204" i="94"/>
  <c r="D204" i="94"/>
  <c r="E204" i="94"/>
  <c r="F204" i="94"/>
  <c r="G204" i="94"/>
  <c r="H204" i="94"/>
  <c r="I204" i="94"/>
  <c r="J204" i="94"/>
  <c r="K204" i="94"/>
  <c r="L204" i="94"/>
  <c r="M204" i="94"/>
  <c r="N204" i="94"/>
  <c r="O204" i="94"/>
  <c r="P204" i="94"/>
  <c r="Q204" i="94"/>
  <c r="B205" i="94"/>
  <c r="C205" i="94"/>
  <c r="D205" i="94"/>
  <c r="E205" i="94"/>
  <c r="F205" i="94"/>
  <c r="G205" i="94"/>
  <c r="H205" i="94"/>
  <c r="I205" i="94"/>
  <c r="J205" i="94"/>
  <c r="K205" i="94"/>
  <c r="L205" i="94"/>
  <c r="M205" i="94"/>
  <c r="N205" i="94"/>
  <c r="O205" i="94"/>
  <c r="P205" i="94"/>
  <c r="Q205" i="94"/>
  <c r="B206" i="94"/>
  <c r="C206" i="94"/>
  <c r="D206" i="94"/>
  <c r="E206" i="94"/>
  <c r="F206" i="94"/>
  <c r="G206" i="94"/>
  <c r="H206" i="94"/>
  <c r="I206" i="94"/>
  <c r="J206" i="94"/>
  <c r="K206" i="94"/>
  <c r="L206" i="94"/>
  <c r="M206" i="94"/>
  <c r="N206" i="94"/>
  <c r="O206" i="94"/>
  <c r="P206" i="94"/>
  <c r="Q206" i="94"/>
  <c r="B207" i="94"/>
  <c r="C207" i="94"/>
  <c r="D207" i="94"/>
  <c r="E207" i="94"/>
  <c r="F207" i="94"/>
  <c r="G207" i="94"/>
  <c r="H207" i="94"/>
  <c r="I207" i="94"/>
  <c r="J207" i="94"/>
  <c r="K207" i="94"/>
  <c r="L207" i="94"/>
  <c r="M207" i="94"/>
  <c r="N207" i="94"/>
  <c r="O207" i="94"/>
  <c r="P207" i="94"/>
  <c r="Q207" i="94"/>
  <c r="B208" i="94"/>
  <c r="C208" i="94"/>
  <c r="D208" i="94"/>
  <c r="E208" i="94"/>
  <c r="F208" i="94"/>
  <c r="G208" i="94"/>
  <c r="H208" i="94"/>
  <c r="I208" i="94"/>
  <c r="J208" i="94"/>
  <c r="K208" i="94"/>
  <c r="L208" i="94"/>
  <c r="M208" i="94"/>
  <c r="N208" i="94"/>
  <c r="O208" i="94"/>
  <c r="P208" i="94"/>
  <c r="Q208" i="94"/>
  <c r="B209" i="94"/>
  <c r="C209" i="94"/>
  <c r="D209" i="94"/>
  <c r="E209" i="94"/>
  <c r="F209" i="94"/>
  <c r="G209" i="94"/>
  <c r="H209" i="94"/>
  <c r="I209" i="94"/>
  <c r="J209" i="94"/>
  <c r="K209" i="94"/>
  <c r="L209" i="94"/>
  <c r="M209" i="94"/>
  <c r="N209" i="94"/>
  <c r="O209" i="94"/>
  <c r="P209" i="94"/>
  <c r="Q209" i="94"/>
  <c r="B210" i="94"/>
  <c r="C210" i="94"/>
  <c r="D210" i="94"/>
  <c r="E210" i="94"/>
  <c r="F210" i="94"/>
  <c r="G210" i="94"/>
  <c r="H210" i="94"/>
  <c r="I210" i="94"/>
  <c r="J210" i="94"/>
  <c r="K210" i="94"/>
  <c r="L210" i="94"/>
  <c r="M210" i="94"/>
  <c r="N210" i="94"/>
  <c r="O210" i="94"/>
  <c r="P210" i="94"/>
  <c r="Q210" i="94"/>
  <c r="B211" i="94"/>
  <c r="C211" i="94"/>
  <c r="D211" i="94"/>
  <c r="E211" i="94"/>
  <c r="F211" i="94"/>
  <c r="G211" i="94"/>
  <c r="H211" i="94"/>
  <c r="I211" i="94"/>
  <c r="J211" i="94"/>
  <c r="K211" i="94"/>
  <c r="L211" i="94"/>
  <c r="M211" i="94"/>
  <c r="N211" i="94"/>
  <c r="O211" i="94"/>
  <c r="P211" i="94"/>
  <c r="Q211" i="94"/>
  <c r="B212" i="94"/>
  <c r="C212" i="94"/>
  <c r="D212" i="94"/>
  <c r="E212" i="94"/>
  <c r="F212" i="94"/>
  <c r="G212" i="94"/>
  <c r="H212" i="94"/>
  <c r="I212" i="94"/>
  <c r="J212" i="94"/>
  <c r="K212" i="94"/>
  <c r="L212" i="94"/>
  <c r="M212" i="94"/>
  <c r="N212" i="94"/>
  <c r="O212" i="94"/>
  <c r="P212" i="94"/>
  <c r="Q212" i="94"/>
  <c r="B213" i="94"/>
  <c r="C213" i="94"/>
  <c r="D213" i="94"/>
  <c r="E213" i="94"/>
  <c r="F213" i="94"/>
  <c r="G213" i="94"/>
  <c r="H213" i="94"/>
  <c r="I213" i="94"/>
  <c r="J213" i="94"/>
  <c r="K213" i="94"/>
  <c r="L213" i="94"/>
  <c r="M213" i="94"/>
  <c r="N213" i="94"/>
  <c r="O213" i="94"/>
  <c r="P213" i="94"/>
  <c r="Q213" i="94"/>
  <c r="B214" i="94"/>
  <c r="C214" i="94"/>
  <c r="D214" i="94"/>
  <c r="E214" i="94"/>
  <c r="F214" i="94"/>
  <c r="G214" i="94"/>
  <c r="H214" i="94"/>
  <c r="I214" i="94"/>
  <c r="J214" i="94"/>
  <c r="K214" i="94"/>
  <c r="L214" i="94"/>
  <c r="M214" i="94"/>
  <c r="N214" i="94"/>
  <c r="O214" i="94"/>
  <c r="P214" i="94"/>
  <c r="Q214" i="94"/>
  <c r="B215" i="94"/>
  <c r="C215" i="94"/>
  <c r="D215" i="94"/>
  <c r="E215" i="94"/>
  <c r="F215" i="94"/>
  <c r="G215" i="94"/>
  <c r="H215" i="94"/>
  <c r="I215" i="94"/>
  <c r="J215" i="94"/>
  <c r="K215" i="94"/>
  <c r="L215" i="94"/>
  <c r="M215" i="94"/>
  <c r="N215" i="94"/>
  <c r="O215" i="94"/>
  <c r="P215" i="94"/>
  <c r="Q215" i="94"/>
  <c r="B216" i="94"/>
  <c r="C216" i="94"/>
  <c r="D216" i="94"/>
  <c r="E216" i="94"/>
  <c r="F216" i="94"/>
  <c r="G216" i="94"/>
  <c r="H216" i="94"/>
  <c r="I216" i="94"/>
  <c r="J216" i="94"/>
  <c r="K216" i="94"/>
  <c r="L216" i="94"/>
  <c r="M216" i="94"/>
  <c r="N216" i="94"/>
  <c r="O216" i="94"/>
  <c r="P216" i="94"/>
  <c r="Q216" i="94"/>
  <c r="B217" i="94"/>
  <c r="C217" i="94"/>
  <c r="D217" i="94"/>
  <c r="E217" i="94"/>
  <c r="F217" i="94"/>
  <c r="G217" i="94"/>
  <c r="H217" i="94"/>
  <c r="I217" i="94"/>
  <c r="J217" i="94"/>
  <c r="K217" i="94"/>
  <c r="L217" i="94"/>
  <c r="M217" i="94"/>
  <c r="N217" i="94"/>
  <c r="O217" i="94"/>
  <c r="P217" i="94"/>
  <c r="Q217" i="94"/>
  <c r="B218" i="94"/>
  <c r="C218" i="94"/>
  <c r="D218" i="94"/>
  <c r="E218" i="94"/>
  <c r="F218" i="94"/>
  <c r="G218" i="94"/>
  <c r="H218" i="94"/>
  <c r="I218" i="94"/>
  <c r="J218" i="94"/>
  <c r="K218" i="94"/>
  <c r="L218" i="94"/>
  <c r="M218" i="94"/>
  <c r="N218" i="94"/>
  <c r="O218" i="94"/>
  <c r="P218" i="94"/>
  <c r="Q218" i="94"/>
  <c r="B219" i="94"/>
  <c r="C219" i="94"/>
  <c r="D219" i="94"/>
  <c r="E219" i="94"/>
  <c r="F219" i="94"/>
  <c r="G219" i="94"/>
  <c r="H219" i="94"/>
  <c r="I219" i="94"/>
  <c r="J219" i="94"/>
  <c r="K219" i="94"/>
  <c r="L219" i="94"/>
  <c r="M219" i="94"/>
  <c r="N219" i="94"/>
  <c r="O219" i="94"/>
  <c r="P219" i="94"/>
  <c r="Q219" i="94"/>
  <c r="B220" i="94"/>
  <c r="C220" i="94"/>
  <c r="D220" i="94"/>
  <c r="E220" i="94"/>
  <c r="F220" i="94"/>
  <c r="G220" i="94"/>
  <c r="H220" i="94"/>
  <c r="I220" i="94"/>
  <c r="J220" i="94"/>
  <c r="K220" i="94"/>
  <c r="L220" i="94"/>
  <c r="M220" i="94"/>
  <c r="N220" i="94"/>
  <c r="O220" i="94"/>
  <c r="P220" i="94"/>
  <c r="Q220" i="94"/>
  <c r="B221" i="94"/>
  <c r="C221" i="94"/>
  <c r="D221" i="94"/>
  <c r="E221" i="94"/>
  <c r="F221" i="94"/>
  <c r="G221" i="94"/>
  <c r="H221" i="94"/>
  <c r="I221" i="94"/>
  <c r="J221" i="94"/>
  <c r="K221" i="94"/>
  <c r="L221" i="94"/>
  <c r="M221" i="94"/>
  <c r="N221" i="94"/>
  <c r="O221" i="94"/>
  <c r="P221" i="94"/>
  <c r="Q221" i="94"/>
  <c r="B222" i="94"/>
  <c r="C222" i="94"/>
  <c r="D222" i="94"/>
  <c r="E222" i="94"/>
  <c r="F222" i="94"/>
  <c r="G222" i="94"/>
  <c r="H222" i="94"/>
  <c r="I222" i="94"/>
  <c r="J222" i="94"/>
  <c r="K222" i="94"/>
  <c r="L222" i="94"/>
  <c r="M222" i="94"/>
  <c r="N222" i="94"/>
  <c r="O222" i="94"/>
  <c r="P222" i="94"/>
  <c r="Q222" i="94"/>
  <c r="B223" i="94"/>
  <c r="C223" i="94"/>
  <c r="D223" i="94"/>
  <c r="E223" i="94"/>
  <c r="F223" i="94"/>
  <c r="G223" i="94"/>
  <c r="H223" i="94"/>
  <c r="I223" i="94"/>
  <c r="J223" i="94"/>
  <c r="K223" i="94"/>
  <c r="L223" i="94"/>
  <c r="M223" i="94"/>
  <c r="N223" i="94"/>
  <c r="O223" i="94"/>
  <c r="P223" i="94"/>
  <c r="Q223" i="94"/>
  <c r="B224" i="94"/>
  <c r="C224" i="94"/>
  <c r="D224" i="94"/>
  <c r="E224" i="94"/>
  <c r="F224" i="94"/>
  <c r="G224" i="94"/>
  <c r="H224" i="94"/>
  <c r="I224" i="94"/>
  <c r="J224" i="94"/>
  <c r="K224" i="94"/>
  <c r="L224" i="94"/>
  <c r="M224" i="94"/>
  <c r="N224" i="94"/>
  <c r="O224" i="94"/>
  <c r="P224" i="94"/>
  <c r="Q224" i="94"/>
  <c r="B225" i="94"/>
  <c r="C225" i="94"/>
  <c r="D225" i="94"/>
  <c r="E225" i="94"/>
  <c r="F225" i="94"/>
  <c r="G225" i="94"/>
  <c r="H225" i="94"/>
  <c r="I225" i="94"/>
  <c r="J225" i="94"/>
  <c r="K225" i="94"/>
  <c r="L225" i="94"/>
  <c r="M225" i="94"/>
  <c r="N225" i="94"/>
  <c r="O225" i="94"/>
  <c r="P225" i="94"/>
  <c r="Q225" i="94"/>
  <c r="B226" i="94"/>
  <c r="C226" i="94"/>
  <c r="D226" i="94"/>
  <c r="E226" i="94"/>
  <c r="F226" i="94"/>
  <c r="G226" i="94"/>
  <c r="H226" i="94"/>
  <c r="I226" i="94"/>
  <c r="J226" i="94"/>
  <c r="K226" i="94"/>
  <c r="L226" i="94"/>
  <c r="M226" i="94"/>
  <c r="N226" i="94"/>
  <c r="O226" i="94"/>
  <c r="P226" i="94"/>
  <c r="Q226" i="94"/>
  <c r="B227" i="94"/>
  <c r="C227" i="94"/>
  <c r="D227" i="94"/>
  <c r="E227" i="94"/>
  <c r="F227" i="94"/>
  <c r="G227" i="94"/>
  <c r="H227" i="94"/>
  <c r="I227" i="94"/>
  <c r="J227" i="94"/>
  <c r="K227" i="94"/>
  <c r="L227" i="94"/>
  <c r="M227" i="94"/>
  <c r="N227" i="94"/>
  <c r="O227" i="94"/>
  <c r="P227" i="94"/>
  <c r="Q227" i="94"/>
  <c r="B228" i="94"/>
  <c r="C228" i="94"/>
  <c r="D228" i="94"/>
  <c r="E228" i="94"/>
  <c r="F228" i="94"/>
  <c r="G228" i="94"/>
  <c r="H228" i="94"/>
  <c r="I228" i="94"/>
  <c r="J228" i="94"/>
  <c r="K228" i="94"/>
  <c r="L228" i="94"/>
  <c r="M228" i="94"/>
  <c r="N228" i="94"/>
  <c r="O228" i="94"/>
  <c r="P228" i="94"/>
  <c r="Q228" i="94"/>
  <c r="B229" i="94"/>
  <c r="C229" i="94"/>
  <c r="D229" i="94"/>
  <c r="E229" i="94"/>
  <c r="F229" i="94"/>
  <c r="G229" i="94"/>
  <c r="H229" i="94"/>
  <c r="I229" i="94"/>
  <c r="J229" i="94"/>
  <c r="K229" i="94"/>
  <c r="L229" i="94"/>
  <c r="M229" i="94"/>
  <c r="N229" i="94"/>
  <c r="O229" i="94"/>
  <c r="P229" i="94"/>
  <c r="Q229" i="94"/>
  <c r="B230" i="94"/>
  <c r="C230" i="94"/>
  <c r="D230" i="94"/>
  <c r="E230" i="94"/>
  <c r="F230" i="94"/>
  <c r="G230" i="94"/>
  <c r="H230" i="94"/>
  <c r="I230" i="94"/>
  <c r="J230" i="94"/>
  <c r="K230" i="94"/>
  <c r="L230" i="94"/>
  <c r="M230" i="94"/>
  <c r="N230" i="94"/>
  <c r="O230" i="94"/>
  <c r="P230" i="94"/>
  <c r="Q230" i="94"/>
  <c r="B231" i="94"/>
  <c r="C231" i="94"/>
  <c r="D231" i="94"/>
  <c r="E231" i="94"/>
  <c r="F231" i="94"/>
  <c r="G231" i="94"/>
  <c r="H231" i="94"/>
  <c r="I231" i="94"/>
  <c r="J231" i="94"/>
  <c r="K231" i="94"/>
  <c r="L231" i="94"/>
  <c r="M231" i="94"/>
  <c r="N231" i="94"/>
  <c r="O231" i="94"/>
  <c r="P231" i="94"/>
  <c r="Q231" i="94"/>
  <c r="B232" i="94"/>
  <c r="C232" i="94"/>
  <c r="D232" i="94"/>
  <c r="E232" i="94"/>
  <c r="F232" i="94"/>
  <c r="G232" i="94"/>
  <c r="H232" i="94"/>
  <c r="I232" i="94"/>
  <c r="J232" i="94"/>
  <c r="K232" i="94"/>
  <c r="L232" i="94"/>
  <c r="M232" i="94"/>
  <c r="N232" i="94"/>
  <c r="O232" i="94"/>
  <c r="P232" i="94"/>
  <c r="Q232" i="94"/>
  <c r="B233" i="94"/>
  <c r="C233" i="94"/>
  <c r="D233" i="94"/>
  <c r="E233" i="94"/>
  <c r="F233" i="94"/>
  <c r="G233" i="94"/>
  <c r="H233" i="94"/>
  <c r="I233" i="94"/>
  <c r="J233" i="94"/>
  <c r="K233" i="94"/>
  <c r="L233" i="94"/>
  <c r="M233" i="94"/>
  <c r="N233" i="94"/>
  <c r="O233" i="94"/>
  <c r="P233" i="94"/>
  <c r="Q233" i="94"/>
  <c r="B234" i="94"/>
  <c r="C234" i="94"/>
  <c r="D234" i="94"/>
  <c r="E234" i="94"/>
  <c r="F234" i="94"/>
  <c r="G234" i="94"/>
  <c r="H234" i="94"/>
  <c r="I234" i="94"/>
  <c r="J234" i="94"/>
  <c r="K234" i="94"/>
  <c r="L234" i="94"/>
  <c r="M234" i="94"/>
  <c r="N234" i="94"/>
  <c r="O234" i="94"/>
  <c r="P234" i="94"/>
  <c r="Q234" i="94"/>
  <c r="B235" i="94"/>
  <c r="C235" i="94"/>
  <c r="D235" i="94"/>
  <c r="E235" i="94"/>
  <c r="F235" i="94"/>
  <c r="G235" i="94"/>
  <c r="H235" i="94"/>
  <c r="I235" i="94"/>
  <c r="J235" i="94"/>
  <c r="K235" i="94"/>
  <c r="L235" i="94"/>
  <c r="M235" i="94"/>
  <c r="N235" i="94"/>
  <c r="O235" i="94"/>
  <c r="P235" i="94"/>
  <c r="Q235" i="94"/>
  <c r="B236" i="94"/>
  <c r="C236" i="94"/>
  <c r="D236" i="94"/>
  <c r="E236" i="94"/>
  <c r="F236" i="94"/>
  <c r="G236" i="94"/>
  <c r="H236" i="94"/>
  <c r="I236" i="94"/>
  <c r="J236" i="94"/>
  <c r="K236" i="94"/>
  <c r="L236" i="94"/>
  <c r="M236" i="94"/>
  <c r="N236" i="94"/>
  <c r="O236" i="94"/>
  <c r="P236" i="94"/>
  <c r="Q236" i="94"/>
  <c r="B237" i="94"/>
  <c r="C237" i="94"/>
  <c r="D237" i="94"/>
  <c r="E237" i="94"/>
  <c r="F237" i="94"/>
  <c r="G237" i="94"/>
  <c r="H237" i="94"/>
  <c r="I237" i="94"/>
  <c r="J237" i="94"/>
  <c r="K237" i="94"/>
  <c r="L237" i="94"/>
  <c r="M237" i="94"/>
  <c r="N237" i="94"/>
  <c r="O237" i="94"/>
  <c r="P237" i="94"/>
  <c r="Q237" i="94"/>
  <c r="B238" i="94"/>
  <c r="C238" i="94"/>
  <c r="D238" i="94"/>
  <c r="E238" i="94"/>
  <c r="F238" i="94"/>
  <c r="G238" i="94"/>
  <c r="H238" i="94"/>
  <c r="I238" i="94"/>
  <c r="J238" i="94"/>
  <c r="K238" i="94"/>
  <c r="L238" i="94"/>
  <c r="M238" i="94"/>
  <c r="N238" i="94"/>
  <c r="O238" i="94"/>
  <c r="P238" i="94"/>
  <c r="Q238" i="94"/>
  <c r="B239" i="94"/>
  <c r="C239" i="94"/>
  <c r="D239" i="94"/>
  <c r="E239" i="94"/>
  <c r="F239" i="94"/>
  <c r="G239" i="94"/>
  <c r="H239" i="94"/>
  <c r="I239" i="94"/>
  <c r="J239" i="94"/>
  <c r="K239" i="94"/>
  <c r="L239" i="94"/>
  <c r="M239" i="94"/>
  <c r="N239" i="94"/>
  <c r="O239" i="94"/>
  <c r="P239" i="94"/>
  <c r="Q239" i="94"/>
  <c r="B240" i="94"/>
  <c r="C240" i="94"/>
  <c r="D240" i="94"/>
  <c r="E240" i="94"/>
  <c r="F240" i="94"/>
  <c r="G240" i="94"/>
  <c r="H240" i="94"/>
  <c r="I240" i="94"/>
  <c r="J240" i="94"/>
  <c r="K240" i="94"/>
  <c r="L240" i="94"/>
  <c r="M240" i="94"/>
  <c r="N240" i="94"/>
  <c r="O240" i="94"/>
  <c r="P240" i="94"/>
  <c r="Q240" i="94"/>
  <c r="B241" i="94"/>
  <c r="C241" i="94"/>
  <c r="D241" i="94"/>
  <c r="E241" i="94"/>
  <c r="F241" i="94"/>
  <c r="G241" i="94"/>
  <c r="H241" i="94"/>
  <c r="I241" i="94"/>
  <c r="J241" i="94"/>
  <c r="K241" i="94"/>
  <c r="L241" i="94"/>
  <c r="M241" i="94"/>
  <c r="N241" i="94"/>
  <c r="O241" i="94"/>
  <c r="P241" i="94"/>
  <c r="Q241" i="94"/>
  <c r="B242" i="94"/>
  <c r="C242" i="94"/>
  <c r="D242" i="94"/>
  <c r="E242" i="94"/>
  <c r="F242" i="94"/>
  <c r="G242" i="94"/>
  <c r="H242" i="94"/>
  <c r="I242" i="94"/>
  <c r="J242" i="94"/>
  <c r="K242" i="94"/>
  <c r="L242" i="94"/>
  <c r="M242" i="94"/>
  <c r="N242" i="94"/>
  <c r="O242" i="94"/>
  <c r="P242" i="94"/>
  <c r="Q242" i="94"/>
  <c r="B243" i="94"/>
  <c r="C243" i="94"/>
  <c r="D243" i="94"/>
  <c r="E243" i="94"/>
  <c r="F243" i="94"/>
  <c r="G243" i="94"/>
  <c r="H243" i="94"/>
  <c r="I243" i="94"/>
  <c r="J243" i="94"/>
  <c r="K243" i="94"/>
  <c r="L243" i="94"/>
  <c r="M243" i="94"/>
  <c r="N243" i="94"/>
  <c r="O243" i="94"/>
  <c r="P243" i="94"/>
  <c r="Q243" i="94"/>
  <c r="B244" i="94"/>
  <c r="C244" i="94"/>
  <c r="D244" i="94"/>
  <c r="E244" i="94"/>
  <c r="F244" i="94"/>
  <c r="G244" i="94"/>
  <c r="H244" i="94"/>
  <c r="I244" i="94"/>
  <c r="J244" i="94"/>
  <c r="K244" i="94"/>
  <c r="L244" i="94"/>
  <c r="M244" i="94"/>
  <c r="N244" i="94"/>
  <c r="O244" i="94"/>
  <c r="P244" i="94"/>
  <c r="Q244" i="94"/>
  <c r="B245" i="94"/>
  <c r="C245" i="94"/>
  <c r="D245" i="94"/>
  <c r="E245" i="94"/>
  <c r="F245" i="94"/>
  <c r="G245" i="94"/>
  <c r="H245" i="94"/>
  <c r="I245" i="94"/>
  <c r="J245" i="94"/>
  <c r="K245" i="94"/>
  <c r="L245" i="94"/>
  <c r="M245" i="94"/>
  <c r="N245" i="94"/>
  <c r="O245" i="94"/>
  <c r="P245" i="94"/>
  <c r="Q245" i="94"/>
  <c r="B246" i="94"/>
  <c r="C246" i="94"/>
  <c r="D246" i="94"/>
  <c r="E246" i="94"/>
  <c r="F246" i="94"/>
  <c r="G246" i="94"/>
  <c r="H246" i="94"/>
  <c r="I246" i="94"/>
  <c r="J246" i="94"/>
  <c r="K246" i="94"/>
  <c r="L246" i="94"/>
  <c r="M246" i="94"/>
  <c r="N246" i="94"/>
  <c r="O246" i="94"/>
  <c r="P246" i="94"/>
  <c r="Q246" i="94"/>
  <c r="B247" i="94"/>
  <c r="C247" i="94"/>
  <c r="D247" i="94"/>
  <c r="E247" i="94"/>
  <c r="F247" i="94"/>
  <c r="G247" i="94"/>
  <c r="H247" i="94"/>
  <c r="I247" i="94"/>
  <c r="J247" i="94"/>
  <c r="K247" i="94"/>
  <c r="L247" i="94"/>
  <c r="M247" i="94"/>
  <c r="N247" i="94"/>
  <c r="O247" i="94"/>
  <c r="P247" i="94"/>
  <c r="Q247" i="94"/>
  <c r="B248" i="94"/>
  <c r="C248" i="94"/>
  <c r="D248" i="94"/>
  <c r="E248" i="94"/>
  <c r="F248" i="94"/>
  <c r="G248" i="94"/>
  <c r="H248" i="94"/>
  <c r="I248" i="94"/>
  <c r="J248" i="94"/>
  <c r="K248" i="94"/>
  <c r="L248" i="94"/>
  <c r="M248" i="94"/>
  <c r="N248" i="94"/>
  <c r="O248" i="94"/>
  <c r="P248" i="94"/>
  <c r="Q248" i="94"/>
  <c r="B249" i="94"/>
  <c r="C249" i="94"/>
  <c r="D249" i="94"/>
  <c r="E249" i="94"/>
  <c r="F249" i="94"/>
  <c r="G249" i="94"/>
  <c r="H249" i="94"/>
  <c r="I249" i="94"/>
  <c r="J249" i="94"/>
  <c r="K249" i="94"/>
  <c r="L249" i="94"/>
  <c r="M249" i="94"/>
  <c r="N249" i="94"/>
  <c r="O249" i="94"/>
  <c r="P249" i="94"/>
  <c r="Q249" i="94"/>
  <c r="B250" i="94"/>
  <c r="C250" i="94"/>
  <c r="D250" i="94"/>
  <c r="E250" i="94"/>
  <c r="F250" i="94"/>
  <c r="G250" i="94"/>
  <c r="H250" i="94"/>
  <c r="I250" i="94"/>
  <c r="J250" i="94"/>
  <c r="K250" i="94"/>
  <c r="L250" i="94"/>
  <c r="M250" i="94"/>
  <c r="N250" i="94"/>
  <c r="O250" i="94"/>
  <c r="P250" i="94"/>
  <c r="Q250" i="94"/>
  <c r="B251" i="94"/>
  <c r="C251" i="94"/>
  <c r="D251" i="94"/>
  <c r="E251" i="94"/>
  <c r="F251" i="94"/>
  <c r="G251" i="94"/>
  <c r="H251" i="94"/>
  <c r="I251" i="94"/>
  <c r="J251" i="94"/>
  <c r="K251" i="94"/>
  <c r="L251" i="94"/>
  <c r="M251" i="94"/>
  <c r="N251" i="94"/>
  <c r="O251" i="94"/>
  <c r="P251" i="94"/>
  <c r="Q251" i="94"/>
  <c r="B252" i="94"/>
  <c r="C252" i="94"/>
  <c r="D252" i="94"/>
  <c r="E252" i="94"/>
  <c r="F252" i="94"/>
  <c r="G252" i="94"/>
  <c r="H252" i="94"/>
  <c r="I252" i="94"/>
  <c r="J252" i="94"/>
  <c r="K252" i="94"/>
  <c r="L252" i="94"/>
  <c r="M252" i="94"/>
  <c r="N252" i="94"/>
  <c r="O252" i="94"/>
  <c r="P252" i="94"/>
  <c r="Q252" i="94"/>
  <c r="B253" i="94"/>
  <c r="C253" i="94"/>
  <c r="D253" i="94"/>
  <c r="E253" i="94"/>
  <c r="F253" i="94"/>
  <c r="G253" i="94"/>
  <c r="H253" i="94"/>
  <c r="I253" i="94"/>
  <c r="J253" i="94"/>
  <c r="K253" i="94"/>
  <c r="L253" i="94"/>
  <c r="M253" i="94"/>
  <c r="N253" i="94"/>
  <c r="O253" i="94"/>
  <c r="P253" i="94"/>
  <c r="Q253" i="94"/>
  <c r="B254" i="94"/>
  <c r="C254" i="94"/>
  <c r="D254" i="94"/>
  <c r="E254" i="94"/>
  <c r="F254" i="94"/>
  <c r="G254" i="94"/>
  <c r="H254" i="94"/>
  <c r="I254" i="94"/>
  <c r="J254" i="94"/>
  <c r="K254" i="94"/>
  <c r="L254" i="94"/>
  <c r="M254" i="94"/>
  <c r="N254" i="94"/>
  <c r="O254" i="94"/>
  <c r="P254" i="94"/>
  <c r="Q254" i="94"/>
  <c r="B255" i="94"/>
  <c r="C255" i="94"/>
  <c r="D255" i="94"/>
  <c r="E255" i="94"/>
  <c r="F255" i="94"/>
  <c r="G255" i="94"/>
  <c r="H255" i="94"/>
  <c r="I255" i="94"/>
  <c r="J255" i="94"/>
  <c r="K255" i="94"/>
  <c r="L255" i="94"/>
  <c r="M255" i="94"/>
  <c r="N255" i="94"/>
  <c r="O255" i="94"/>
  <c r="P255" i="94"/>
  <c r="Q255" i="94"/>
  <c r="B256" i="94"/>
  <c r="C256" i="94"/>
  <c r="D256" i="94"/>
  <c r="E256" i="94"/>
  <c r="F256" i="94"/>
  <c r="G256" i="94"/>
  <c r="H256" i="94"/>
  <c r="I256" i="94"/>
  <c r="J256" i="94"/>
  <c r="K256" i="94"/>
  <c r="L256" i="94"/>
  <c r="M256" i="94"/>
  <c r="N256" i="94"/>
  <c r="O256" i="94"/>
  <c r="P256" i="94"/>
  <c r="Q256" i="94"/>
  <c r="B257" i="94"/>
  <c r="C257" i="94"/>
  <c r="D257" i="94"/>
  <c r="E257" i="94"/>
  <c r="F257" i="94"/>
  <c r="G257" i="94"/>
  <c r="H257" i="94"/>
  <c r="I257" i="94"/>
  <c r="J257" i="94"/>
  <c r="K257" i="94"/>
  <c r="L257" i="94"/>
  <c r="M257" i="94"/>
  <c r="N257" i="94"/>
  <c r="O257" i="94"/>
  <c r="P257" i="94"/>
  <c r="Q257" i="94"/>
  <c r="B258" i="94"/>
  <c r="C258" i="94"/>
  <c r="D258" i="94"/>
  <c r="E258" i="94"/>
  <c r="F258" i="94"/>
  <c r="G258" i="94"/>
  <c r="H258" i="94"/>
  <c r="I258" i="94"/>
  <c r="J258" i="94"/>
  <c r="K258" i="94"/>
  <c r="L258" i="94"/>
  <c r="M258" i="94"/>
  <c r="N258" i="94"/>
  <c r="O258" i="94"/>
  <c r="P258" i="94"/>
  <c r="Q258" i="94"/>
  <c r="B259" i="94"/>
  <c r="C259" i="94"/>
  <c r="D259" i="94"/>
  <c r="E259" i="94"/>
  <c r="F259" i="94"/>
  <c r="G259" i="94"/>
  <c r="H259" i="94"/>
  <c r="I259" i="94"/>
  <c r="J259" i="94"/>
  <c r="K259" i="94"/>
  <c r="L259" i="94"/>
  <c r="M259" i="94"/>
  <c r="N259" i="94"/>
  <c r="O259" i="94"/>
  <c r="P259" i="94"/>
  <c r="Q259" i="94"/>
  <c r="B260" i="94"/>
  <c r="C260" i="94"/>
  <c r="D260" i="94"/>
  <c r="E260" i="94"/>
  <c r="F260" i="94"/>
  <c r="G260" i="94"/>
  <c r="H260" i="94"/>
  <c r="I260" i="94"/>
  <c r="J260" i="94"/>
  <c r="K260" i="94"/>
  <c r="L260" i="94"/>
  <c r="M260" i="94"/>
  <c r="N260" i="94"/>
  <c r="O260" i="94"/>
  <c r="P260" i="94"/>
  <c r="Q260" i="94"/>
  <c r="B261" i="94"/>
  <c r="C261" i="94"/>
  <c r="D261" i="94"/>
  <c r="E261" i="94"/>
  <c r="F261" i="94"/>
  <c r="G261" i="94"/>
  <c r="H261" i="94"/>
  <c r="I261" i="94"/>
  <c r="J261" i="94"/>
  <c r="K261" i="94"/>
  <c r="L261" i="94"/>
  <c r="M261" i="94"/>
  <c r="N261" i="94"/>
  <c r="O261" i="94"/>
  <c r="P261" i="94"/>
  <c r="Q261" i="94"/>
  <c r="B262" i="94"/>
  <c r="C262" i="94"/>
  <c r="D262" i="94"/>
  <c r="E262" i="94"/>
  <c r="F262" i="94"/>
  <c r="G262" i="94"/>
  <c r="H262" i="94"/>
  <c r="I262" i="94"/>
  <c r="J262" i="94"/>
  <c r="K262" i="94"/>
  <c r="L262" i="94"/>
  <c r="M262" i="94"/>
  <c r="N262" i="94"/>
  <c r="O262" i="94"/>
  <c r="P262" i="94"/>
  <c r="Q262" i="94"/>
  <c r="B263" i="94"/>
  <c r="C263" i="94"/>
  <c r="D263" i="94"/>
  <c r="E263" i="94"/>
  <c r="F263" i="94"/>
  <c r="G263" i="94"/>
  <c r="H263" i="94"/>
  <c r="I263" i="94"/>
  <c r="J263" i="94"/>
  <c r="K263" i="94"/>
  <c r="L263" i="94"/>
  <c r="M263" i="94"/>
  <c r="N263" i="94"/>
  <c r="O263" i="94"/>
  <c r="P263" i="94"/>
  <c r="Q263" i="94"/>
  <c r="B264" i="94"/>
  <c r="C264" i="94"/>
  <c r="D264" i="94"/>
  <c r="E264" i="94"/>
  <c r="F264" i="94"/>
  <c r="G264" i="94"/>
  <c r="H264" i="94"/>
  <c r="I264" i="94"/>
  <c r="J264" i="94"/>
  <c r="K264" i="94"/>
  <c r="L264" i="94"/>
  <c r="M264" i="94"/>
  <c r="N264" i="94"/>
  <c r="O264" i="94"/>
  <c r="P264" i="94"/>
  <c r="Q264" i="94"/>
  <c r="B265" i="94"/>
  <c r="C265" i="94"/>
  <c r="D265" i="94"/>
  <c r="E265" i="94"/>
  <c r="F265" i="94"/>
  <c r="G265" i="94"/>
  <c r="H265" i="94"/>
  <c r="I265" i="94"/>
  <c r="J265" i="94"/>
  <c r="K265" i="94"/>
  <c r="L265" i="94"/>
  <c r="M265" i="94"/>
  <c r="N265" i="94"/>
  <c r="O265" i="94"/>
  <c r="P265" i="94"/>
  <c r="Q265" i="94"/>
  <c r="B266" i="94"/>
  <c r="C266" i="94"/>
  <c r="D266" i="94"/>
  <c r="E266" i="94"/>
  <c r="F266" i="94"/>
  <c r="G266" i="94"/>
  <c r="H266" i="94"/>
  <c r="I266" i="94"/>
  <c r="J266" i="94"/>
  <c r="K266" i="94"/>
  <c r="L266" i="94"/>
  <c r="M266" i="94"/>
  <c r="N266" i="94"/>
  <c r="O266" i="94"/>
  <c r="P266" i="94"/>
  <c r="Q266" i="94"/>
  <c r="B267" i="94"/>
  <c r="C267" i="94"/>
  <c r="D267" i="94"/>
  <c r="E267" i="94"/>
  <c r="F267" i="94"/>
  <c r="G267" i="94"/>
  <c r="H267" i="94"/>
  <c r="I267" i="94"/>
  <c r="J267" i="94"/>
  <c r="K267" i="94"/>
  <c r="L267" i="94"/>
  <c r="M267" i="94"/>
  <c r="N267" i="94"/>
  <c r="O267" i="94"/>
  <c r="P267" i="94"/>
  <c r="Q267" i="94"/>
  <c r="B268" i="94"/>
  <c r="C268" i="94"/>
  <c r="D268" i="94"/>
  <c r="E268" i="94"/>
  <c r="F268" i="94"/>
  <c r="G268" i="94"/>
  <c r="H268" i="94"/>
  <c r="I268" i="94"/>
  <c r="J268" i="94"/>
  <c r="K268" i="94"/>
  <c r="L268" i="94"/>
  <c r="M268" i="94"/>
  <c r="N268" i="94"/>
  <c r="O268" i="94"/>
  <c r="P268" i="94"/>
  <c r="Q268" i="94"/>
  <c r="B269" i="94"/>
  <c r="C269" i="94"/>
  <c r="D269" i="94"/>
  <c r="E269" i="94"/>
  <c r="F269" i="94"/>
  <c r="G269" i="94"/>
  <c r="H269" i="94"/>
  <c r="I269" i="94"/>
  <c r="J269" i="94"/>
  <c r="K269" i="94"/>
  <c r="L269" i="94"/>
  <c r="M269" i="94"/>
  <c r="N269" i="94"/>
  <c r="O269" i="94"/>
  <c r="P269" i="94"/>
  <c r="Q269" i="94"/>
  <c r="B270" i="94"/>
  <c r="C270" i="94"/>
  <c r="D270" i="94"/>
  <c r="E270" i="94"/>
  <c r="F270" i="94"/>
  <c r="G270" i="94"/>
  <c r="H270" i="94"/>
  <c r="I270" i="94"/>
  <c r="J270" i="94"/>
  <c r="K270" i="94"/>
  <c r="L270" i="94"/>
  <c r="M270" i="94"/>
  <c r="N270" i="94"/>
  <c r="O270" i="94"/>
  <c r="P270" i="94"/>
  <c r="Q270" i="94"/>
  <c r="B271" i="94"/>
  <c r="C271" i="94"/>
  <c r="D271" i="94"/>
  <c r="E271" i="94"/>
  <c r="F271" i="94"/>
  <c r="G271" i="94"/>
  <c r="H271" i="94"/>
  <c r="I271" i="94"/>
  <c r="J271" i="94"/>
  <c r="K271" i="94"/>
  <c r="L271" i="94"/>
  <c r="M271" i="94"/>
  <c r="N271" i="94"/>
  <c r="O271" i="94"/>
  <c r="P271" i="94"/>
  <c r="Q271" i="94"/>
  <c r="B272" i="94"/>
  <c r="C272" i="94"/>
  <c r="D272" i="94"/>
  <c r="E272" i="94"/>
  <c r="F272" i="94"/>
  <c r="G272" i="94"/>
  <c r="H272" i="94"/>
  <c r="I272" i="94"/>
  <c r="J272" i="94"/>
  <c r="K272" i="94"/>
  <c r="L272" i="94"/>
  <c r="M272" i="94"/>
  <c r="N272" i="94"/>
  <c r="O272" i="94"/>
  <c r="P272" i="94"/>
  <c r="Q272" i="94"/>
  <c r="B273" i="94"/>
  <c r="C273" i="94"/>
  <c r="D273" i="94"/>
  <c r="E273" i="94"/>
  <c r="F273" i="94"/>
  <c r="G273" i="94"/>
  <c r="H273" i="94"/>
  <c r="I273" i="94"/>
  <c r="J273" i="94"/>
  <c r="K273" i="94"/>
  <c r="L273" i="94"/>
  <c r="M273" i="94"/>
  <c r="N273" i="94"/>
  <c r="O273" i="94"/>
  <c r="P273" i="94"/>
  <c r="Q273" i="94"/>
  <c r="B274" i="94"/>
  <c r="C274" i="94"/>
  <c r="D274" i="94"/>
  <c r="E274" i="94"/>
  <c r="F274" i="94"/>
  <c r="G274" i="94"/>
  <c r="H274" i="94"/>
  <c r="I274" i="94"/>
  <c r="J274" i="94"/>
  <c r="K274" i="94"/>
  <c r="L274" i="94"/>
  <c r="M274" i="94"/>
  <c r="N274" i="94"/>
  <c r="O274" i="94"/>
  <c r="P274" i="94"/>
  <c r="Q274" i="94"/>
  <c r="B275" i="94"/>
  <c r="C275" i="94"/>
  <c r="D275" i="94"/>
  <c r="E275" i="94"/>
  <c r="F275" i="94"/>
  <c r="G275" i="94"/>
  <c r="H275" i="94"/>
  <c r="I275" i="94"/>
  <c r="J275" i="94"/>
  <c r="K275" i="94"/>
  <c r="L275" i="94"/>
  <c r="M275" i="94"/>
  <c r="N275" i="94"/>
  <c r="O275" i="94"/>
  <c r="P275" i="94"/>
  <c r="Q275" i="94"/>
  <c r="B276" i="94"/>
  <c r="C276" i="94"/>
  <c r="D276" i="94"/>
  <c r="E276" i="94"/>
  <c r="F276" i="94"/>
  <c r="G276" i="94"/>
  <c r="H276" i="94"/>
  <c r="I276" i="94"/>
  <c r="J276" i="94"/>
  <c r="K276" i="94"/>
  <c r="L276" i="94"/>
  <c r="M276" i="94"/>
  <c r="N276" i="94"/>
  <c r="O276" i="94"/>
  <c r="P276" i="94"/>
  <c r="Q276" i="94"/>
  <c r="B277" i="94"/>
  <c r="C277" i="94"/>
  <c r="D277" i="94"/>
  <c r="E277" i="94"/>
  <c r="F277" i="94"/>
  <c r="G277" i="94"/>
  <c r="H277" i="94"/>
  <c r="I277" i="94"/>
  <c r="J277" i="94"/>
  <c r="K277" i="94"/>
  <c r="L277" i="94"/>
  <c r="M277" i="94"/>
  <c r="N277" i="94"/>
  <c r="O277" i="94"/>
  <c r="P277" i="94"/>
  <c r="Q277" i="94"/>
  <c r="B278" i="94"/>
  <c r="C278" i="94"/>
  <c r="D278" i="94"/>
  <c r="E278" i="94"/>
  <c r="F278" i="94"/>
  <c r="G278" i="94"/>
  <c r="H278" i="94"/>
  <c r="I278" i="94"/>
  <c r="J278" i="94"/>
  <c r="K278" i="94"/>
  <c r="L278" i="94"/>
  <c r="M278" i="94"/>
  <c r="N278" i="94"/>
  <c r="O278" i="94"/>
  <c r="P278" i="94"/>
  <c r="Q278" i="94"/>
  <c r="B279" i="94"/>
  <c r="C279" i="94"/>
  <c r="D279" i="94"/>
  <c r="E279" i="94"/>
  <c r="F279" i="94"/>
  <c r="G279" i="94"/>
  <c r="H279" i="94"/>
  <c r="I279" i="94"/>
  <c r="J279" i="94"/>
  <c r="K279" i="94"/>
  <c r="L279" i="94"/>
  <c r="M279" i="94"/>
  <c r="N279" i="94"/>
  <c r="O279" i="94"/>
  <c r="P279" i="94"/>
  <c r="Q279" i="94"/>
  <c r="B280" i="94"/>
  <c r="C280" i="94"/>
  <c r="D280" i="94"/>
  <c r="E280" i="94"/>
  <c r="F280" i="94"/>
  <c r="G280" i="94"/>
  <c r="H280" i="94"/>
  <c r="I280" i="94"/>
  <c r="J280" i="94"/>
  <c r="K280" i="94"/>
  <c r="L280" i="94"/>
  <c r="M280" i="94"/>
  <c r="N280" i="94"/>
  <c r="O280" i="94"/>
  <c r="P280" i="94"/>
  <c r="Q280" i="94"/>
  <c r="B281" i="94"/>
  <c r="C281" i="94"/>
  <c r="D281" i="94"/>
  <c r="E281" i="94"/>
  <c r="F281" i="94"/>
  <c r="G281" i="94"/>
  <c r="H281" i="94"/>
  <c r="I281" i="94"/>
  <c r="J281" i="94"/>
  <c r="K281" i="94"/>
  <c r="L281" i="94"/>
  <c r="M281" i="94"/>
  <c r="N281" i="94"/>
  <c r="O281" i="94"/>
  <c r="P281" i="94"/>
  <c r="Q281" i="94"/>
  <c r="B282" i="94"/>
  <c r="C282" i="94"/>
  <c r="D282" i="94"/>
  <c r="E282" i="94"/>
  <c r="F282" i="94"/>
  <c r="G282" i="94"/>
  <c r="H282" i="94"/>
  <c r="I282" i="94"/>
  <c r="J282" i="94"/>
  <c r="K282" i="94"/>
  <c r="L282" i="94"/>
  <c r="M282" i="94"/>
  <c r="N282" i="94"/>
  <c r="O282" i="94"/>
  <c r="P282" i="94"/>
  <c r="Q282" i="94"/>
  <c r="B283" i="94"/>
  <c r="C283" i="94"/>
  <c r="D283" i="94"/>
  <c r="E283" i="94"/>
  <c r="F283" i="94"/>
  <c r="G283" i="94"/>
  <c r="H283" i="94"/>
  <c r="I283" i="94"/>
  <c r="J283" i="94"/>
  <c r="K283" i="94"/>
  <c r="L283" i="94"/>
  <c r="M283" i="94"/>
  <c r="N283" i="94"/>
  <c r="O283" i="94"/>
  <c r="P283" i="94"/>
  <c r="Q283" i="94"/>
  <c r="B284" i="94"/>
  <c r="C284" i="94"/>
  <c r="D284" i="94"/>
  <c r="E284" i="94"/>
  <c r="F284" i="94"/>
  <c r="G284" i="94"/>
  <c r="H284" i="94"/>
  <c r="I284" i="94"/>
  <c r="J284" i="94"/>
  <c r="K284" i="94"/>
  <c r="L284" i="94"/>
  <c r="M284" i="94"/>
  <c r="N284" i="94"/>
  <c r="O284" i="94"/>
  <c r="P284" i="94"/>
  <c r="Q284" i="94"/>
  <c r="B285" i="94"/>
  <c r="C285" i="94"/>
  <c r="D285" i="94"/>
  <c r="E285" i="94"/>
  <c r="F285" i="94"/>
  <c r="G285" i="94"/>
  <c r="H285" i="94"/>
  <c r="I285" i="94"/>
  <c r="J285" i="94"/>
  <c r="K285" i="94"/>
  <c r="L285" i="94"/>
  <c r="M285" i="94"/>
  <c r="N285" i="94"/>
  <c r="O285" i="94"/>
  <c r="P285" i="94"/>
  <c r="Q285" i="94"/>
  <c r="B286" i="94"/>
  <c r="C286" i="94"/>
  <c r="D286" i="94"/>
  <c r="E286" i="94"/>
  <c r="F286" i="94"/>
  <c r="G286" i="94"/>
  <c r="H286" i="94"/>
  <c r="I286" i="94"/>
  <c r="J286" i="94"/>
  <c r="K286" i="94"/>
  <c r="L286" i="94"/>
  <c r="M286" i="94"/>
  <c r="N286" i="94"/>
  <c r="O286" i="94"/>
  <c r="P286" i="94"/>
  <c r="Q286" i="94"/>
  <c r="B287" i="94"/>
  <c r="C287" i="94"/>
  <c r="D287" i="94"/>
  <c r="E287" i="94"/>
  <c r="F287" i="94"/>
  <c r="G287" i="94"/>
  <c r="H287" i="94"/>
  <c r="I287" i="94"/>
  <c r="J287" i="94"/>
  <c r="K287" i="94"/>
  <c r="L287" i="94"/>
  <c r="M287" i="94"/>
  <c r="N287" i="94"/>
  <c r="O287" i="94"/>
  <c r="P287" i="94"/>
  <c r="Q287" i="94"/>
  <c r="B288" i="94"/>
  <c r="C288" i="94"/>
  <c r="D288" i="94"/>
  <c r="E288" i="94"/>
  <c r="F288" i="94"/>
  <c r="G288" i="94"/>
  <c r="H288" i="94"/>
  <c r="I288" i="94"/>
  <c r="J288" i="94"/>
  <c r="K288" i="94"/>
  <c r="L288" i="94"/>
  <c r="M288" i="94"/>
  <c r="N288" i="94"/>
  <c r="O288" i="94"/>
  <c r="P288" i="94"/>
  <c r="Q288" i="94"/>
  <c r="B289" i="94"/>
  <c r="C289" i="94"/>
  <c r="D289" i="94"/>
  <c r="E289" i="94"/>
  <c r="F289" i="94"/>
  <c r="G289" i="94"/>
  <c r="H289" i="94"/>
  <c r="I289" i="94"/>
  <c r="J289" i="94"/>
  <c r="K289" i="94"/>
  <c r="L289" i="94"/>
  <c r="M289" i="94"/>
  <c r="N289" i="94"/>
  <c r="O289" i="94"/>
  <c r="P289" i="94"/>
  <c r="Q289" i="94"/>
  <c r="B290" i="94"/>
  <c r="C290" i="94"/>
  <c r="D290" i="94"/>
  <c r="E290" i="94"/>
  <c r="F290" i="94"/>
  <c r="G290" i="94"/>
  <c r="H290" i="94"/>
  <c r="I290" i="94"/>
  <c r="J290" i="94"/>
  <c r="K290" i="94"/>
  <c r="L290" i="94"/>
  <c r="M290" i="94"/>
  <c r="N290" i="94"/>
  <c r="O290" i="94"/>
  <c r="P290" i="94"/>
  <c r="Q290" i="94"/>
  <c r="B291" i="94"/>
  <c r="C291" i="94"/>
  <c r="D291" i="94"/>
  <c r="E291" i="94"/>
  <c r="F291" i="94"/>
  <c r="G291" i="94"/>
  <c r="H291" i="94"/>
  <c r="I291" i="94"/>
  <c r="J291" i="94"/>
  <c r="K291" i="94"/>
  <c r="L291" i="94"/>
  <c r="M291" i="94"/>
  <c r="N291" i="94"/>
  <c r="O291" i="94"/>
  <c r="P291" i="94"/>
  <c r="Q291" i="94"/>
  <c r="B292" i="94"/>
  <c r="C292" i="94"/>
  <c r="D292" i="94"/>
  <c r="E292" i="94"/>
  <c r="F292" i="94"/>
  <c r="G292" i="94"/>
  <c r="H292" i="94"/>
  <c r="I292" i="94"/>
  <c r="J292" i="94"/>
  <c r="K292" i="94"/>
  <c r="L292" i="94"/>
  <c r="M292" i="94"/>
  <c r="N292" i="94"/>
  <c r="O292" i="94"/>
  <c r="P292" i="94"/>
  <c r="Q292" i="94"/>
  <c r="B293" i="94"/>
  <c r="C293" i="94"/>
  <c r="D293" i="94"/>
  <c r="E293" i="94"/>
  <c r="F293" i="94"/>
  <c r="G293" i="94"/>
  <c r="H293" i="94"/>
  <c r="I293" i="94"/>
  <c r="J293" i="94"/>
  <c r="K293" i="94"/>
  <c r="L293" i="94"/>
  <c r="M293" i="94"/>
  <c r="N293" i="94"/>
  <c r="O293" i="94"/>
  <c r="P293" i="94"/>
  <c r="Q293" i="94"/>
  <c r="B294" i="94"/>
  <c r="C294" i="94"/>
  <c r="D294" i="94"/>
  <c r="E294" i="94"/>
  <c r="F294" i="94"/>
  <c r="G294" i="94"/>
  <c r="H294" i="94"/>
  <c r="I294" i="94"/>
  <c r="J294" i="94"/>
  <c r="K294" i="94"/>
  <c r="L294" i="94"/>
  <c r="M294" i="94"/>
  <c r="N294" i="94"/>
  <c r="O294" i="94"/>
  <c r="P294" i="94"/>
  <c r="Q294" i="94"/>
  <c r="B295" i="94"/>
  <c r="C295" i="94"/>
  <c r="D295" i="94"/>
  <c r="E295" i="94"/>
  <c r="F295" i="94"/>
  <c r="G295" i="94"/>
  <c r="H295" i="94"/>
  <c r="I295" i="94"/>
  <c r="J295" i="94"/>
  <c r="K295" i="94"/>
  <c r="L295" i="94"/>
  <c r="M295" i="94"/>
  <c r="N295" i="94"/>
  <c r="O295" i="94"/>
  <c r="P295" i="94"/>
  <c r="Q295" i="94"/>
  <c r="B296" i="94"/>
  <c r="C296" i="94"/>
  <c r="D296" i="94"/>
  <c r="E296" i="94"/>
  <c r="F296" i="94"/>
  <c r="G296" i="94"/>
  <c r="H296" i="94"/>
  <c r="I296" i="94"/>
  <c r="J296" i="94"/>
  <c r="K296" i="94"/>
  <c r="L296" i="94"/>
  <c r="M296" i="94"/>
  <c r="N296" i="94"/>
  <c r="O296" i="94"/>
  <c r="P296" i="94"/>
  <c r="Q296" i="94"/>
  <c r="B297" i="94"/>
  <c r="C297" i="94"/>
  <c r="D297" i="94"/>
  <c r="E297" i="94"/>
  <c r="F297" i="94"/>
  <c r="G297" i="94"/>
  <c r="H297" i="94"/>
  <c r="I297" i="94"/>
  <c r="J297" i="94"/>
  <c r="K297" i="94"/>
  <c r="L297" i="94"/>
  <c r="M297" i="94"/>
  <c r="N297" i="94"/>
  <c r="O297" i="94"/>
  <c r="P297" i="94"/>
  <c r="Q297" i="94"/>
  <c r="B298" i="94"/>
  <c r="C298" i="94"/>
  <c r="D298" i="94"/>
  <c r="E298" i="94"/>
  <c r="F298" i="94"/>
  <c r="G298" i="94"/>
  <c r="H298" i="94"/>
  <c r="I298" i="94"/>
  <c r="J298" i="94"/>
  <c r="K298" i="94"/>
  <c r="L298" i="94"/>
  <c r="M298" i="94"/>
  <c r="N298" i="94"/>
  <c r="O298" i="94"/>
  <c r="P298" i="94"/>
  <c r="Q298" i="94"/>
  <c r="B299" i="94"/>
  <c r="C299" i="94"/>
  <c r="D299" i="94"/>
  <c r="E299" i="94"/>
  <c r="F299" i="94"/>
  <c r="G299" i="94"/>
  <c r="H299" i="94"/>
  <c r="I299" i="94"/>
  <c r="J299" i="94"/>
  <c r="K299" i="94"/>
  <c r="L299" i="94"/>
  <c r="M299" i="94"/>
  <c r="N299" i="94"/>
  <c r="O299" i="94"/>
  <c r="P299" i="94"/>
  <c r="Q299" i="94"/>
  <c r="B300" i="94"/>
  <c r="C300" i="94"/>
  <c r="D300" i="94"/>
  <c r="E300" i="94"/>
  <c r="F300" i="94"/>
  <c r="G300" i="94"/>
  <c r="H300" i="94"/>
  <c r="I300" i="94"/>
  <c r="J300" i="94"/>
  <c r="K300" i="94"/>
  <c r="L300" i="94"/>
  <c r="M300" i="94"/>
  <c r="N300" i="94"/>
  <c r="O300" i="94"/>
  <c r="P300" i="94"/>
  <c r="Q300" i="94"/>
  <c r="B301" i="94"/>
  <c r="C301" i="94"/>
  <c r="D301" i="94"/>
  <c r="E301" i="94"/>
  <c r="F301" i="94"/>
  <c r="G301" i="94"/>
  <c r="H301" i="94"/>
  <c r="I301" i="94"/>
  <c r="J301" i="94"/>
  <c r="K301" i="94"/>
  <c r="L301" i="94"/>
  <c r="M301" i="94"/>
  <c r="N301" i="94"/>
  <c r="O301" i="94"/>
  <c r="P301" i="94"/>
  <c r="Q301" i="94"/>
  <c r="B302" i="94"/>
  <c r="C302" i="94"/>
  <c r="D302" i="94"/>
  <c r="E302" i="94"/>
  <c r="F302" i="94"/>
  <c r="G302" i="94"/>
  <c r="H302" i="94"/>
  <c r="I302" i="94"/>
  <c r="J302" i="94"/>
  <c r="K302" i="94"/>
  <c r="L302" i="94"/>
  <c r="M302" i="94"/>
  <c r="N302" i="94"/>
  <c r="O302" i="94"/>
  <c r="P302" i="94"/>
  <c r="Q302" i="94"/>
  <c r="B303" i="94"/>
  <c r="C303" i="94"/>
  <c r="D303" i="94"/>
  <c r="E303" i="94"/>
  <c r="F303" i="94"/>
  <c r="G303" i="94"/>
  <c r="H303" i="94"/>
  <c r="I303" i="94"/>
  <c r="J303" i="94"/>
  <c r="K303" i="94"/>
  <c r="L303" i="94"/>
  <c r="M303" i="94"/>
  <c r="N303" i="94"/>
  <c r="O303" i="94"/>
  <c r="P303" i="94"/>
  <c r="Q303" i="94"/>
  <c r="B304" i="94"/>
  <c r="C304" i="94"/>
  <c r="D304" i="94"/>
  <c r="E304" i="94"/>
  <c r="F304" i="94"/>
  <c r="G304" i="94"/>
  <c r="H304" i="94"/>
  <c r="I304" i="94"/>
  <c r="J304" i="94"/>
  <c r="K304" i="94"/>
  <c r="L304" i="94"/>
  <c r="M304" i="94"/>
  <c r="N304" i="94"/>
  <c r="O304" i="94"/>
  <c r="P304" i="94"/>
  <c r="Q304" i="94"/>
  <c r="B305" i="94"/>
  <c r="C305" i="94"/>
  <c r="D305" i="94"/>
  <c r="E305" i="94"/>
  <c r="F305" i="94"/>
  <c r="G305" i="94"/>
  <c r="H305" i="94"/>
  <c r="I305" i="94"/>
  <c r="J305" i="94"/>
  <c r="K305" i="94"/>
  <c r="L305" i="94"/>
  <c r="M305" i="94"/>
  <c r="N305" i="94"/>
  <c r="O305" i="94"/>
  <c r="P305" i="94"/>
  <c r="Q305" i="94"/>
  <c r="B306" i="94"/>
  <c r="C306" i="94"/>
  <c r="D306" i="94"/>
  <c r="E306" i="94"/>
  <c r="F306" i="94"/>
  <c r="G306" i="94"/>
  <c r="H306" i="94"/>
  <c r="I306" i="94"/>
  <c r="J306" i="94"/>
  <c r="K306" i="94"/>
  <c r="L306" i="94"/>
  <c r="M306" i="94"/>
  <c r="N306" i="94"/>
  <c r="O306" i="94"/>
  <c r="P306" i="94"/>
  <c r="Q306" i="94"/>
  <c r="B307" i="94"/>
  <c r="C307" i="94"/>
  <c r="D307" i="94"/>
  <c r="E307" i="94"/>
  <c r="F307" i="94"/>
  <c r="G307" i="94"/>
  <c r="H307" i="94"/>
  <c r="I307" i="94"/>
  <c r="J307" i="94"/>
  <c r="K307" i="94"/>
  <c r="L307" i="94"/>
  <c r="M307" i="94"/>
  <c r="N307" i="94"/>
  <c r="O307" i="94"/>
  <c r="P307" i="94"/>
  <c r="Q307" i="94"/>
  <c r="B308" i="94"/>
  <c r="C308" i="94"/>
  <c r="D308" i="94"/>
  <c r="E308" i="94"/>
  <c r="F308" i="94"/>
  <c r="G308" i="94"/>
  <c r="H308" i="94"/>
  <c r="I308" i="94"/>
  <c r="J308" i="94"/>
  <c r="K308" i="94"/>
  <c r="L308" i="94"/>
  <c r="M308" i="94"/>
  <c r="N308" i="94"/>
  <c r="O308" i="94"/>
  <c r="P308" i="94"/>
  <c r="Q308" i="94"/>
  <c r="B309" i="94"/>
  <c r="C309" i="94"/>
  <c r="D309" i="94"/>
  <c r="E309" i="94"/>
  <c r="F309" i="94"/>
  <c r="G309" i="94"/>
  <c r="H309" i="94"/>
  <c r="I309" i="94"/>
  <c r="J309" i="94"/>
  <c r="K309" i="94"/>
  <c r="L309" i="94"/>
  <c r="M309" i="94"/>
  <c r="N309" i="94"/>
  <c r="O309" i="94"/>
  <c r="P309" i="94"/>
  <c r="Q309" i="94"/>
  <c r="B310" i="94"/>
  <c r="C310" i="94"/>
  <c r="D310" i="94"/>
  <c r="E310" i="94"/>
  <c r="F310" i="94"/>
  <c r="G310" i="94"/>
  <c r="H310" i="94"/>
  <c r="I310" i="94"/>
  <c r="J310" i="94"/>
  <c r="K310" i="94"/>
  <c r="L310" i="94"/>
  <c r="M310" i="94"/>
  <c r="N310" i="94"/>
  <c r="O310" i="94"/>
  <c r="P310" i="94"/>
  <c r="Q310" i="94"/>
  <c r="B311" i="94"/>
  <c r="C311" i="94"/>
  <c r="D311" i="94"/>
  <c r="E311" i="94"/>
  <c r="F311" i="94"/>
  <c r="G311" i="94"/>
  <c r="H311" i="94"/>
  <c r="I311" i="94"/>
  <c r="J311" i="94"/>
  <c r="K311" i="94"/>
  <c r="L311" i="94"/>
  <c r="M311" i="94"/>
  <c r="N311" i="94"/>
  <c r="O311" i="94"/>
  <c r="P311" i="94"/>
  <c r="Q311" i="94"/>
  <c r="B312" i="94"/>
  <c r="C312" i="94"/>
  <c r="D312" i="94"/>
  <c r="E312" i="94"/>
  <c r="F312" i="94"/>
  <c r="G312" i="94"/>
  <c r="H312" i="94"/>
  <c r="I312" i="94"/>
  <c r="J312" i="94"/>
  <c r="K312" i="94"/>
  <c r="L312" i="94"/>
  <c r="M312" i="94"/>
  <c r="N312" i="94"/>
  <c r="O312" i="94"/>
  <c r="P312" i="94"/>
  <c r="Q312" i="94"/>
  <c r="B313" i="94"/>
  <c r="C313" i="94"/>
  <c r="D313" i="94"/>
  <c r="E313" i="94"/>
  <c r="F313" i="94"/>
  <c r="G313" i="94"/>
  <c r="H313" i="94"/>
  <c r="I313" i="94"/>
  <c r="J313" i="94"/>
  <c r="K313" i="94"/>
  <c r="L313" i="94"/>
  <c r="M313" i="94"/>
  <c r="N313" i="94"/>
  <c r="O313" i="94"/>
  <c r="P313" i="94"/>
  <c r="Q313" i="94"/>
  <c r="B314" i="94"/>
  <c r="C314" i="94"/>
  <c r="D314" i="94"/>
  <c r="E314" i="94"/>
  <c r="F314" i="94"/>
  <c r="G314" i="94"/>
  <c r="H314" i="94"/>
  <c r="I314" i="94"/>
  <c r="J314" i="94"/>
  <c r="K314" i="94"/>
  <c r="L314" i="94"/>
  <c r="M314" i="94"/>
  <c r="N314" i="94"/>
  <c r="O314" i="94"/>
  <c r="P314" i="94"/>
  <c r="Q314" i="94"/>
  <c r="B315" i="94"/>
  <c r="C315" i="94"/>
  <c r="D315" i="94"/>
  <c r="E315" i="94"/>
  <c r="F315" i="94"/>
  <c r="G315" i="94"/>
  <c r="H315" i="94"/>
  <c r="I315" i="94"/>
  <c r="J315" i="94"/>
  <c r="K315" i="94"/>
  <c r="L315" i="94"/>
  <c r="M315" i="94"/>
  <c r="N315" i="94"/>
  <c r="O315" i="94"/>
  <c r="P315" i="94"/>
  <c r="Q315" i="94"/>
  <c r="B316" i="94"/>
  <c r="C316" i="94"/>
  <c r="D316" i="94"/>
  <c r="E316" i="94"/>
  <c r="F316" i="94"/>
  <c r="G316" i="94"/>
  <c r="H316" i="94"/>
  <c r="I316" i="94"/>
  <c r="J316" i="94"/>
  <c r="K316" i="94"/>
  <c r="L316" i="94"/>
  <c r="M316" i="94"/>
  <c r="N316" i="94"/>
  <c r="O316" i="94"/>
  <c r="P316" i="94"/>
  <c r="Q316" i="94"/>
  <c r="B317" i="94"/>
  <c r="C317" i="94"/>
  <c r="D317" i="94"/>
  <c r="E317" i="94"/>
  <c r="F317" i="94"/>
  <c r="G317" i="94"/>
  <c r="H317" i="94"/>
  <c r="I317" i="94"/>
  <c r="J317" i="94"/>
  <c r="K317" i="94"/>
  <c r="L317" i="94"/>
  <c r="M317" i="94"/>
  <c r="N317" i="94"/>
  <c r="O317" i="94"/>
  <c r="P317" i="94"/>
  <c r="Q317" i="94"/>
  <c r="B318" i="94"/>
  <c r="C318" i="94"/>
  <c r="D318" i="94"/>
  <c r="E318" i="94"/>
  <c r="F318" i="94"/>
  <c r="G318" i="94"/>
  <c r="H318" i="94"/>
  <c r="I318" i="94"/>
  <c r="J318" i="94"/>
  <c r="K318" i="94"/>
  <c r="L318" i="94"/>
  <c r="M318" i="94"/>
  <c r="N318" i="94"/>
  <c r="O318" i="94"/>
  <c r="P318" i="94"/>
  <c r="Q318" i="94"/>
  <c r="B319" i="94"/>
  <c r="C319" i="94"/>
  <c r="D319" i="94"/>
  <c r="E319" i="94"/>
  <c r="F319" i="94"/>
  <c r="G319" i="94"/>
  <c r="H319" i="94"/>
  <c r="I319" i="94"/>
  <c r="J319" i="94"/>
  <c r="K319" i="94"/>
  <c r="L319" i="94"/>
  <c r="M319" i="94"/>
  <c r="N319" i="94"/>
  <c r="O319" i="94"/>
  <c r="P319" i="94"/>
  <c r="Q319" i="94"/>
  <c r="B320" i="94"/>
  <c r="C320" i="94"/>
  <c r="D320" i="94"/>
  <c r="E320" i="94"/>
  <c r="F320" i="94"/>
  <c r="G320" i="94"/>
  <c r="H320" i="94"/>
  <c r="I320" i="94"/>
  <c r="J320" i="94"/>
  <c r="K320" i="94"/>
  <c r="L320" i="94"/>
  <c r="M320" i="94"/>
  <c r="N320" i="94"/>
  <c r="O320" i="94"/>
  <c r="P320" i="94"/>
  <c r="Q320" i="94"/>
  <c r="B321" i="94"/>
  <c r="C321" i="94"/>
  <c r="D321" i="94"/>
  <c r="E321" i="94"/>
  <c r="F321" i="94"/>
  <c r="G321" i="94"/>
  <c r="H321" i="94"/>
  <c r="I321" i="94"/>
  <c r="J321" i="94"/>
  <c r="K321" i="94"/>
  <c r="L321" i="94"/>
  <c r="M321" i="94"/>
  <c r="N321" i="94"/>
  <c r="O321" i="94"/>
  <c r="P321" i="94"/>
  <c r="Q321" i="94"/>
  <c r="B322" i="94"/>
  <c r="C322" i="94"/>
  <c r="D322" i="94"/>
  <c r="E322" i="94"/>
  <c r="F322" i="94"/>
  <c r="G322" i="94"/>
  <c r="H322" i="94"/>
  <c r="I322" i="94"/>
  <c r="J322" i="94"/>
  <c r="K322" i="94"/>
  <c r="L322" i="94"/>
  <c r="M322" i="94"/>
  <c r="N322" i="94"/>
  <c r="O322" i="94"/>
  <c r="P322" i="94"/>
  <c r="Q322" i="94"/>
  <c r="B323" i="94"/>
  <c r="C323" i="94"/>
  <c r="D323" i="94"/>
  <c r="E323" i="94"/>
  <c r="F323" i="94"/>
  <c r="G323" i="94"/>
  <c r="H323" i="94"/>
  <c r="I323" i="94"/>
  <c r="J323" i="94"/>
  <c r="K323" i="94"/>
  <c r="L323" i="94"/>
  <c r="M323" i="94"/>
  <c r="N323" i="94"/>
  <c r="O323" i="94"/>
  <c r="P323" i="94"/>
  <c r="Q323" i="94"/>
  <c r="B324" i="94"/>
  <c r="C324" i="94"/>
  <c r="D324" i="94"/>
  <c r="E324" i="94"/>
  <c r="F324" i="94"/>
  <c r="G324" i="94"/>
  <c r="H324" i="94"/>
  <c r="I324" i="94"/>
  <c r="J324" i="94"/>
  <c r="K324" i="94"/>
  <c r="L324" i="94"/>
  <c r="M324" i="94"/>
  <c r="N324" i="94"/>
  <c r="O324" i="94"/>
  <c r="P324" i="94"/>
  <c r="Q324" i="94"/>
  <c r="B325" i="94"/>
  <c r="C325" i="94"/>
  <c r="D325" i="94"/>
  <c r="E325" i="94"/>
  <c r="F325" i="94"/>
  <c r="G325" i="94"/>
  <c r="H325" i="94"/>
  <c r="I325" i="94"/>
  <c r="J325" i="94"/>
  <c r="K325" i="94"/>
  <c r="L325" i="94"/>
  <c r="M325" i="94"/>
  <c r="N325" i="94"/>
  <c r="O325" i="94"/>
  <c r="P325" i="94"/>
  <c r="Q325" i="94"/>
  <c r="B326" i="94"/>
  <c r="C326" i="94"/>
  <c r="D326" i="94"/>
  <c r="E326" i="94"/>
  <c r="F326" i="94"/>
  <c r="G326" i="94"/>
  <c r="H326" i="94"/>
  <c r="I326" i="94"/>
  <c r="J326" i="94"/>
  <c r="K326" i="94"/>
  <c r="L326" i="94"/>
  <c r="M326" i="94"/>
  <c r="N326" i="94"/>
  <c r="O326" i="94"/>
  <c r="P326" i="94"/>
  <c r="Q326" i="94"/>
  <c r="B327" i="94"/>
  <c r="C327" i="94"/>
  <c r="D327" i="94"/>
  <c r="E327" i="94"/>
  <c r="F327" i="94"/>
  <c r="G327" i="94"/>
  <c r="H327" i="94"/>
  <c r="I327" i="94"/>
  <c r="J327" i="94"/>
  <c r="K327" i="94"/>
  <c r="L327" i="94"/>
  <c r="M327" i="94"/>
  <c r="N327" i="94"/>
  <c r="O327" i="94"/>
  <c r="P327" i="94"/>
  <c r="Q327" i="94"/>
  <c r="B328" i="94"/>
  <c r="C328" i="94"/>
  <c r="D328" i="94"/>
  <c r="E328" i="94"/>
  <c r="F328" i="94"/>
  <c r="G328" i="94"/>
  <c r="H328" i="94"/>
  <c r="I328" i="94"/>
  <c r="J328" i="94"/>
  <c r="K328" i="94"/>
  <c r="L328" i="94"/>
  <c r="M328" i="94"/>
  <c r="N328" i="94"/>
  <c r="O328" i="94"/>
  <c r="P328" i="94"/>
  <c r="Q328" i="94"/>
  <c r="B329" i="94"/>
  <c r="C329" i="94"/>
  <c r="D329" i="94"/>
  <c r="E329" i="94"/>
  <c r="F329" i="94"/>
  <c r="G329" i="94"/>
  <c r="H329" i="94"/>
  <c r="I329" i="94"/>
  <c r="J329" i="94"/>
  <c r="K329" i="94"/>
  <c r="L329" i="94"/>
  <c r="M329" i="94"/>
  <c r="N329" i="94"/>
  <c r="O329" i="94"/>
  <c r="P329" i="94"/>
  <c r="Q329" i="94"/>
  <c r="B330" i="94"/>
  <c r="C330" i="94"/>
  <c r="D330" i="94"/>
  <c r="E330" i="94"/>
  <c r="F330" i="94"/>
  <c r="G330" i="94"/>
  <c r="H330" i="94"/>
  <c r="I330" i="94"/>
  <c r="J330" i="94"/>
  <c r="K330" i="94"/>
  <c r="L330" i="94"/>
  <c r="M330" i="94"/>
  <c r="N330" i="94"/>
  <c r="O330" i="94"/>
  <c r="P330" i="94"/>
  <c r="Q330" i="94"/>
  <c r="B331" i="94"/>
  <c r="C331" i="94"/>
  <c r="D331" i="94"/>
  <c r="E331" i="94"/>
  <c r="F331" i="94"/>
  <c r="G331" i="94"/>
  <c r="H331" i="94"/>
  <c r="I331" i="94"/>
  <c r="J331" i="94"/>
  <c r="K331" i="94"/>
  <c r="L331" i="94"/>
  <c r="M331" i="94"/>
  <c r="N331" i="94"/>
  <c r="O331" i="94"/>
  <c r="P331" i="94"/>
  <c r="Q331" i="94"/>
  <c r="B332" i="94"/>
  <c r="C332" i="94"/>
  <c r="D332" i="94"/>
  <c r="E332" i="94"/>
  <c r="F332" i="94"/>
  <c r="G332" i="94"/>
  <c r="H332" i="94"/>
  <c r="I332" i="94"/>
  <c r="J332" i="94"/>
  <c r="K332" i="94"/>
  <c r="L332" i="94"/>
  <c r="M332" i="94"/>
  <c r="N332" i="94"/>
  <c r="O332" i="94"/>
  <c r="P332" i="94"/>
  <c r="Q332" i="94"/>
  <c r="B333" i="94"/>
  <c r="C333" i="94"/>
  <c r="D333" i="94"/>
  <c r="E333" i="94"/>
  <c r="F333" i="94"/>
  <c r="G333" i="94"/>
  <c r="H333" i="94"/>
  <c r="I333" i="94"/>
  <c r="J333" i="94"/>
  <c r="K333" i="94"/>
  <c r="L333" i="94"/>
  <c r="M333" i="94"/>
  <c r="N333" i="94"/>
  <c r="O333" i="94"/>
  <c r="P333" i="94"/>
  <c r="Q333" i="94"/>
  <c r="B334" i="94"/>
  <c r="C334" i="94"/>
  <c r="D334" i="94"/>
  <c r="E334" i="94"/>
  <c r="F334" i="94"/>
  <c r="G334" i="94"/>
  <c r="H334" i="94"/>
  <c r="I334" i="94"/>
  <c r="J334" i="94"/>
  <c r="K334" i="94"/>
  <c r="L334" i="94"/>
  <c r="M334" i="94"/>
  <c r="N334" i="94"/>
  <c r="O334" i="94"/>
  <c r="P334" i="94"/>
  <c r="Q334" i="94"/>
  <c r="B335" i="94"/>
  <c r="C335" i="94"/>
  <c r="D335" i="94"/>
  <c r="E335" i="94"/>
  <c r="F335" i="94"/>
  <c r="G335" i="94"/>
  <c r="H335" i="94"/>
  <c r="I335" i="94"/>
  <c r="J335" i="94"/>
  <c r="K335" i="94"/>
  <c r="L335" i="94"/>
  <c r="M335" i="94"/>
  <c r="N335" i="94"/>
  <c r="O335" i="94"/>
  <c r="P335" i="94"/>
  <c r="Q335" i="94"/>
  <c r="B336" i="94"/>
  <c r="C336" i="94"/>
  <c r="D336" i="94"/>
  <c r="E336" i="94"/>
  <c r="F336" i="94"/>
  <c r="G336" i="94"/>
  <c r="H336" i="94"/>
  <c r="I336" i="94"/>
  <c r="J336" i="94"/>
  <c r="K336" i="94"/>
  <c r="L336" i="94"/>
  <c r="M336" i="94"/>
  <c r="N336" i="94"/>
  <c r="O336" i="94"/>
  <c r="P336" i="94"/>
  <c r="Q336" i="94"/>
  <c r="B337" i="94"/>
  <c r="C337" i="94"/>
  <c r="D337" i="94"/>
  <c r="E337" i="94"/>
  <c r="F337" i="94"/>
  <c r="G337" i="94"/>
  <c r="H337" i="94"/>
  <c r="I337" i="94"/>
  <c r="J337" i="94"/>
  <c r="K337" i="94"/>
  <c r="L337" i="94"/>
  <c r="M337" i="94"/>
  <c r="N337" i="94"/>
  <c r="O337" i="94"/>
  <c r="P337" i="94"/>
  <c r="Q337" i="94"/>
  <c r="B338" i="94"/>
  <c r="C338" i="94"/>
  <c r="D338" i="94"/>
  <c r="E338" i="94"/>
  <c r="F338" i="94"/>
  <c r="G338" i="94"/>
  <c r="H338" i="94"/>
  <c r="I338" i="94"/>
  <c r="J338" i="94"/>
  <c r="K338" i="94"/>
  <c r="L338" i="94"/>
  <c r="M338" i="94"/>
  <c r="N338" i="94"/>
  <c r="O338" i="94"/>
  <c r="P338" i="94"/>
  <c r="Q338" i="94"/>
  <c r="B339" i="94"/>
  <c r="C339" i="94"/>
  <c r="D339" i="94"/>
  <c r="E339" i="94"/>
  <c r="F339" i="94"/>
  <c r="G339" i="94"/>
  <c r="H339" i="94"/>
  <c r="I339" i="94"/>
  <c r="J339" i="94"/>
  <c r="K339" i="94"/>
  <c r="L339" i="94"/>
  <c r="M339" i="94"/>
  <c r="N339" i="94"/>
  <c r="O339" i="94"/>
  <c r="P339" i="94"/>
  <c r="Q339" i="94"/>
  <c r="B340" i="94"/>
  <c r="C340" i="94"/>
  <c r="D340" i="94"/>
  <c r="E340" i="94"/>
  <c r="F340" i="94"/>
  <c r="G340" i="94"/>
  <c r="H340" i="94"/>
  <c r="I340" i="94"/>
  <c r="J340" i="94"/>
  <c r="K340" i="94"/>
  <c r="L340" i="94"/>
  <c r="M340" i="94"/>
  <c r="N340" i="94"/>
  <c r="O340" i="94"/>
  <c r="P340" i="94"/>
  <c r="Q340" i="94"/>
  <c r="B341" i="94"/>
  <c r="C341" i="94"/>
  <c r="D341" i="94"/>
  <c r="E341" i="94"/>
  <c r="F341" i="94"/>
  <c r="G341" i="94"/>
  <c r="H341" i="94"/>
  <c r="I341" i="94"/>
  <c r="J341" i="94"/>
  <c r="K341" i="94"/>
  <c r="L341" i="94"/>
  <c r="M341" i="94"/>
  <c r="N341" i="94"/>
  <c r="O341" i="94"/>
  <c r="P341" i="94"/>
  <c r="Q341" i="94"/>
  <c r="B342" i="94"/>
  <c r="C342" i="94"/>
  <c r="D342" i="94"/>
  <c r="E342" i="94"/>
  <c r="F342" i="94"/>
  <c r="G342" i="94"/>
  <c r="H342" i="94"/>
  <c r="I342" i="94"/>
  <c r="J342" i="94"/>
  <c r="K342" i="94"/>
  <c r="L342" i="94"/>
  <c r="M342" i="94"/>
  <c r="N342" i="94"/>
  <c r="O342" i="94"/>
  <c r="P342" i="94"/>
  <c r="Q342" i="94"/>
  <c r="B343" i="94"/>
  <c r="C343" i="94"/>
  <c r="D343" i="94"/>
  <c r="E343" i="94"/>
  <c r="F343" i="94"/>
  <c r="G343" i="94"/>
  <c r="H343" i="94"/>
  <c r="I343" i="94"/>
  <c r="J343" i="94"/>
  <c r="K343" i="94"/>
  <c r="L343" i="94"/>
  <c r="M343" i="94"/>
  <c r="N343" i="94"/>
  <c r="O343" i="94"/>
  <c r="P343" i="94"/>
  <c r="Q343" i="94"/>
  <c r="B344" i="94"/>
  <c r="C344" i="94"/>
  <c r="D344" i="94"/>
  <c r="E344" i="94"/>
  <c r="F344" i="94"/>
  <c r="G344" i="94"/>
  <c r="H344" i="94"/>
  <c r="I344" i="94"/>
  <c r="J344" i="94"/>
  <c r="K344" i="94"/>
  <c r="L344" i="94"/>
  <c r="M344" i="94"/>
  <c r="N344" i="94"/>
  <c r="O344" i="94"/>
  <c r="P344" i="94"/>
  <c r="Q344" i="94"/>
  <c r="B345" i="94"/>
  <c r="C345" i="94"/>
  <c r="D345" i="94"/>
  <c r="E345" i="94"/>
  <c r="F345" i="94"/>
  <c r="G345" i="94"/>
  <c r="H345" i="94"/>
  <c r="I345" i="94"/>
  <c r="J345" i="94"/>
  <c r="K345" i="94"/>
  <c r="L345" i="94"/>
  <c r="M345" i="94"/>
  <c r="N345" i="94"/>
  <c r="O345" i="94"/>
  <c r="P345" i="94"/>
  <c r="Q345" i="94"/>
  <c r="B346" i="94"/>
  <c r="C346" i="94"/>
  <c r="D346" i="94"/>
  <c r="E346" i="94"/>
  <c r="F346" i="94"/>
  <c r="G346" i="94"/>
  <c r="H346" i="94"/>
  <c r="I346" i="94"/>
  <c r="J346" i="94"/>
  <c r="K346" i="94"/>
  <c r="L346" i="94"/>
  <c r="M346" i="94"/>
  <c r="N346" i="94"/>
  <c r="O346" i="94"/>
  <c r="P346" i="94"/>
  <c r="Q346" i="94"/>
  <c r="B347" i="94"/>
  <c r="C347" i="94"/>
  <c r="D347" i="94"/>
  <c r="E347" i="94"/>
  <c r="F347" i="94"/>
  <c r="G347" i="94"/>
  <c r="H347" i="94"/>
  <c r="I347" i="94"/>
  <c r="J347" i="94"/>
  <c r="K347" i="94"/>
  <c r="L347" i="94"/>
  <c r="M347" i="94"/>
  <c r="N347" i="94"/>
  <c r="O347" i="94"/>
  <c r="P347" i="94"/>
  <c r="Q347" i="94"/>
  <c r="B348" i="94"/>
  <c r="C348" i="94"/>
  <c r="D348" i="94"/>
  <c r="E348" i="94"/>
  <c r="F348" i="94"/>
  <c r="G348" i="94"/>
  <c r="H348" i="94"/>
  <c r="I348" i="94"/>
  <c r="J348" i="94"/>
  <c r="K348" i="94"/>
  <c r="L348" i="94"/>
  <c r="M348" i="94"/>
  <c r="N348" i="94"/>
  <c r="O348" i="94"/>
  <c r="P348" i="94"/>
  <c r="Q348" i="94"/>
  <c r="B349" i="94"/>
  <c r="C349" i="94"/>
  <c r="D349" i="94"/>
  <c r="E349" i="94"/>
  <c r="F349" i="94"/>
  <c r="G349" i="94"/>
  <c r="H349" i="94"/>
  <c r="I349" i="94"/>
  <c r="J349" i="94"/>
  <c r="K349" i="94"/>
  <c r="L349" i="94"/>
  <c r="M349" i="94"/>
  <c r="N349" i="94"/>
  <c r="O349" i="94"/>
  <c r="P349" i="94"/>
  <c r="Q349" i="94"/>
  <c r="B350" i="94"/>
  <c r="C350" i="94"/>
  <c r="D350" i="94"/>
  <c r="E350" i="94"/>
  <c r="F350" i="94"/>
  <c r="G350" i="94"/>
  <c r="H350" i="94"/>
  <c r="I350" i="94"/>
  <c r="J350" i="94"/>
  <c r="K350" i="94"/>
  <c r="L350" i="94"/>
  <c r="M350" i="94"/>
  <c r="N350" i="94"/>
  <c r="O350" i="94"/>
  <c r="P350" i="94"/>
  <c r="Q350" i="94"/>
  <c r="B351" i="94"/>
  <c r="C351" i="94"/>
  <c r="D351" i="94"/>
  <c r="E351" i="94"/>
  <c r="F351" i="94"/>
  <c r="G351" i="94"/>
  <c r="H351" i="94"/>
  <c r="I351" i="94"/>
  <c r="J351" i="94"/>
  <c r="K351" i="94"/>
  <c r="L351" i="94"/>
  <c r="M351" i="94"/>
  <c r="N351" i="94"/>
  <c r="O351" i="94"/>
  <c r="P351" i="94"/>
  <c r="Q351" i="94"/>
  <c r="B352" i="94"/>
  <c r="C352" i="94"/>
  <c r="D352" i="94"/>
  <c r="E352" i="94"/>
  <c r="F352" i="94"/>
  <c r="G352" i="94"/>
  <c r="H352" i="94"/>
  <c r="I352" i="94"/>
  <c r="J352" i="94"/>
  <c r="K352" i="94"/>
  <c r="L352" i="94"/>
  <c r="M352" i="94"/>
  <c r="N352" i="94"/>
  <c r="O352" i="94"/>
  <c r="P352" i="94"/>
  <c r="Q352" i="94"/>
  <c r="B353" i="94"/>
  <c r="C353" i="94"/>
  <c r="D353" i="94"/>
  <c r="E353" i="94"/>
  <c r="F353" i="94"/>
  <c r="G353" i="94"/>
  <c r="H353" i="94"/>
  <c r="I353" i="94"/>
  <c r="J353" i="94"/>
  <c r="K353" i="94"/>
  <c r="L353" i="94"/>
  <c r="M353" i="94"/>
  <c r="N353" i="94"/>
  <c r="O353" i="94"/>
  <c r="P353" i="94"/>
  <c r="Q353" i="94"/>
  <c r="B354" i="94"/>
  <c r="C354" i="94"/>
  <c r="D354" i="94"/>
  <c r="E354" i="94"/>
  <c r="F354" i="94"/>
  <c r="G354" i="94"/>
  <c r="H354" i="94"/>
  <c r="I354" i="94"/>
  <c r="J354" i="94"/>
  <c r="K354" i="94"/>
  <c r="L354" i="94"/>
  <c r="M354" i="94"/>
  <c r="N354" i="94"/>
  <c r="O354" i="94"/>
  <c r="P354" i="94"/>
  <c r="Q354" i="94"/>
  <c r="B355" i="94"/>
  <c r="C355" i="94"/>
  <c r="D355" i="94"/>
  <c r="E355" i="94"/>
  <c r="F355" i="94"/>
  <c r="G355" i="94"/>
  <c r="H355" i="94"/>
  <c r="I355" i="94"/>
  <c r="J355" i="94"/>
  <c r="K355" i="94"/>
  <c r="L355" i="94"/>
  <c r="M355" i="94"/>
  <c r="N355" i="94"/>
  <c r="O355" i="94"/>
  <c r="P355" i="94"/>
  <c r="Q355" i="94"/>
  <c r="B356" i="94"/>
  <c r="C356" i="94"/>
  <c r="D356" i="94"/>
  <c r="E356" i="94"/>
  <c r="F356" i="94"/>
  <c r="G356" i="94"/>
  <c r="H356" i="94"/>
  <c r="I356" i="94"/>
  <c r="J356" i="94"/>
  <c r="K356" i="94"/>
  <c r="L356" i="94"/>
  <c r="M356" i="94"/>
  <c r="N356" i="94"/>
  <c r="O356" i="94"/>
  <c r="P356" i="94"/>
  <c r="Q356" i="94"/>
  <c r="B357" i="94"/>
  <c r="C357" i="94"/>
  <c r="D357" i="94"/>
  <c r="E357" i="94"/>
  <c r="F357" i="94"/>
  <c r="G357" i="94"/>
  <c r="H357" i="94"/>
  <c r="I357" i="94"/>
  <c r="J357" i="94"/>
  <c r="K357" i="94"/>
  <c r="L357" i="94"/>
  <c r="M357" i="94"/>
  <c r="N357" i="94"/>
  <c r="O357" i="94"/>
  <c r="P357" i="94"/>
  <c r="Q357" i="94"/>
  <c r="B358" i="94"/>
  <c r="C358" i="94"/>
  <c r="D358" i="94"/>
  <c r="E358" i="94"/>
  <c r="F358" i="94"/>
  <c r="G358" i="94"/>
  <c r="H358" i="94"/>
  <c r="I358" i="94"/>
  <c r="J358" i="94"/>
  <c r="K358" i="94"/>
  <c r="L358" i="94"/>
  <c r="M358" i="94"/>
  <c r="N358" i="94"/>
  <c r="O358" i="94"/>
  <c r="P358" i="94"/>
  <c r="Q358" i="94"/>
  <c r="B359" i="94"/>
  <c r="C359" i="94"/>
  <c r="D359" i="94"/>
  <c r="E359" i="94"/>
  <c r="F359" i="94"/>
  <c r="G359" i="94"/>
  <c r="H359" i="94"/>
  <c r="I359" i="94"/>
  <c r="J359" i="94"/>
  <c r="K359" i="94"/>
  <c r="L359" i="94"/>
  <c r="M359" i="94"/>
  <c r="N359" i="94"/>
  <c r="O359" i="94"/>
  <c r="P359" i="94"/>
  <c r="Q359" i="94"/>
  <c r="B360" i="94"/>
  <c r="C360" i="94"/>
  <c r="D360" i="94"/>
  <c r="E360" i="94"/>
  <c r="F360" i="94"/>
  <c r="G360" i="94"/>
  <c r="H360" i="94"/>
  <c r="I360" i="94"/>
  <c r="J360" i="94"/>
  <c r="K360" i="94"/>
  <c r="L360" i="94"/>
  <c r="M360" i="94"/>
  <c r="N360" i="94"/>
  <c r="O360" i="94"/>
  <c r="P360" i="94"/>
  <c r="Q360" i="94"/>
  <c r="B361" i="94"/>
  <c r="C361" i="94"/>
  <c r="D361" i="94"/>
  <c r="E361" i="94"/>
  <c r="F361" i="94"/>
  <c r="G361" i="94"/>
  <c r="H361" i="94"/>
  <c r="I361" i="94"/>
  <c r="J361" i="94"/>
  <c r="K361" i="94"/>
  <c r="L361" i="94"/>
  <c r="M361" i="94"/>
  <c r="N361" i="94"/>
  <c r="O361" i="94"/>
  <c r="P361" i="94"/>
  <c r="Q361" i="94"/>
  <c r="B362" i="94"/>
  <c r="C362" i="94"/>
  <c r="D362" i="94"/>
  <c r="E362" i="94"/>
  <c r="F362" i="94"/>
  <c r="G362" i="94"/>
  <c r="H362" i="94"/>
  <c r="I362" i="94"/>
  <c r="J362" i="94"/>
  <c r="K362" i="94"/>
  <c r="L362" i="94"/>
  <c r="M362" i="94"/>
  <c r="N362" i="94"/>
  <c r="O362" i="94"/>
  <c r="P362" i="94"/>
  <c r="Q362" i="94"/>
  <c r="B363" i="94"/>
  <c r="C363" i="94"/>
  <c r="D363" i="94"/>
  <c r="E363" i="94"/>
  <c r="F363" i="94"/>
  <c r="G363" i="94"/>
  <c r="H363" i="94"/>
  <c r="I363" i="94"/>
  <c r="J363" i="94"/>
  <c r="K363" i="94"/>
  <c r="L363" i="94"/>
  <c r="M363" i="94"/>
  <c r="N363" i="94"/>
  <c r="O363" i="94"/>
  <c r="P363" i="94"/>
  <c r="Q363" i="94"/>
  <c r="B364" i="94"/>
  <c r="C364" i="94"/>
  <c r="D364" i="94"/>
  <c r="E364" i="94"/>
  <c r="F364" i="94"/>
  <c r="G364" i="94"/>
  <c r="H364" i="94"/>
  <c r="I364" i="94"/>
  <c r="J364" i="94"/>
  <c r="K364" i="94"/>
  <c r="L364" i="94"/>
  <c r="M364" i="94"/>
  <c r="N364" i="94"/>
  <c r="O364" i="94"/>
  <c r="P364" i="94"/>
  <c r="Q364" i="94"/>
  <c r="B365" i="94"/>
  <c r="C365" i="94"/>
  <c r="D365" i="94"/>
  <c r="E365" i="94"/>
  <c r="F365" i="94"/>
  <c r="G365" i="94"/>
  <c r="H365" i="94"/>
  <c r="I365" i="94"/>
  <c r="J365" i="94"/>
  <c r="K365" i="94"/>
  <c r="L365" i="94"/>
  <c r="M365" i="94"/>
  <c r="N365" i="94"/>
  <c r="O365" i="94"/>
  <c r="P365" i="94"/>
  <c r="Q365" i="94"/>
  <c r="B366" i="94"/>
  <c r="C366" i="94"/>
  <c r="D366" i="94"/>
  <c r="E366" i="94"/>
  <c r="F366" i="94"/>
  <c r="G366" i="94"/>
  <c r="H366" i="94"/>
  <c r="I366" i="94"/>
  <c r="J366" i="94"/>
  <c r="K366" i="94"/>
  <c r="L366" i="94"/>
  <c r="M366" i="94"/>
  <c r="N366" i="94"/>
  <c r="O366" i="94"/>
  <c r="P366" i="94"/>
  <c r="Q366" i="94"/>
  <c r="B367" i="94"/>
  <c r="C367" i="94"/>
  <c r="D367" i="94"/>
  <c r="E367" i="94"/>
  <c r="F367" i="94"/>
  <c r="G367" i="94"/>
  <c r="H367" i="94"/>
  <c r="I367" i="94"/>
  <c r="J367" i="94"/>
  <c r="K367" i="94"/>
  <c r="L367" i="94"/>
  <c r="M367" i="94"/>
  <c r="N367" i="94"/>
  <c r="O367" i="94"/>
  <c r="P367" i="94"/>
  <c r="Q367" i="94"/>
  <c r="B368" i="94"/>
  <c r="C368" i="94"/>
  <c r="D368" i="94"/>
  <c r="E368" i="94"/>
  <c r="F368" i="94"/>
  <c r="G368" i="94"/>
  <c r="H368" i="94"/>
  <c r="I368" i="94"/>
  <c r="J368" i="94"/>
  <c r="K368" i="94"/>
  <c r="L368" i="94"/>
  <c r="M368" i="94"/>
  <c r="N368" i="94"/>
  <c r="O368" i="94"/>
  <c r="P368" i="94"/>
  <c r="Q368" i="94"/>
  <c r="B369" i="94"/>
  <c r="C369" i="94"/>
  <c r="D369" i="94"/>
  <c r="E369" i="94"/>
  <c r="F369" i="94"/>
  <c r="G369" i="94"/>
  <c r="H369" i="94"/>
  <c r="I369" i="94"/>
  <c r="J369" i="94"/>
  <c r="K369" i="94"/>
  <c r="L369" i="94"/>
  <c r="M369" i="94"/>
  <c r="N369" i="94"/>
  <c r="O369" i="94"/>
  <c r="P369" i="94"/>
  <c r="Q369" i="94"/>
  <c r="B370" i="94"/>
  <c r="C370" i="94"/>
  <c r="D370" i="94"/>
  <c r="E370" i="94"/>
  <c r="F370" i="94"/>
  <c r="G370" i="94"/>
  <c r="H370" i="94"/>
  <c r="I370" i="94"/>
  <c r="J370" i="94"/>
  <c r="K370" i="94"/>
  <c r="L370" i="94"/>
  <c r="M370" i="94"/>
  <c r="N370" i="94"/>
  <c r="O370" i="94"/>
  <c r="P370" i="94"/>
  <c r="Q370" i="94"/>
  <c r="B371" i="94"/>
  <c r="C371" i="94"/>
  <c r="D371" i="94"/>
  <c r="E371" i="94"/>
  <c r="F371" i="94"/>
  <c r="G371" i="94"/>
  <c r="H371" i="94"/>
  <c r="I371" i="94"/>
  <c r="J371" i="94"/>
  <c r="K371" i="94"/>
  <c r="L371" i="94"/>
  <c r="M371" i="94"/>
  <c r="N371" i="94"/>
  <c r="O371" i="94"/>
  <c r="P371" i="94"/>
  <c r="Q371" i="94"/>
  <c r="B372" i="94"/>
  <c r="C372" i="94"/>
  <c r="D372" i="94"/>
  <c r="E372" i="94"/>
  <c r="F372" i="94"/>
  <c r="G372" i="94"/>
  <c r="H372" i="94"/>
  <c r="I372" i="94"/>
  <c r="J372" i="94"/>
  <c r="K372" i="94"/>
  <c r="L372" i="94"/>
  <c r="M372" i="94"/>
  <c r="N372" i="94"/>
  <c r="O372" i="94"/>
  <c r="P372" i="94"/>
  <c r="Q372" i="94"/>
  <c r="B373" i="94"/>
  <c r="C373" i="94"/>
  <c r="D373" i="94"/>
  <c r="E373" i="94"/>
  <c r="F373" i="94"/>
  <c r="G373" i="94"/>
  <c r="H373" i="94"/>
  <c r="I373" i="94"/>
  <c r="J373" i="94"/>
  <c r="K373" i="94"/>
  <c r="L373" i="94"/>
  <c r="M373" i="94"/>
  <c r="N373" i="94"/>
  <c r="O373" i="94"/>
  <c r="P373" i="94"/>
  <c r="Q373" i="94"/>
  <c r="B374" i="94"/>
  <c r="C374" i="94"/>
  <c r="D374" i="94"/>
  <c r="E374" i="94"/>
  <c r="F374" i="94"/>
  <c r="G374" i="94"/>
  <c r="H374" i="94"/>
  <c r="I374" i="94"/>
  <c r="J374" i="94"/>
  <c r="K374" i="94"/>
  <c r="L374" i="94"/>
  <c r="M374" i="94"/>
  <c r="N374" i="94"/>
  <c r="O374" i="94"/>
  <c r="P374" i="94"/>
  <c r="Q374" i="94"/>
  <c r="B375" i="94"/>
  <c r="C375" i="94"/>
  <c r="D375" i="94"/>
  <c r="E375" i="94"/>
  <c r="F375" i="94"/>
  <c r="G375" i="94"/>
  <c r="H375" i="94"/>
  <c r="I375" i="94"/>
  <c r="J375" i="94"/>
  <c r="K375" i="94"/>
  <c r="L375" i="94"/>
  <c r="M375" i="94"/>
  <c r="N375" i="94"/>
  <c r="O375" i="94"/>
  <c r="P375" i="94"/>
  <c r="Q375" i="94"/>
  <c r="B376" i="94"/>
  <c r="C376" i="94"/>
  <c r="D376" i="94"/>
  <c r="E376" i="94"/>
  <c r="F376" i="94"/>
  <c r="G376" i="94"/>
  <c r="H376" i="94"/>
  <c r="I376" i="94"/>
  <c r="J376" i="94"/>
  <c r="K376" i="94"/>
  <c r="L376" i="94"/>
  <c r="M376" i="94"/>
  <c r="N376" i="94"/>
  <c r="O376" i="94"/>
  <c r="P376" i="94"/>
  <c r="Q376" i="94"/>
  <c r="B377" i="94"/>
  <c r="C377" i="94"/>
  <c r="D377" i="94"/>
  <c r="E377" i="94"/>
  <c r="F377" i="94"/>
  <c r="G377" i="94"/>
  <c r="H377" i="94"/>
  <c r="I377" i="94"/>
  <c r="J377" i="94"/>
  <c r="K377" i="94"/>
  <c r="L377" i="94"/>
  <c r="M377" i="94"/>
  <c r="N377" i="94"/>
  <c r="O377" i="94"/>
  <c r="P377" i="94"/>
  <c r="Q377" i="94"/>
  <c r="B378" i="94"/>
  <c r="C378" i="94"/>
  <c r="D378" i="94"/>
  <c r="E378" i="94"/>
  <c r="F378" i="94"/>
  <c r="G378" i="94"/>
  <c r="H378" i="94"/>
  <c r="I378" i="94"/>
  <c r="J378" i="94"/>
  <c r="K378" i="94"/>
  <c r="L378" i="94"/>
  <c r="M378" i="94"/>
  <c r="N378" i="94"/>
  <c r="O378" i="94"/>
  <c r="P378" i="94"/>
  <c r="Q378" i="94"/>
  <c r="B379" i="94"/>
  <c r="C379" i="94"/>
  <c r="D379" i="94"/>
  <c r="E379" i="94"/>
  <c r="F379" i="94"/>
  <c r="G379" i="94"/>
  <c r="H379" i="94"/>
  <c r="I379" i="94"/>
  <c r="J379" i="94"/>
  <c r="K379" i="94"/>
  <c r="L379" i="94"/>
  <c r="M379" i="94"/>
  <c r="N379" i="94"/>
  <c r="O379" i="94"/>
  <c r="P379" i="94"/>
  <c r="Q379" i="94"/>
  <c r="B380" i="94"/>
  <c r="C380" i="94"/>
  <c r="D380" i="94"/>
  <c r="E380" i="94"/>
  <c r="F380" i="94"/>
  <c r="G380" i="94"/>
  <c r="H380" i="94"/>
  <c r="I380" i="94"/>
  <c r="J380" i="94"/>
  <c r="K380" i="94"/>
  <c r="L380" i="94"/>
  <c r="M380" i="94"/>
  <c r="N380" i="94"/>
  <c r="O380" i="94"/>
  <c r="P380" i="94"/>
  <c r="Q380" i="94"/>
  <c r="B381" i="94"/>
  <c r="C381" i="94"/>
  <c r="D381" i="94"/>
  <c r="E381" i="94"/>
  <c r="F381" i="94"/>
  <c r="G381" i="94"/>
  <c r="H381" i="94"/>
  <c r="I381" i="94"/>
  <c r="J381" i="94"/>
  <c r="K381" i="94"/>
  <c r="L381" i="94"/>
  <c r="M381" i="94"/>
  <c r="N381" i="94"/>
  <c r="O381" i="94"/>
  <c r="P381" i="94"/>
  <c r="Q381" i="94"/>
  <c r="B382" i="94"/>
  <c r="C382" i="94"/>
  <c r="D382" i="94"/>
  <c r="E382" i="94"/>
  <c r="F382" i="94"/>
  <c r="G382" i="94"/>
  <c r="H382" i="94"/>
  <c r="I382" i="94"/>
  <c r="J382" i="94"/>
  <c r="K382" i="94"/>
  <c r="L382" i="94"/>
  <c r="M382" i="94"/>
  <c r="N382" i="94"/>
  <c r="O382" i="94"/>
  <c r="P382" i="94"/>
  <c r="Q382" i="94"/>
  <c r="B383" i="94"/>
  <c r="C383" i="94"/>
  <c r="D383" i="94"/>
  <c r="E383" i="94"/>
  <c r="F383" i="94"/>
  <c r="G383" i="94"/>
  <c r="H383" i="94"/>
  <c r="I383" i="94"/>
  <c r="J383" i="94"/>
  <c r="K383" i="94"/>
  <c r="L383" i="94"/>
  <c r="M383" i="94"/>
  <c r="N383" i="94"/>
  <c r="O383" i="94"/>
  <c r="P383" i="94"/>
  <c r="Q383" i="94"/>
  <c r="B384" i="94"/>
  <c r="C384" i="94"/>
  <c r="D384" i="94"/>
  <c r="E384" i="94"/>
  <c r="F384" i="94"/>
  <c r="G384" i="94"/>
  <c r="H384" i="94"/>
  <c r="I384" i="94"/>
  <c r="J384" i="94"/>
  <c r="K384" i="94"/>
  <c r="L384" i="94"/>
  <c r="M384" i="94"/>
  <c r="N384" i="94"/>
  <c r="O384" i="94"/>
  <c r="P384" i="94"/>
  <c r="Q384" i="94"/>
  <c r="B385" i="94"/>
  <c r="C385" i="94"/>
  <c r="D385" i="94"/>
  <c r="E385" i="94"/>
  <c r="F385" i="94"/>
  <c r="G385" i="94"/>
  <c r="H385" i="94"/>
  <c r="I385" i="94"/>
  <c r="J385" i="94"/>
  <c r="K385" i="94"/>
  <c r="L385" i="94"/>
  <c r="M385" i="94"/>
  <c r="N385" i="94"/>
  <c r="O385" i="94"/>
  <c r="P385" i="94"/>
  <c r="Q385" i="94"/>
  <c r="B386" i="94"/>
  <c r="C386" i="94"/>
  <c r="D386" i="94"/>
  <c r="E386" i="94"/>
  <c r="F386" i="94"/>
  <c r="G386" i="94"/>
  <c r="H386" i="94"/>
  <c r="I386" i="94"/>
  <c r="J386" i="94"/>
  <c r="K386" i="94"/>
  <c r="L386" i="94"/>
  <c r="M386" i="94"/>
  <c r="N386" i="94"/>
  <c r="O386" i="94"/>
  <c r="P386" i="94"/>
  <c r="Q386" i="94"/>
  <c r="B387" i="94"/>
  <c r="C387" i="94"/>
  <c r="D387" i="94"/>
  <c r="E387" i="94"/>
  <c r="F387" i="94"/>
  <c r="G387" i="94"/>
  <c r="H387" i="94"/>
  <c r="I387" i="94"/>
  <c r="J387" i="94"/>
  <c r="K387" i="94"/>
  <c r="L387" i="94"/>
  <c r="M387" i="94"/>
  <c r="N387" i="94"/>
  <c r="O387" i="94"/>
  <c r="P387" i="94"/>
  <c r="Q387" i="94"/>
  <c r="B388" i="94"/>
  <c r="C388" i="94"/>
  <c r="D388" i="94"/>
  <c r="E388" i="94"/>
  <c r="F388" i="94"/>
  <c r="G388" i="94"/>
  <c r="H388" i="94"/>
  <c r="I388" i="94"/>
  <c r="J388" i="94"/>
  <c r="K388" i="94"/>
  <c r="L388" i="94"/>
  <c r="M388" i="94"/>
  <c r="N388" i="94"/>
  <c r="O388" i="94"/>
  <c r="P388" i="94"/>
  <c r="Q388" i="94"/>
  <c r="B389" i="94"/>
  <c r="C389" i="94"/>
  <c r="D389" i="94"/>
  <c r="E389" i="94"/>
  <c r="F389" i="94"/>
  <c r="G389" i="94"/>
  <c r="H389" i="94"/>
  <c r="I389" i="94"/>
  <c r="J389" i="94"/>
  <c r="K389" i="94"/>
  <c r="L389" i="94"/>
  <c r="M389" i="94"/>
  <c r="N389" i="94"/>
  <c r="O389" i="94"/>
  <c r="P389" i="94"/>
  <c r="Q389" i="94"/>
  <c r="B390" i="94"/>
  <c r="C390" i="94"/>
  <c r="D390" i="94"/>
  <c r="E390" i="94"/>
  <c r="F390" i="94"/>
  <c r="G390" i="94"/>
  <c r="H390" i="94"/>
  <c r="I390" i="94"/>
  <c r="J390" i="94"/>
  <c r="K390" i="94"/>
  <c r="L390" i="94"/>
  <c r="M390" i="94"/>
  <c r="N390" i="94"/>
  <c r="O390" i="94"/>
  <c r="P390" i="94"/>
  <c r="Q390" i="94"/>
  <c r="B391" i="94"/>
  <c r="C391" i="94"/>
  <c r="D391" i="94"/>
  <c r="E391" i="94"/>
  <c r="F391" i="94"/>
  <c r="G391" i="94"/>
  <c r="H391" i="94"/>
  <c r="I391" i="94"/>
  <c r="J391" i="94"/>
  <c r="K391" i="94"/>
  <c r="L391" i="94"/>
  <c r="M391" i="94"/>
  <c r="N391" i="94"/>
  <c r="O391" i="94"/>
  <c r="P391" i="94"/>
  <c r="Q391" i="94"/>
  <c r="B392" i="94"/>
  <c r="C392" i="94"/>
  <c r="D392" i="94"/>
  <c r="E392" i="94"/>
  <c r="F392" i="94"/>
  <c r="G392" i="94"/>
  <c r="H392" i="94"/>
  <c r="I392" i="94"/>
  <c r="J392" i="94"/>
  <c r="K392" i="94"/>
  <c r="L392" i="94"/>
  <c r="M392" i="94"/>
  <c r="N392" i="94"/>
  <c r="O392" i="94"/>
  <c r="P392" i="94"/>
  <c r="Q392" i="94"/>
  <c r="B393" i="94"/>
  <c r="C393" i="94"/>
  <c r="D393" i="94"/>
  <c r="E393" i="94"/>
  <c r="F393" i="94"/>
  <c r="G393" i="94"/>
  <c r="H393" i="94"/>
  <c r="I393" i="94"/>
  <c r="J393" i="94"/>
  <c r="K393" i="94"/>
  <c r="L393" i="94"/>
  <c r="M393" i="94"/>
  <c r="N393" i="94"/>
  <c r="O393" i="94"/>
  <c r="P393" i="94"/>
  <c r="Q393" i="94"/>
  <c r="B394" i="94"/>
  <c r="C394" i="94"/>
  <c r="D394" i="94"/>
  <c r="E394" i="94"/>
  <c r="F394" i="94"/>
  <c r="G394" i="94"/>
  <c r="H394" i="94"/>
  <c r="I394" i="94"/>
  <c r="J394" i="94"/>
  <c r="K394" i="94"/>
  <c r="L394" i="94"/>
  <c r="M394" i="94"/>
  <c r="N394" i="94"/>
  <c r="O394" i="94"/>
  <c r="P394" i="94"/>
  <c r="Q394" i="94"/>
  <c r="B395" i="94"/>
  <c r="C395" i="94"/>
  <c r="D395" i="94"/>
  <c r="E395" i="94"/>
  <c r="F395" i="94"/>
  <c r="G395" i="94"/>
  <c r="H395" i="94"/>
  <c r="I395" i="94"/>
  <c r="J395" i="94"/>
  <c r="K395" i="94"/>
  <c r="L395" i="94"/>
  <c r="M395" i="94"/>
  <c r="N395" i="94"/>
  <c r="O395" i="94"/>
  <c r="P395" i="94"/>
  <c r="Q395" i="94"/>
  <c r="B396" i="94"/>
  <c r="C396" i="94"/>
  <c r="D396" i="94"/>
  <c r="E396" i="94"/>
  <c r="F396" i="94"/>
  <c r="G396" i="94"/>
  <c r="H396" i="94"/>
  <c r="I396" i="94"/>
  <c r="J396" i="94"/>
  <c r="K396" i="94"/>
  <c r="L396" i="94"/>
  <c r="M396" i="94"/>
  <c r="N396" i="94"/>
  <c r="O396" i="94"/>
  <c r="P396" i="94"/>
  <c r="Q396" i="94"/>
  <c r="B397" i="94"/>
  <c r="C397" i="94"/>
  <c r="D397" i="94"/>
  <c r="E397" i="94"/>
  <c r="F397" i="94"/>
  <c r="G397" i="94"/>
  <c r="H397" i="94"/>
  <c r="I397" i="94"/>
  <c r="J397" i="94"/>
  <c r="K397" i="94"/>
  <c r="L397" i="94"/>
  <c r="M397" i="94"/>
  <c r="N397" i="94"/>
  <c r="O397" i="94"/>
  <c r="P397" i="94"/>
  <c r="Q397" i="94"/>
  <c r="B398" i="94"/>
  <c r="C398" i="94"/>
  <c r="D398" i="94"/>
  <c r="E398" i="94"/>
  <c r="F398" i="94"/>
  <c r="G398" i="94"/>
  <c r="H398" i="94"/>
  <c r="I398" i="94"/>
  <c r="J398" i="94"/>
  <c r="K398" i="94"/>
  <c r="L398" i="94"/>
  <c r="M398" i="94"/>
  <c r="N398" i="94"/>
  <c r="O398" i="94"/>
  <c r="P398" i="94"/>
  <c r="Q398" i="94"/>
  <c r="B399" i="94"/>
  <c r="C399" i="94"/>
  <c r="D399" i="94"/>
  <c r="E399" i="94"/>
  <c r="F399" i="94"/>
  <c r="G399" i="94"/>
  <c r="H399" i="94"/>
  <c r="I399" i="94"/>
  <c r="J399" i="94"/>
  <c r="K399" i="94"/>
  <c r="L399" i="94"/>
  <c r="M399" i="94"/>
  <c r="N399" i="94"/>
  <c r="O399" i="94"/>
  <c r="P399" i="94"/>
  <c r="Q399" i="94"/>
  <c r="B400" i="94"/>
  <c r="C400" i="94"/>
  <c r="D400" i="94"/>
  <c r="E400" i="94"/>
  <c r="F400" i="94"/>
  <c r="G400" i="94"/>
  <c r="H400" i="94"/>
  <c r="I400" i="94"/>
  <c r="J400" i="94"/>
  <c r="K400" i="94"/>
  <c r="L400" i="94"/>
  <c r="M400" i="94"/>
  <c r="N400" i="94"/>
  <c r="O400" i="94"/>
  <c r="P400" i="94"/>
  <c r="Q400" i="94"/>
  <c r="B401" i="94"/>
  <c r="C401" i="94"/>
  <c r="D401" i="94"/>
  <c r="E401" i="94"/>
  <c r="F401" i="94"/>
  <c r="G401" i="94"/>
  <c r="H401" i="94"/>
  <c r="I401" i="94"/>
  <c r="J401" i="94"/>
  <c r="K401" i="94"/>
  <c r="L401" i="94"/>
  <c r="M401" i="94"/>
  <c r="N401" i="94"/>
  <c r="O401" i="94"/>
  <c r="P401" i="94"/>
  <c r="Q401" i="94"/>
  <c r="B402" i="94"/>
  <c r="C402" i="94"/>
  <c r="D402" i="94"/>
  <c r="E402" i="94"/>
  <c r="F402" i="94"/>
  <c r="G402" i="94"/>
  <c r="H402" i="94"/>
  <c r="I402" i="94"/>
  <c r="J402" i="94"/>
  <c r="K402" i="94"/>
  <c r="L402" i="94"/>
  <c r="M402" i="94"/>
  <c r="N402" i="94"/>
  <c r="O402" i="94"/>
  <c r="P402" i="94"/>
  <c r="Q402" i="94"/>
  <c r="B403" i="94"/>
  <c r="C403" i="94"/>
  <c r="D403" i="94"/>
  <c r="E403" i="94"/>
  <c r="F403" i="94"/>
  <c r="G403" i="94"/>
  <c r="H403" i="94"/>
  <c r="I403" i="94"/>
  <c r="J403" i="94"/>
  <c r="K403" i="94"/>
  <c r="L403" i="94"/>
  <c r="M403" i="94"/>
  <c r="N403" i="94"/>
  <c r="O403" i="94"/>
  <c r="P403" i="94"/>
  <c r="Q403" i="94"/>
  <c r="B404" i="94"/>
  <c r="C404" i="94"/>
  <c r="D404" i="94"/>
  <c r="E404" i="94"/>
  <c r="F404" i="94"/>
  <c r="G404" i="94"/>
  <c r="H404" i="94"/>
  <c r="I404" i="94"/>
  <c r="J404" i="94"/>
  <c r="K404" i="94"/>
  <c r="L404" i="94"/>
  <c r="M404" i="94"/>
  <c r="N404" i="94"/>
  <c r="O404" i="94"/>
  <c r="P404" i="94"/>
  <c r="Q404" i="94"/>
  <c r="B405" i="94"/>
  <c r="C405" i="94"/>
  <c r="D405" i="94"/>
  <c r="E405" i="94"/>
  <c r="F405" i="94"/>
  <c r="G405" i="94"/>
  <c r="H405" i="94"/>
  <c r="I405" i="94"/>
  <c r="J405" i="94"/>
  <c r="K405" i="94"/>
  <c r="L405" i="94"/>
  <c r="M405" i="94"/>
  <c r="N405" i="94"/>
  <c r="O405" i="94"/>
  <c r="P405" i="94"/>
  <c r="Q405" i="94"/>
  <c r="B406" i="94"/>
  <c r="C406" i="94"/>
  <c r="D406" i="94"/>
  <c r="E406" i="94"/>
  <c r="F406" i="94"/>
  <c r="G406" i="94"/>
  <c r="H406" i="94"/>
  <c r="I406" i="94"/>
  <c r="J406" i="94"/>
  <c r="K406" i="94"/>
  <c r="L406" i="94"/>
  <c r="M406" i="94"/>
  <c r="N406" i="94"/>
  <c r="O406" i="94"/>
  <c r="P406" i="94"/>
  <c r="Q406" i="94"/>
  <c r="B407" i="94"/>
  <c r="C407" i="94"/>
  <c r="D407" i="94"/>
  <c r="E407" i="94"/>
  <c r="F407" i="94"/>
  <c r="G407" i="94"/>
  <c r="H407" i="94"/>
  <c r="I407" i="94"/>
  <c r="J407" i="94"/>
  <c r="K407" i="94"/>
  <c r="L407" i="94"/>
  <c r="M407" i="94"/>
  <c r="N407" i="94"/>
  <c r="O407" i="94"/>
  <c r="P407" i="94"/>
  <c r="Q407" i="94"/>
  <c r="B408" i="94"/>
  <c r="C408" i="94"/>
  <c r="D408" i="94"/>
  <c r="E408" i="94"/>
  <c r="F408" i="94"/>
  <c r="G408" i="94"/>
  <c r="H408" i="94"/>
  <c r="I408" i="94"/>
  <c r="J408" i="94"/>
  <c r="K408" i="94"/>
  <c r="L408" i="94"/>
  <c r="M408" i="94"/>
  <c r="N408" i="94"/>
  <c r="O408" i="94"/>
  <c r="P408" i="94"/>
  <c r="Q408" i="94"/>
  <c r="B409" i="94"/>
  <c r="C409" i="94"/>
  <c r="D409" i="94"/>
  <c r="E409" i="94"/>
  <c r="F409" i="94"/>
  <c r="G409" i="94"/>
  <c r="H409" i="94"/>
  <c r="I409" i="94"/>
  <c r="J409" i="94"/>
  <c r="K409" i="94"/>
  <c r="L409" i="94"/>
  <c r="M409" i="94"/>
  <c r="N409" i="94"/>
  <c r="O409" i="94"/>
  <c r="P409" i="94"/>
  <c r="Q409" i="94"/>
  <c r="B410" i="94"/>
  <c r="C410" i="94"/>
  <c r="D410" i="94"/>
  <c r="E410" i="94"/>
  <c r="F410" i="94"/>
  <c r="G410" i="94"/>
  <c r="H410" i="94"/>
  <c r="I410" i="94"/>
  <c r="J410" i="94"/>
  <c r="K410" i="94"/>
  <c r="L410" i="94"/>
  <c r="M410" i="94"/>
  <c r="N410" i="94"/>
  <c r="O410" i="94"/>
  <c r="P410" i="94"/>
  <c r="Q410" i="94"/>
  <c r="B411" i="94"/>
  <c r="C411" i="94"/>
  <c r="D411" i="94"/>
  <c r="E411" i="94"/>
  <c r="F411" i="94"/>
  <c r="G411" i="94"/>
  <c r="H411" i="94"/>
  <c r="I411" i="94"/>
  <c r="J411" i="94"/>
  <c r="K411" i="94"/>
  <c r="L411" i="94"/>
  <c r="M411" i="94"/>
  <c r="N411" i="94"/>
  <c r="O411" i="94"/>
  <c r="P411" i="94"/>
  <c r="Q411" i="94"/>
  <c r="B412" i="94"/>
  <c r="C412" i="94"/>
  <c r="D412" i="94"/>
  <c r="E412" i="94"/>
  <c r="F412" i="94"/>
  <c r="G412" i="94"/>
  <c r="H412" i="94"/>
  <c r="I412" i="94"/>
  <c r="J412" i="94"/>
  <c r="K412" i="94"/>
  <c r="L412" i="94"/>
  <c r="M412" i="94"/>
  <c r="N412" i="94"/>
  <c r="O412" i="94"/>
  <c r="P412" i="94"/>
  <c r="Q412" i="94"/>
  <c r="B413" i="94"/>
  <c r="C413" i="94"/>
  <c r="D413" i="94"/>
  <c r="E413" i="94"/>
  <c r="F413" i="94"/>
  <c r="G413" i="94"/>
  <c r="H413" i="94"/>
  <c r="I413" i="94"/>
  <c r="J413" i="94"/>
  <c r="K413" i="94"/>
  <c r="L413" i="94"/>
  <c r="M413" i="94"/>
  <c r="N413" i="94"/>
  <c r="O413" i="94"/>
  <c r="P413" i="94"/>
  <c r="Q413" i="94"/>
  <c r="B414" i="94"/>
  <c r="C414" i="94"/>
  <c r="D414" i="94"/>
  <c r="E414" i="94"/>
  <c r="F414" i="94"/>
  <c r="G414" i="94"/>
  <c r="H414" i="94"/>
  <c r="I414" i="94"/>
  <c r="J414" i="94"/>
  <c r="K414" i="94"/>
  <c r="L414" i="94"/>
  <c r="M414" i="94"/>
  <c r="N414" i="94"/>
  <c r="O414" i="94"/>
  <c r="P414" i="94"/>
  <c r="Q414" i="94"/>
  <c r="B415" i="94"/>
  <c r="C415" i="94"/>
  <c r="D415" i="94"/>
  <c r="E415" i="94"/>
  <c r="F415" i="94"/>
  <c r="G415" i="94"/>
  <c r="H415" i="94"/>
  <c r="I415" i="94"/>
  <c r="J415" i="94"/>
  <c r="K415" i="94"/>
  <c r="L415" i="94"/>
  <c r="M415" i="94"/>
  <c r="N415" i="94"/>
  <c r="O415" i="94"/>
  <c r="P415" i="94"/>
  <c r="Q415" i="94"/>
  <c r="B416" i="94"/>
  <c r="C416" i="94"/>
  <c r="D416" i="94"/>
  <c r="E416" i="94"/>
  <c r="F416" i="94"/>
  <c r="G416" i="94"/>
  <c r="H416" i="94"/>
  <c r="I416" i="94"/>
  <c r="J416" i="94"/>
  <c r="K416" i="94"/>
  <c r="L416" i="94"/>
  <c r="M416" i="94"/>
  <c r="N416" i="94"/>
  <c r="O416" i="94"/>
  <c r="P416" i="94"/>
  <c r="Q416" i="94"/>
  <c r="B417" i="94"/>
  <c r="C417" i="94"/>
  <c r="D417" i="94"/>
  <c r="E417" i="94"/>
  <c r="F417" i="94"/>
  <c r="G417" i="94"/>
  <c r="H417" i="94"/>
  <c r="I417" i="94"/>
  <c r="J417" i="94"/>
  <c r="K417" i="94"/>
  <c r="L417" i="94"/>
  <c r="M417" i="94"/>
  <c r="N417" i="94"/>
  <c r="O417" i="94"/>
  <c r="P417" i="94"/>
  <c r="Q417" i="94"/>
  <c r="B418" i="94"/>
  <c r="C418" i="94"/>
  <c r="D418" i="94"/>
  <c r="E418" i="94"/>
  <c r="F418" i="94"/>
  <c r="G418" i="94"/>
  <c r="H418" i="94"/>
  <c r="I418" i="94"/>
  <c r="J418" i="94"/>
  <c r="K418" i="94"/>
  <c r="L418" i="94"/>
  <c r="M418" i="94"/>
  <c r="N418" i="94"/>
  <c r="O418" i="94"/>
  <c r="P418" i="94"/>
  <c r="Q418" i="94"/>
  <c r="B419" i="94"/>
  <c r="C419" i="94"/>
  <c r="D419" i="94"/>
  <c r="E419" i="94"/>
  <c r="F419" i="94"/>
  <c r="G419" i="94"/>
  <c r="H419" i="94"/>
  <c r="I419" i="94"/>
  <c r="J419" i="94"/>
  <c r="K419" i="94"/>
  <c r="L419" i="94"/>
  <c r="M419" i="94"/>
  <c r="N419" i="94"/>
  <c r="O419" i="94"/>
  <c r="P419" i="94"/>
  <c r="Q419" i="94"/>
  <c r="B420" i="94"/>
  <c r="C420" i="94"/>
  <c r="D420" i="94"/>
  <c r="E420" i="94"/>
  <c r="F420" i="94"/>
  <c r="G420" i="94"/>
  <c r="H420" i="94"/>
  <c r="I420" i="94"/>
  <c r="J420" i="94"/>
  <c r="K420" i="94"/>
  <c r="L420" i="94"/>
  <c r="M420" i="94"/>
  <c r="N420" i="94"/>
  <c r="O420" i="94"/>
  <c r="P420" i="94"/>
  <c r="Q420" i="94"/>
  <c r="B421" i="94"/>
  <c r="C421" i="94"/>
  <c r="D421" i="94"/>
  <c r="E421" i="94"/>
  <c r="F421" i="94"/>
  <c r="G421" i="94"/>
  <c r="H421" i="94"/>
  <c r="I421" i="94"/>
  <c r="J421" i="94"/>
  <c r="K421" i="94"/>
  <c r="L421" i="94"/>
  <c r="M421" i="94"/>
  <c r="N421" i="94"/>
  <c r="O421" i="94"/>
  <c r="P421" i="94"/>
  <c r="Q421" i="94"/>
  <c r="B422" i="94"/>
  <c r="C422" i="94"/>
  <c r="D422" i="94"/>
  <c r="E422" i="94"/>
  <c r="F422" i="94"/>
  <c r="G422" i="94"/>
  <c r="H422" i="94"/>
  <c r="I422" i="94"/>
  <c r="J422" i="94"/>
  <c r="K422" i="94"/>
  <c r="L422" i="94"/>
  <c r="M422" i="94"/>
  <c r="N422" i="94"/>
  <c r="O422" i="94"/>
  <c r="P422" i="94"/>
  <c r="Q422" i="94"/>
  <c r="B423" i="94"/>
  <c r="C423" i="94"/>
  <c r="D423" i="94"/>
  <c r="E423" i="94"/>
  <c r="F423" i="94"/>
  <c r="G423" i="94"/>
  <c r="H423" i="94"/>
  <c r="I423" i="94"/>
  <c r="J423" i="94"/>
  <c r="K423" i="94"/>
  <c r="L423" i="94"/>
  <c r="M423" i="94"/>
  <c r="N423" i="94"/>
  <c r="O423" i="94"/>
  <c r="P423" i="94"/>
  <c r="Q423" i="94"/>
  <c r="B424" i="94"/>
  <c r="C424" i="94"/>
  <c r="D424" i="94"/>
  <c r="E424" i="94"/>
  <c r="F424" i="94"/>
  <c r="G424" i="94"/>
  <c r="H424" i="94"/>
  <c r="I424" i="94"/>
  <c r="J424" i="94"/>
  <c r="K424" i="94"/>
  <c r="L424" i="94"/>
  <c r="M424" i="94"/>
  <c r="N424" i="94"/>
  <c r="O424" i="94"/>
  <c r="P424" i="94"/>
  <c r="Q424" i="94"/>
  <c r="B425" i="94"/>
  <c r="C425" i="94"/>
  <c r="D425" i="94"/>
  <c r="E425" i="94"/>
  <c r="F425" i="94"/>
  <c r="G425" i="94"/>
  <c r="H425" i="94"/>
  <c r="I425" i="94"/>
  <c r="J425" i="94"/>
  <c r="K425" i="94"/>
  <c r="L425" i="94"/>
  <c r="M425" i="94"/>
  <c r="N425" i="94"/>
  <c r="O425" i="94"/>
  <c r="P425" i="94"/>
  <c r="Q425" i="94"/>
  <c r="B426" i="94"/>
  <c r="C426" i="94"/>
  <c r="D426" i="94"/>
  <c r="E426" i="94"/>
  <c r="F426" i="94"/>
  <c r="G426" i="94"/>
  <c r="H426" i="94"/>
  <c r="I426" i="94"/>
  <c r="J426" i="94"/>
  <c r="K426" i="94"/>
  <c r="L426" i="94"/>
  <c r="M426" i="94"/>
  <c r="N426" i="94"/>
  <c r="O426" i="94"/>
  <c r="P426" i="94"/>
  <c r="Q426" i="94"/>
  <c r="B427" i="94"/>
  <c r="C427" i="94"/>
  <c r="D427" i="94"/>
  <c r="E427" i="94"/>
  <c r="F427" i="94"/>
  <c r="G427" i="94"/>
  <c r="H427" i="94"/>
  <c r="I427" i="94"/>
  <c r="J427" i="94"/>
  <c r="K427" i="94"/>
  <c r="L427" i="94"/>
  <c r="M427" i="94"/>
  <c r="N427" i="94"/>
  <c r="O427" i="94"/>
  <c r="P427" i="94"/>
  <c r="Q427" i="94"/>
  <c r="B428" i="94"/>
  <c r="C428" i="94"/>
  <c r="D428" i="94"/>
  <c r="E428" i="94"/>
  <c r="F428" i="94"/>
  <c r="G428" i="94"/>
  <c r="H428" i="94"/>
  <c r="I428" i="94"/>
  <c r="J428" i="94"/>
  <c r="K428" i="94"/>
  <c r="L428" i="94"/>
  <c r="M428" i="94"/>
  <c r="N428" i="94"/>
  <c r="O428" i="94"/>
  <c r="P428" i="94"/>
  <c r="Q428" i="94"/>
  <c r="B429" i="94"/>
  <c r="C429" i="94"/>
  <c r="D429" i="94"/>
  <c r="E429" i="94"/>
  <c r="F429" i="94"/>
  <c r="G429" i="94"/>
  <c r="H429" i="94"/>
  <c r="I429" i="94"/>
  <c r="J429" i="94"/>
  <c r="K429" i="94"/>
  <c r="L429" i="94"/>
  <c r="M429" i="94"/>
  <c r="N429" i="94"/>
  <c r="O429" i="94"/>
  <c r="P429" i="94"/>
  <c r="Q429" i="94"/>
  <c r="B430" i="94"/>
  <c r="C430" i="94"/>
  <c r="D430" i="94"/>
  <c r="E430" i="94"/>
  <c r="F430" i="94"/>
  <c r="G430" i="94"/>
  <c r="H430" i="94"/>
  <c r="I430" i="94"/>
  <c r="J430" i="94"/>
  <c r="K430" i="94"/>
  <c r="L430" i="94"/>
  <c r="M430" i="94"/>
  <c r="N430" i="94"/>
  <c r="O430" i="94"/>
  <c r="P430" i="94"/>
  <c r="Q430" i="94"/>
  <c r="B431" i="94"/>
  <c r="C431" i="94"/>
  <c r="D431" i="94"/>
  <c r="E431" i="94"/>
  <c r="F431" i="94"/>
  <c r="G431" i="94"/>
  <c r="H431" i="94"/>
  <c r="I431" i="94"/>
  <c r="J431" i="94"/>
  <c r="K431" i="94"/>
  <c r="L431" i="94"/>
  <c r="M431" i="94"/>
  <c r="N431" i="94"/>
  <c r="O431" i="94"/>
  <c r="P431" i="94"/>
  <c r="Q431" i="94"/>
  <c r="B432" i="94"/>
  <c r="C432" i="94"/>
  <c r="D432" i="94"/>
  <c r="E432" i="94"/>
  <c r="F432" i="94"/>
  <c r="G432" i="94"/>
  <c r="H432" i="94"/>
  <c r="I432" i="94"/>
  <c r="J432" i="94"/>
  <c r="K432" i="94"/>
  <c r="L432" i="94"/>
  <c r="M432" i="94"/>
  <c r="N432" i="94"/>
  <c r="O432" i="94"/>
  <c r="P432" i="94"/>
  <c r="Q432" i="94"/>
  <c r="B433" i="94"/>
  <c r="C433" i="94"/>
  <c r="D433" i="94"/>
  <c r="E433" i="94"/>
  <c r="F433" i="94"/>
  <c r="G433" i="94"/>
  <c r="H433" i="94"/>
  <c r="I433" i="94"/>
  <c r="J433" i="94"/>
  <c r="K433" i="94"/>
  <c r="L433" i="94"/>
  <c r="M433" i="94"/>
  <c r="N433" i="94"/>
  <c r="O433" i="94"/>
  <c r="P433" i="94"/>
  <c r="Q433" i="94"/>
  <c r="B434" i="94"/>
  <c r="C434" i="94"/>
  <c r="D434" i="94"/>
  <c r="E434" i="94"/>
  <c r="F434" i="94"/>
  <c r="G434" i="94"/>
  <c r="H434" i="94"/>
  <c r="I434" i="94"/>
  <c r="J434" i="94"/>
  <c r="K434" i="94"/>
  <c r="L434" i="94"/>
  <c r="M434" i="94"/>
  <c r="N434" i="94"/>
  <c r="O434" i="94"/>
  <c r="P434" i="94"/>
  <c r="Q434" i="94"/>
  <c r="B435" i="94"/>
  <c r="C435" i="94"/>
  <c r="D435" i="94"/>
  <c r="E435" i="94"/>
  <c r="F435" i="94"/>
  <c r="G435" i="94"/>
  <c r="H435" i="94"/>
  <c r="I435" i="94"/>
  <c r="J435" i="94"/>
  <c r="K435" i="94"/>
  <c r="L435" i="94"/>
  <c r="M435" i="94"/>
  <c r="N435" i="94"/>
  <c r="O435" i="94"/>
  <c r="P435" i="94"/>
  <c r="Q435" i="94"/>
  <c r="B436" i="94"/>
  <c r="C436" i="94"/>
  <c r="D436" i="94"/>
  <c r="E436" i="94"/>
  <c r="F436" i="94"/>
  <c r="G436" i="94"/>
  <c r="H436" i="94"/>
  <c r="I436" i="94"/>
  <c r="J436" i="94"/>
  <c r="K436" i="94"/>
  <c r="L436" i="94"/>
  <c r="M436" i="94"/>
  <c r="N436" i="94"/>
  <c r="O436" i="94"/>
  <c r="P436" i="94"/>
  <c r="Q436" i="94"/>
  <c r="B437" i="94"/>
  <c r="C437" i="94"/>
  <c r="D437" i="94"/>
  <c r="E437" i="94"/>
  <c r="F437" i="94"/>
  <c r="G437" i="94"/>
  <c r="H437" i="94"/>
  <c r="I437" i="94"/>
  <c r="J437" i="94"/>
  <c r="K437" i="94"/>
  <c r="L437" i="94"/>
  <c r="M437" i="94"/>
  <c r="N437" i="94"/>
  <c r="O437" i="94"/>
  <c r="P437" i="94"/>
  <c r="Q437" i="94"/>
  <c r="B438" i="94"/>
  <c r="C438" i="94"/>
  <c r="D438" i="94"/>
  <c r="E438" i="94"/>
  <c r="F438" i="94"/>
  <c r="G438" i="94"/>
  <c r="H438" i="94"/>
  <c r="I438" i="94"/>
  <c r="J438" i="94"/>
  <c r="K438" i="94"/>
  <c r="L438" i="94"/>
  <c r="M438" i="94"/>
  <c r="N438" i="94"/>
  <c r="O438" i="94"/>
  <c r="P438" i="94"/>
  <c r="Q438" i="94"/>
  <c r="B439" i="94"/>
  <c r="C439" i="94"/>
  <c r="D439" i="94"/>
  <c r="E439" i="94"/>
  <c r="F439" i="94"/>
  <c r="G439" i="94"/>
  <c r="H439" i="94"/>
  <c r="I439" i="94"/>
  <c r="J439" i="94"/>
  <c r="K439" i="94"/>
  <c r="L439" i="94"/>
  <c r="M439" i="94"/>
  <c r="N439" i="94"/>
  <c r="O439" i="94"/>
  <c r="P439" i="94"/>
  <c r="Q439" i="94"/>
  <c r="B440" i="94"/>
  <c r="C440" i="94"/>
  <c r="D440" i="94"/>
  <c r="E440" i="94"/>
  <c r="F440" i="94"/>
  <c r="G440" i="94"/>
  <c r="H440" i="94"/>
  <c r="I440" i="94"/>
  <c r="J440" i="94"/>
  <c r="K440" i="94"/>
  <c r="L440" i="94"/>
  <c r="M440" i="94"/>
  <c r="N440" i="94"/>
  <c r="O440" i="94"/>
  <c r="P440" i="94"/>
  <c r="Q440" i="94"/>
  <c r="B441" i="94"/>
  <c r="C441" i="94"/>
  <c r="D441" i="94"/>
  <c r="E441" i="94"/>
  <c r="F441" i="94"/>
  <c r="G441" i="94"/>
  <c r="H441" i="94"/>
  <c r="I441" i="94"/>
  <c r="J441" i="94"/>
  <c r="K441" i="94"/>
  <c r="L441" i="94"/>
  <c r="M441" i="94"/>
  <c r="N441" i="94"/>
  <c r="O441" i="94"/>
  <c r="P441" i="94"/>
  <c r="Q441" i="94"/>
  <c r="B442" i="94"/>
  <c r="C442" i="94"/>
  <c r="D442" i="94"/>
  <c r="E442" i="94"/>
  <c r="F442" i="94"/>
  <c r="G442" i="94"/>
  <c r="H442" i="94"/>
  <c r="I442" i="94"/>
  <c r="J442" i="94"/>
  <c r="K442" i="94"/>
  <c r="L442" i="94"/>
  <c r="M442" i="94"/>
  <c r="N442" i="94"/>
  <c r="O442" i="94"/>
  <c r="P442" i="94"/>
  <c r="Q442" i="94"/>
  <c r="B443" i="94"/>
  <c r="C443" i="94"/>
  <c r="D443" i="94"/>
  <c r="E443" i="94"/>
  <c r="F443" i="94"/>
  <c r="G443" i="94"/>
  <c r="H443" i="94"/>
  <c r="I443" i="94"/>
  <c r="J443" i="94"/>
  <c r="K443" i="94"/>
  <c r="L443" i="94"/>
  <c r="M443" i="94"/>
  <c r="N443" i="94"/>
  <c r="O443" i="94"/>
  <c r="P443" i="94"/>
  <c r="Q443" i="94"/>
  <c r="B444" i="94"/>
  <c r="C444" i="94"/>
  <c r="D444" i="94"/>
  <c r="E444" i="94"/>
  <c r="F444" i="94"/>
  <c r="G444" i="94"/>
  <c r="H444" i="94"/>
  <c r="I444" i="94"/>
  <c r="J444" i="94"/>
  <c r="K444" i="94"/>
  <c r="L444" i="94"/>
  <c r="M444" i="94"/>
  <c r="N444" i="94"/>
  <c r="O444" i="94"/>
  <c r="P444" i="94"/>
  <c r="Q444" i="94"/>
  <c r="B445" i="94"/>
  <c r="C445" i="94"/>
  <c r="D445" i="94"/>
  <c r="E445" i="94"/>
  <c r="F445" i="94"/>
  <c r="G445" i="94"/>
  <c r="H445" i="94"/>
  <c r="I445" i="94"/>
  <c r="J445" i="94"/>
  <c r="K445" i="94"/>
  <c r="L445" i="94"/>
  <c r="M445" i="94"/>
  <c r="N445" i="94"/>
  <c r="O445" i="94"/>
  <c r="P445" i="94"/>
  <c r="Q445" i="94"/>
  <c r="B446" i="94"/>
  <c r="C446" i="94"/>
  <c r="D446" i="94"/>
  <c r="E446" i="94"/>
  <c r="F446" i="94"/>
  <c r="G446" i="94"/>
  <c r="H446" i="94"/>
  <c r="I446" i="94"/>
  <c r="J446" i="94"/>
  <c r="K446" i="94"/>
  <c r="L446" i="94"/>
  <c r="M446" i="94"/>
  <c r="N446" i="94"/>
  <c r="O446" i="94"/>
  <c r="P446" i="94"/>
  <c r="Q446" i="94"/>
  <c r="B447" i="94"/>
  <c r="C447" i="94"/>
  <c r="D447" i="94"/>
  <c r="E447" i="94"/>
  <c r="F447" i="94"/>
  <c r="G447" i="94"/>
  <c r="H447" i="94"/>
  <c r="I447" i="94"/>
  <c r="J447" i="94"/>
  <c r="K447" i="94"/>
  <c r="L447" i="94"/>
  <c r="M447" i="94"/>
  <c r="N447" i="94"/>
  <c r="O447" i="94"/>
  <c r="P447" i="94"/>
  <c r="Q447" i="94"/>
  <c r="B448" i="94"/>
  <c r="C448" i="94"/>
  <c r="D448" i="94"/>
  <c r="E448" i="94"/>
  <c r="F448" i="94"/>
  <c r="G448" i="94"/>
  <c r="H448" i="94"/>
  <c r="I448" i="94"/>
  <c r="J448" i="94"/>
  <c r="K448" i="94"/>
  <c r="L448" i="94"/>
  <c r="M448" i="94"/>
  <c r="N448" i="94"/>
  <c r="O448" i="94"/>
  <c r="P448" i="94"/>
  <c r="Q448" i="94"/>
  <c r="B449" i="94"/>
  <c r="C449" i="94"/>
  <c r="D449" i="94"/>
  <c r="E449" i="94"/>
  <c r="F449" i="94"/>
  <c r="G449" i="94"/>
  <c r="H449" i="94"/>
  <c r="I449" i="94"/>
  <c r="J449" i="94"/>
  <c r="K449" i="94"/>
  <c r="L449" i="94"/>
  <c r="M449" i="94"/>
  <c r="N449" i="94"/>
  <c r="O449" i="94"/>
  <c r="P449" i="94"/>
  <c r="Q449" i="94"/>
  <c r="B450" i="94"/>
  <c r="C450" i="94"/>
  <c r="D450" i="94"/>
  <c r="E450" i="94"/>
  <c r="F450" i="94"/>
  <c r="G450" i="94"/>
  <c r="H450" i="94"/>
  <c r="I450" i="94"/>
  <c r="J450" i="94"/>
  <c r="K450" i="94"/>
  <c r="L450" i="94"/>
  <c r="M450" i="94"/>
  <c r="N450" i="94"/>
  <c r="O450" i="94"/>
  <c r="P450" i="94"/>
  <c r="Q450" i="94"/>
  <c r="B451" i="94"/>
  <c r="C451" i="94"/>
  <c r="D451" i="94"/>
  <c r="E451" i="94"/>
  <c r="F451" i="94"/>
  <c r="G451" i="94"/>
  <c r="H451" i="94"/>
  <c r="I451" i="94"/>
  <c r="J451" i="94"/>
  <c r="K451" i="94"/>
  <c r="L451" i="94"/>
  <c r="M451" i="94"/>
  <c r="N451" i="94"/>
  <c r="O451" i="94"/>
  <c r="P451" i="94"/>
  <c r="Q451" i="94"/>
  <c r="B452" i="94"/>
  <c r="C452" i="94"/>
  <c r="D452" i="94"/>
  <c r="E452" i="94"/>
  <c r="F452" i="94"/>
  <c r="G452" i="94"/>
  <c r="H452" i="94"/>
  <c r="I452" i="94"/>
  <c r="J452" i="94"/>
  <c r="K452" i="94"/>
  <c r="L452" i="94"/>
  <c r="M452" i="94"/>
  <c r="N452" i="94"/>
  <c r="O452" i="94"/>
  <c r="P452" i="94"/>
  <c r="Q452" i="94"/>
  <c r="B453" i="94"/>
  <c r="C453" i="94"/>
  <c r="D453" i="94"/>
  <c r="E453" i="94"/>
  <c r="F453" i="94"/>
  <c r="G453" i="94"/>
  <c r="H453" i="94"/>
  <c r="I453" i="94"/>
  <c r="J453" i="94"/>
  <c r="K453" i="94"/>
  <c r="L453" i="94"/>
  <c r="M453" i="94"/>
  <c r="N453" i="94"/>
  <c r="O453" i="94"/>
  <c r="P453" i="94"/>
  <c r="Q453" i="94"/>
  <c r="B454" i="94"/>
  <c r="C454" i="94"/>
  <c r="D454" i="94"/>
  <c r="E454" i="94"/>
  <c r="F454" i="94"/>
  <c r="G454" i="94"/>
  <c r="H454" i="94"/>
  <c r="I454" i="94"/>
  <c r="J454" i="94"/>
  <c r="K454" i="94"/>
  <c r="L454" i="94"/>
  <c r="M454" i="94"/>
  <c r="N454" i="94"/>
  <c r="O454" i="94"/>
  <c r="P454" i="94"/>
  <c r="Q454" i="94"/>
  <c r="B455" i="94"/>
  <c r="C455" i="94"/>
  <c r="D455" i="94"/>
  <c r="E455" i="94"/>
  <c r="F455" i="94"/>
  <c r="G455" i="94"/>
  <c r="H455" i="94"/>
  <c r="I455" i="94"/>
  <c r="J455" i="94"/>
  <c r="K455" i="94"/>
  <c r="L455" i="94"/>
  <c r="M455" i="94"/>
  <c r="N455" i="94"/>
  <c r="O455" i="94"/>
  <c r="P455" i="94"/>
  <c r="Q455" i="94"/>
  <c r="B456" i="94"/>
  <c r="C456" i="94"/>
  <c r="D456" i="94"/>
  <c r="E456" i="94"/>
  <c r="F456" i="94"/>
  <c r="G456" i="94"/>
  <c r="H456" i="94"/>
  <c r="I456" i="94"/>
  <c r="J456" i="94"/>
  <c r="K456" i="94"/>
  <c r="L456" i="94"/>
  <c r="M456" i="94"/>
  <c r="N456" i="94"/>
  <c r="O456" i="94"/>
  <c r="P456" i="94"/>
  <c r="Q456" i="94"/>
  <c r="B457" i="94"/>
  <c r="C457" i="94"/>
  <c r="D457" i="94"/>
  <c r="E457" i="94"/>
  <c r="F457" i="94"/>
  <c r="G457" i="94"/>
  <c r="H457" i="94"/>
  <c r="I457" i="94"/>
  <c r="J457" i="94"/>
  <c r="K457" i="94"/>
  <c r="L457" i="94"/>
  <c r="M457" i="94"/>
  <c r="N457" i="94"/>
  <c r="O457" i="94"/>
  <c r="P457" i="94"/>
  <c r="Q457" i="94"/>
  <c r="B458" i="94"/>
  <c r="C458" i="94"/>
  <c r="D458" i="94"/>
  <c r="E458" i="94"/>
  <c r="F458" i="94"/>
  <c r="G458" i="94"/>
  <c r="H458" i="94"/>
  <c r="I458" i="94"/>
  <c r="J458" i="94"/>
  <c r="K458" i="94"/>
  <c r="L458" i="94"/>
  <c r="M458" i="94"/>
  <c r="N458" i="94"/>
  <c r="O458" i="94"/>
  <c r="P458" i="94"/>
  <c r="Q458" i="94"/>
  <c r="B459" i="94"/>
  <c r="C459" i="94"/>
  <c r="D459" i="94"/>
  <c r="E459" i="94"/>
  <c r="F459" i="94"/>
  <c r="G459" i="94"/>
  <c r="H459" i="94"/>
  <c r="I459" i="94"/>
  <c r="J459" i="94"/>
  <c r="K459" i="94"/>
  <c r="L459" i="94"/>
  <c r="M459" i="94"/>
  <c r="N459" i="94"/>
  <c r="O459" i="94"/>
  <c r="P459" i="94"/>
  <c r="Q459" i="94"/>
  <c r="B460" i="94"/>
  <c r="C460" i="94"/>
  <c r="D460" i="94"/>
  <c r="E460" i="94"/>
  <c r="F460" i="94"/>
  <c r="G460" i="94"/>
  <c r="H460" i="94"/>
  <c r="I460" i="94"/>
  <c r="J460" i="94"/>
  <c r="K460" i="94"/>
  <c r="L460" i="94"/>
  <c r="M460" i="94"/>
  <c r="N460" i="94"/>
  <c r="O460" i="94"/>
  <c r="P460" i="94"/>
  <c r="Q460" i="94"/>
  <c r="B461" i="94"/>
  <c r="C461" i="94"/>
  <c r="D461" i="94"/>
  <c r="E461" i="94"/>
  <c r="F461" i="94"/>
  <c r="G461" i="94"/>
  <c r="H461" i="94"/>
  <c r="I461" i="94"/>
  <c r="J461" i="94"/>
  <c r="K461" i="94"/>
  <c r="L461" i="94"/>
  <c r="M461" i="94"/>
  <c r="N461" i="94"/>
  <c r="O461" i="94"/>
  <c r="P461" i="94"/>
  <c r="Q461" i="94"/>
  <c r="B462" i="94"/>
  <c r="C462" i="94"/>
  <c r="D462" i="94"/>
  <c r="E462" i="94"/>
  <c r="F462" i="94"/>
  <c r="G462" i="94"/>
  <c r="H462" i="94"/>
  <c r="I462" i="94"/>
  <c r="J462" i="94"/>
  <c r="K462" i="94"/>
  <c r="L462" i="94"/>
  <c r="M462" i="94"/>
  <c r="N462" i="94"/>
  <c r="O462" i="94"/>
  <c r="P462" i="94"/>
  <c r="Q462" i="94"/>
  <c r="B463" i="94"/>
  <c r="C463" i="94"/>
  <c r="D463" i="94"/>
  <c r="E463" i="94"/>
  <c r="F463" i="94"/>
  <c r="G463" i="94"/>
  <c r="H463" i="94"/>
  <c r="I463" i="94"/>
  <c r="J463" i="94"/>
  <c r="K463" i="94"/>
  <c r="L463" i="94"/>
  <c r="M463" i="94"/>
  <c r="N463" i="94"/>
  <c r="O463" i="94"/>
  <c r="P463" i="94"/>
  <c r="Q463" i="94"/>
  <c r="B464" i="94"/>
  <c r="C464" i="94"/>
  <c r="D464" i="94"/>
  <c r="E464" i="94"/>
  <c r="F464" i="94"/>
  <c r="G464" i="94"/>
  <c r="H464" i="94"/>
  <c r="I464" i="94"/>
  <c r="J464" i="94"/>
  <c r="K464" i="94"/>
  <c r="L464" i="94"/>
  <c r="M464" i="94"/>
  <c r="N464" i="94"/>
  <c r="O464" i="94"/>
  <c r="P464" i="94"/>
  <c r="Q464" i="94"/>
  <c r="B465" i="94"/>
  <c r="C465" i="94"/>
  <c r="D465" i="94"/>
  <c r="E465" i="94"/>
  <c r="F465" i="94"/>
  <c r="G465" i="94"/>
  <c r="H465" i="94"/>
  <c r="I465" i="94"/>
  <c r="J465" i="94"/>
  <c r="K465" i="94"/>
  <c r="L465" i="94"/>
  <c r="M465" i="94"/>
  <c r="N465" i="94"/>
  <c r="O465" i="94"/>
  <c r="P465" i="94"/>
  <c r="Q465" i="94"/>
  <c r="B466" i="94"/>
  <c r="C466" i="94"/>
  <c r="D466" i="94"/>
  <c r="E466" i="94"/>
  <c r="F466" i="94"/>
  <c r="G466" i="94"/>
  <c r="H466" i="94"/>
  <c r="I466" i="94"/>
  <c r="J466" i="94"/>
  <c r="K466" i="94"/>
  <c r="L466" i="94"/>
  <c r="M466" i="94"/>
  <c r="N466" i="94"/>
  <c r="O466" i="94"/>
  <c r="P466" i="94"/>
  <c r="Q466" i="94"/>
  <c r="B467" i="94"/>
  <c r="C467" i="94"/>
  <c r="D467" i="94"/>
  <c r="E467" i="94"/>
  <c r="F467" i="94"/>
  <c r="G467" i="94"/>
  <c r="H467" i="94"/>
  <c r="I467" i="94"/>
  <c r="J467" i="94"/>
  <c r="K467" i="94"/>
  <c r="L467" i="94"/>
  <c r="M467" i="94"/>
  <c r="N467" i="94"/>
  <c r="O467" i="94"/>
  <c r="P467" i="94"/>
  <c r="Q467" i="94"/>
  <c r="B468" i="94"/>
  <c r="C468" i="94"/>
  <c r="D468" i="94"/>
  <c r="E468" i="94"/>
  <c r="F468" i="94"/>
  <c r="G468" i="94"/>
  <c r="H468" i="94"/>
  <c r="I468" i="94"/>
  <c r="J468" i="94"/>
  <c r="K468" i="94"/>
  <c r="L468" i="94"/>
  <c r="M468" i="94"/>
  <c r="N468" i="94"/>
  <c r="O468" i="94"/>
  <c r="P468" i="94"/>
  <c r="Q468" i="94"/>
  <c r="B469" i="94"/>
  <c r="C469" i="94"/>
  <c r="D469" i="94"/>
  <c r="E469" i="94"/>
  <c r="F469" i="94"/>
  <c r="G469" i="94"/>
  <c r="H469" i="94"/>
  <c r="I469" i="94"/>
  <c r="J469" i="94"/>
  <c r="K469" i="94"/>
  <c r="L469" i="94"/>
  <c r="M469" i="94"/>
  <c r="N469" i="94"/>
  <c r="O469" i="94"/>
  <c r="P469" i="94"/>
  <c r="Q469" i="94"/>
  <c r="B470" i="94"/>
  <c r="C470" i="94"/>
  <c r="D470" i="94"/>
  <c r="E470" i="94"/>
  <c r="F470" i="94"/>
  <c r="G470" i="94"/>
  <c r="H470" i="94"/>
  <c r="I470" i="94"/>
  <c r="J470" i="94"/>
  <c r="K470" i="94"/>
  <c r="L470" i="94"/>
  <c r="M470" i="94"/>
  <c r="N470" i="94"/>
  <c r="O470" i="94"/>
  <c r="P470" i="94"/>
  <c r="Q470" i="94"/>
  <c r="B471" i="94"/>
  <c r="C471" i="94"/>
  <c r="D471" i="94"/>
  <c r="E471" i="94"/>
  <c r="F471" i="94"/>
  <c r="G471" i="94"/>
  <c r="H471" i="94"/>
  <c r="I471" i="94"/>
  <c r="J471" i="94"/>
  <c r="K471" i="94"/>
  <c r="L471" i="94"/>
  <c r="M471" i="94"/>
  <c r="N471" i="94"/>
  <c r="O471" i="94"/>
  <c r="P471" i="94"/>
  <c r="Q471" i="94"/>
  <c r="B472" i="94"/>
  <c r="C472" i="94"/>
  <c r="D472" i="94"/>
  <c r="E472" i="94"/>
  <c r="F472" i="94"/>
  <c r="G472" i="94"/>
  <c r="H472" i="94"/>
  <c r="I472" i="94"/>
  <c r="J472" i="94"/>
  <c r="K472" i="94"/>
  <c r="L472" i="94"/>
  <c r="M472" i="94"/>
  <c r="N472" i="94"/>
  <c r="O472" i="94"/>
  <c r="P472" i="94"/>
  <c r="Q472" i="94"/>
  <c r="B473" i="94"/>
  <c r="C473" i="94"/>
  <c r="D473" i="94"/>
  <c r="E473" i="94"/>
  <c r="F473" i="94"/>
  <c r="G473" i="94"/>
  <c r="H473" i="94"/>
  <c r="I473" i="94"/>
  <c r="J473" i="94"/>
  <c r="K473" i="94"/>
  <c r="L473" i="94"/>
  <c r="M473" i="94"/>
  <c r="N473" i="94"/>
  <c r="O473" i="94"/>
  <c r="P473" i="94"/>
  <c r="Q473" i="94"/>
  <c r="B474" i="94"/>
  <c r="C474" i="94"/>
  <c r="D474" i="94"/>
  <c r="E474" i="94"/>
  <c r="F474" i="94"/>
  <c r="G474" i="94"/>
  <c r="H474" i="94"/>
  <c r="I474" i="94"/>
  <c r="J474" i="94"/>
  <c r="K474" i="94"/>
  <c r="L474" i="94"/>
  <c r="M474" i="94"/>
  <c r="N474" i="94"/>
  <c r="O474" i="94"/>
  <c r="P474" i="94"/>
  <c r="Q474" i="94"/>
  <c r="B475" i="94"/>
  <c r="C475" i="94"/>
  <c r="D475" i="94"/>
  <c r="E475" i="94"/>
  <c r="F475" i="94"/>
  <c r="G475" i="94"/>
  <c r="H475" i="94"/>
  <c r="I475" i="94"/>
  <c r="J475" i="94"/>
  <c r="K475" i="94"/>
  <c r="L475" i="94"/>
  <c r="M475" i="94"/>
  <c r="N475" i="94"/>
  <c r="O475" i="94"/>
  <c r="P475" i="94"/>
  <c r="Q475" i="94"/>
  <c r="B476" i="94"/>
  <c r="C476" i="94"/>
  <c r="D476" i="94"/>
  <c r="E476" i="94"/>
  <c r="F476" i="94"/>
  <c r="G476" i="94"/>
  <c r="H476" i="94"/>
  <c r="I476" i="94"/>
  <c r="J476" i="94"/>
  <c r="K476" i="94"/>
  <c r="L476" i="94"/>
  <c r="M476" i="94"/>
  <c r="N476" i="94"/>
  <c r="O476" i="94"/>
  <c r="P476" i="94"/>
  <c r="Q476" i="94"/>
  <c r="B477" i="94"/>
  <c r="C477" i="94"/>
  <c r="D477" i="94"/>
  <c r="E477" i="94"/>
  <c r="F477" i="94"/>
  <c r="G477" i="94"/>
  <c r="H477" i="94"/>
  <c r="I477" i="94"/>
  <c r="J477" i="94"/>
  <c r="K477" i="94"/>
  <c r="L477" i="94"/>
  <c r="M477" i="94"/>
  <c r="N477" i="94"/>
  <c r="O477" i="94"/>
  <c r="P477" i="94"/>
  <c r="Q477" i="94"/>
  <c r="B478" i="94"/>
  <c r="C478" i="94"/>
  <c r="D478" i="94"/>
  <c r="E478" i="94"/>
  <c r="F478" i="94"/>
  <c r="G478" i="94"/>
  <c r="H478" i="94"/>
  <c r="I478" i="94"/>
  <c r="J478" i="94"/>
  <c r="K478" i="94"/>
  <c r="L478" i="94"/>
  <c r="M478" i="94"/>
  <c r="N478" i="94"/>
  <c r="O478" i="94"/>
  <c r="P478" i="94"/>
  <c r="Q478" i="94"/>
  <c r="B479" i="94"/>
  <c r="C479" i="94"/>
  <c r="D479" i="94"/>
  <c r="E479" i="94"/>
  <c r="F479" i="94"/>
  <c r="G479" i="94"/>
  <c r="H479" i="94"/>
  <c r="I479" i="94"/>
  <c r="J479" i="94"/>
  <c r="K479" i="94"/>
  <c r="L479" i="94"/>
  <c r="M479" i="94"/>
  <c r="N479" i="94"/>
  <c r="O479" i="94"/>
  <c r="P479" i="94"/>
  <c r="Q479" i="94"/>
  <c r="B480" i="94"/>
  <c r="C480" i="94"/>
  <c r="D480" i="94"/>
  <c r="E480" i="94"/>
  <c r="F480" i="94"/>
  <c r="G480" i="94"/>
  <c r="H480" i="94"/>
  <c r="I480" i="94"/>
  <c r="J480" i="94"/>
  <c r="K480" i="94"/>
  <c r="L480" i="94"/>
  <c r="M480" i="94"/>
  <c r="N480" i="94"/>
  <c r="O480" i="94"/>
  <c r="P480" i="94"/>
  <c r="Q480" i="94"/>
  <c r="B481" i="94"/>
  <c r="C481" i="94"/>
  <c r="D481" i="94"/>
  <c r="E481" i="94"/>
  <c r="F481" i="94"/>
  <c r="G481" i="94"/>
  <c r="H481" i="94"/>
  <c r="I481" i="94"/>
  <c r="J481" i="94"/>
  <c r="K481" i="94"/>
  <c r="L481" i="94"/>
  <c r="M481" i="94"/>
  <c r="N481" i="94"/>
  <c r="O481" i="94"/>
  <c r="P481" i="94"/>
  <c r="Q481" i="94"/>
  <c r="B482" i="94"/>
  <c r="C482" i="94"/>
  <c r="D482" i="94"/>
  <c r="E482" i="94"/>
  <c r="F482" i="94"/>
  <c r="G482" i="94"/>
  <c r="H482" i="94"/>
  <c r="I482" i="94"/>
  <c r="J482" i="94"/>
  <c r="K482" i="94"/>
  <c r="L482" i="94"/>
  <c r="M482" i="94"/>
  <c r="N482" i="94"/>
  <c r="O482" i="94"/>
  <c r="P482" i="94"/>
  <c r="Q482" i="94"/>
  <c r="B483" i="94"/>
  <c r="C483" i="94"/>
  <c r="D483" i="94"/>
  <c r="E483" i="94"/>
  <c r="F483" i="94"/>
  <c r="G483" i="94"/>
  <c r="H483" i="94"/>
  <c r="I483" i="94"/>
  <c r="J483" i="94"/>
  <c r="K483" i="94"/>
  <c r="L483" i="94"/>
  <c r="M483" i="94"/>
  <c r="N483" i="94"/>
  <c r="O483" i="94"/>
  <c r="P483" i="94"/>
  <c r="Q483" i="94"/>
  <c r="B484" i="94"/>
  <c r="C484" i="94"/>
  <c r="D484" i="94"/>
  <c r="E484" i="94"/>
  <c r="F484" i="94"/>
  <c r="G484" i="94"/>
  <c r="H484" i="94"/>
  <c r="I484" i="94"/>
  <c r="J484" i="94"/>
  <c r="K484" i="94"/>
  <c r="L484" i="94"/>
  <c r="M484" i="94"/>
  <c r="N484" i="94"/>
  <c r="O484" i="94"/>
  <c r="P484" i="94"/>
  <c r="Q484" i="94"/>
  <c r="B485" i="94"/>
  <c r="C485" i="94"/>
  <c r="D485" i="94"/>
  <c r="E485" i="94"/>
  <c r="F485" i="94"/>
  <c r="G485" i="94"/>
  <c r="H485" i="94"/>
  <c r="I485" i="94"/>
  <c r="J485" i="94"/>
  <c r="K485" i="94"/>
  <c r="L485" i="94"/>
  <c r="M485" i="94"/>
  <c r="N485" i="94"/>
  <c r="O485" i="94"/>
  <c r="P485" i="94"/>
  <c r="Q485" i="94"/>
  <c r="B486" i="94"/>
  <c r="C486" i="94"/>
  <c r="D486" i="94"/>
  <c r="E486" i="94"/>
  <c r="F486" i="94"/>
  <c r="G486" i="94"/>
  <c r="H486" i="94"/>
  <c r="I486" i="94"/>
  <c r="J486" i="94"/>
  <c r="K486" i="94"/>
  <c r="L486" i="94"/>
  <c r="M486" i="94"/>
  <c r="N486" i="94"/>
  <c r="O486" i="94"/>
  <c r="P486" i="94"/>
  <c r="Q486" i="94"/>
  <c r="B487" i="94"/>
  <c r="C487" i="94"/>
  <c r="D487" i="94"/>
  <c r="E487" i="94"/>
  <c r="F487" i="94"/>
  <c r="G487" i="94"/>
  <c r="H487" i="94"/>
  <c r="I487" i="94"/>
  <c r="J487" i="94"/>
  <c r="K487" i="94"/>
  <c r="L487" i="94"/>
  <c r="M487" i="94"/>
  <c r="N487" i="94"/>
  <c r="O487" i="94"/>
  <c r="P487" i="94"/>
  <c r="Q487" i="94"/>
  <c r="B488" i="94"/>
  <c r="C488" i="94"/>
  <c r="D488" i="94"/>
  <c r="E488" i="94"/>
  <c r="F488" i="94"/>
  <c r="G488" i="94"/>
  <c r="H488" i="94"/>
  <c r="I488" i="94"/>
  <c r="J488" i="94"/>
  <c r="K488" i="94"/>
  <c r="L488" i="94"/>
  <c r="M488" i="94"/>
  <c r="N488" i="94"/>
  <c r="O488" i="94"/>
  <c r="P488" i="94"/>
  <c r="Q488" i="94"/>
  <c r="B489" i="94"/>
  <c r="C489" i="94"/>
  <c r="D489" i="94"/>
  <c r="E489" i="94"/>
  <c r="F489" i="94"/>
  <c r="G489" i="94"/>
  <c r="H489" i="94"/>
  <c r="I489" i="94"/>
  <c r="J489" i="94"/>
  <c r="K489" i="94"/>
  <c r="L489" i="94"/>
  <c r="M489" i="94"/>
  <c r="N489" i="94"/>
  <c r="O489" i="94"/>
  <c r="P489" i="94"/>
  <c r="Q489" i="94"/>
  <c r="B490" i="94"/>
  <c r="C490" i="94"/>
  <c r="D490" i="94"/>
  <c r="E490" i="94"/>
  <c r="F490" i="94"/>
  <c r="G490" i="94"/>
  <c r="H490" i="94"/>
  <c r="I490" i="94"/>
  <c r="J490" i="94"/>
  <c r="K490" i="94"/>
  <c r="L490" i="94"/>
  <c r="M490" i="94"/>
  <c r="N490" i="94"/>
  <c r="O490" i="94"/>
  <c r="P490" i="94"/>
  <c r="Q490" i="94"/>
  <c r="B491" i="94"/>
  <c r="C491" i="94"/>
  <c r="D491" i="94"/>
  <c r="E491" i="94"/>
  <c r="F491" i="94"/>
  <c r="G491" i="94"/>
  <c r="H491" i="94"/>
  <c r="I491" i="94"/>
  <c r="J491" i="94"/>
  <c r="K491" i="94"/>
  <c r="L491" i="94"/>
  <c r="M491" i="94"/>
  <c r="N491" i="94"/>
  <c r="O491" i="94"/>
  <c r="P491" i="94"/>
  <c r="Q491" i="94"/>
  <c r="B492" i="94"/>
  <c r="C492" i="94"/>
  <c r="D492" i="94"/>
  <c r="E492" i="94"/>
  <c r="F492" i="94"/>
  <c r="G492" i="94"/>
  <c r="H492" i="94"/>
  <c r="I492" i="94"/>
  <c r="J492" i="94"/>
  <c r="K492" i="94"/>
  <c r="L492" i="94"/>
  <c r="M492" i="94"/>
  <c r="N492" i="94"/>
  <c r="O492" i="94"/>
  <c r="P492" i="94"/>
  <c r="Q492" i="94"/>
  <c r="B493" i="94"/>
  <c r="C493" i="94"/>
  <c r="D493" i="94"/>
  <c r="E493" i="94"/>
  <c r="F493" i="94"/>
  <c r="G493" i="94"/>
  <c r="H493" i="94"/>
  <c r="I493" i="94"/>
  <c r="J493" i="94"/>
  <c r="K493" i="94"/>
  <c r="L493" i="94"/>
  <c r="M493" i="94"/>
  <c r="N493" i="94"/>
  <c r="O493" i="94"/>
  <c r="P493" i="94"/>
  <c r="Q493" i="94"/>
  <c r="B494" i="94"/>
  <c r="C494" i="94"/>
  <c r="D494" i="94"/>
  <c r="E494" i="94"/>
  <c r="F494" i="94"/>
  <c r="G494" i="94"/>
  <c r="H494" i="94"/>
  <c r="I494" i="94"/>
  <c r="J494" i="94"/>
  <c r="K494" i="94"/>
  <c r="L494" i="94"/>
  <c r="M494" i="94"/>
  <c r="N494" i="94"/>
  <c r="O494" i="94"/>
  <c r="P494" i="94"/>
  <c r="Q494" i="94"/>
  <c r="B495" i="94"/>
  <c r="C495" i="94"/>
  <c r="D495" i="94"/>
  <c r="E495" i="94"/>
  <c r="F495" i="94"/>
  <c r="G495" i="94"/>
  <c r="H495" i="94"/>
  <c r="I495" i="94"/>
  <c r="J495" i="94"/>
  <c r="K495" i="94"/>
  <c r="L495" i="94"/>
  <c r="M495" i="94"/>
  <c r="N495" i="94"/>
  <c r="O495" i="94"/>
  <c r="P495" i="94"/>
  <c r="Q495" i="94"/>
  <c r="B496" i="94"/>
  <c r="C496" i="94"/>
  <c r="D496" i="94"/>
  <c r="E496" i="94"/>
  <c r="F496" i="94"/>
  <c r="G496" i="94"/>
  <c r="H496" i="94"/>
  <c r="I496" i="94"/>
  <c r="J496" i="94"/>
  <c r="K496" i="94"/>
  <c r="L496" i="94"/>
  <c r="M496" i="94"/>
  <c r="N496" i="94"/>
  <c r="O496" i="94"/>
  <c r="P496" i="94"/>
  <c r="Q496" i="94"/>
  <c r="B497" i="94"/>
  <c r="C497" i="94"/>
  <c r="D497" i="94"/>
  <c r="E497" i="94"/>
  <c r="F497" i="94"/>
  <c r="G497" i="94"/>
  <c r="H497" i="94"/>
  <c r="I497" i="94"/>
  <c r="J497" i="94"/>
  <c r="K497" i="94"/>
  <c r="L497" i="94"/>
  <c r="M497" i="94"/>
  <c r="N497" i="94"/>
  <c r="O497" i="94"/>
  <c r="P497" i="94"/>
  <c r="Q497" i="94"/>
  <c r="E24" i="92"/>
  <c r="F24" i="92"/>
  <c r="G24" i="92"/>
  <c r="H24" i="92"/>
  <c r="I24" i="92"/>
  <c r="J24" i="92"/>
  <c r="K24" i="92"/>
  <c r="L24" i="92"/>
  <c r="M24" i="92"/>
  <c r="N24" i="92"/>
  <c r="O24" i="92"/>
  <c r="P24" i="92"/>
  <c r="E25" i="92"/>
  <c r="F25" i="92"/>
  <c r="G25" i="92"/>
  <c r="H25" i="92"/>
  <c r="I25" i="92"/>
  <c r="J25" i="92"/>
  <c r="K25" i="92"/>
  <c r="L25" i="92"/>
  <c r="M25" i="92"/>
  <c r="N25" i="92"/>
  <c r="O25" i="92"/>
  <c r="P25" i="92"/>
  <c r="E26" i="92"/>
  <c r="F26" i="92"/>
  <c r="G26" i="92"/>
  <c r="H26" i="92"/>
  <c r="I26" i="92"/>
  <c r="J26" i="92"/>
  <c r="K26" i="92"/>
  <c r="L26" i="92"/>
  <c r="M26" i="92"/>
  <c r="N26" i="92"/>
  <c r="O26" i="92"/>
  <c r="P26" i="92"/>
  <c r="E27" i="92"/>
  <c r="F27" i="92"/>
  <c r="G27" i="92"/>
  <c r="H27" i="92"/>
  <c r="I27" i="92"/>
  <c r="J27" i="92"/>
  <c r="K27" i="92"/>
  <c r="L27" i="92"/>
  <c r="M27" i="92"/>
  <c r="N27" i="92"/>
  <c r="O27" i="92"/>
  <c r="P27" i="92"/>
  <c r="E28" i="92"/>
  <c r="F28" i="92"/>
  <c r="G28" i="92"/>
  <c r="H28" i="92"/>
  <c r="I28" i="92"/>
  <c r="J28" i="92"/>
  <c r="K28" i="92"/>
  <c r="L28" i="92"/>
  <c r="M28" i="92"/>
  <c r="N28" i="92"/>
  <c r="O28" i="92"/>
  <c r="P28" i="92"/>
  <c r="E29" i="92"/>
  <c r="F29" i="92"/>
  <c r="G29" i="92"/>
  <c r="H29" i="92"/>
  <c r="I29" i="92"/>
  <c r="J29" i="92"/>
  <c r="K29" i="92"/>
  <c r="L29" i="92"/>
  <c r="M29" i="92"/>
  <c r="N29" i="92"/>
  <c r="O29" i="92"/>
  <c r="P29" i="92"/>
  <c r="E30" i="92"/>
  <c r="F30" i="92"/>
  <c r="G30" i="92"/>
  <c r="H30" i="92"/>
  <c r="I30" i="92"/>
  <c r="J30" i="92"/>
  <c r="K30" i="92"/>
  <c r="L30" i="92"/>
  <c r="M30" i="92"/>
  <c r="N30" i="92"/>
  <c r="O30" i="92"/>
  <c r="P30" i="92"/>
  <c r="E31" i="92"/>
  <c r="F31" i="92"/>
  <c r="G31" i="92"/>
  <c r="H31" i="92"/>
  <c r="I31" i="92"/>
  <c r="J31" i="92"/>
  <c r="K31" i="92"/>
  <c r="L31" i="92"/>
  <c r="M31" i="92"/>
  <c r="N31" i="92"/>
  <c r="O31" i="92"/>
  <c r="P31" i="92"/>
  <c r="E32" i="92"/>
  <c r="F32" i="92"/>
  <c r="G32" i="92"/>
  <c r="H32" i="92"/>
  <c r="I32" i="92"/>
  <c r="J32" i="92"/>
  <c r="K32" i="92"/>
  <c r="L32" i="92"/>
  <c r="M32" i="92"/>
  <c r="N32" i="92"/>
  <c r="O32" i="92"/>
  <c r="P32" i="92"/>
  <c r="E33" i="92"/>
  <c r="F33" i="92"/>
  <c r="G33" i="92"/>
  <c r="H33" i="92"/>
  <c r="I33" i="92"/>
  <c r="J33" i="92"/>
  <c r="K33" i="92"/>
  <c r="L33" i="92"/>
  <c r="M33" i="92"/>
  <c r="N33" i="92"/>
  <c r="O33" i="92"/>
  <c r="P33" i="92"/>
  <c r="E34" i="92"/>
  <c r="F34" i="92"/>
  <c r="G34" i="92"/>
  <c r="H34" i="92"/>
  <c r="I34" i="92"/>
  <c r="J34" i="92"/>
  <c r="K34" i="92"/>
  <c r="L34" i="92"/>
  <c r="M34" i="92"/>
  <c r="N34" i="92"/>
  <c r="O34" i="92"/>
  <c r="P34" i="92"/>
  <c r="E35" i="92"/>
  <c r="F35" i="92"/>
  <c r="G35" i="92"/>
  <c r="H35" i="92"/>
  <c r="I35" i="92"/>
  <c r="J35" i="92"/>
  <c r="K35" i="92"/>
  <c r="L35" i="92"/>
  <c r="M35" i="92"/>
  <c r="N35" i="92"/>
  <c r="O35" i="92"/>
  <c r="P35" i="92"/>
  <c r="E36" i="92"/>
  <c r="F36" i="92"/>
  <c r="G36" i="92"/>
  <c r="H36" i="92"/>
  <c r="I36" i="92"/>
  <c r="J36" i="92"/>
  <c r="K36" i="92"/>
  <c r="L36" i="92"/>
  <c r="M36" i="92"/>
  <c r="N36" i="92"/>
  <c r="O36" i="92"/>
  <c r="P36" i="92"/>
  <c r="E37" i="92"/>
  <c r="F37" i="92"/>
  <c r="G37" i="92"/>
  <c r="H37" i="92"/>
  <c r="I37" i="92"/>
  <c r="J37" i="92"/>
  <c r="K37" i="92"/>
  <c r="L37" i="92"/>
  <c r="M37" i="92"/>
  <c r="N37" i="92"/>
  <c r="O37" i="92"/>
  <c r="P37" i="92"/>
  <c r="E38" i="92"/>
  <c r="F38" i="92"/>
  <c r="G38" i="92"/>
  <c r="H38" i="92"/>
  <c r="I38" i="92"/>
  <c r="J38" i="92"/>
  <c r="K38" i="92"/>
  <c r="L38" i="92"/>
  <c r="M38" i="92"/>
  <c r="N38" i="92"/>
  <c r="O38" i="92"/>
  <c r="P38" i="92"/>
  <c r="E39" i="92"/>
  <c r="F39" i="92"/>
  <c r="G39" i="92"/>
  <c r="H39" i="92"/>
  <c r="I39" i="92"/>
  <c r="J39" i="92"/>
  <c r="K39" i="92"/>
  <c r="L39" i="92"/>
  <c r="M39" i="92"/>
  <c r="N39" i="92"/>
  <c r="O39" i="92"/>
  <c r="P39" i="92"/>
  <c r="E40" i="92"/>
  <c r="F40" i="92"/>
  <c r="G40" i="92"/>
  <c r="H40" i="92"/>
  <c r="I40" i="92"/>
  <c r="J40" i="92"/>
  <c r="K40" i="92"/>
  <c r="L40" i="92"/>
  <c r="M40" i="92"/>
  <c r="N40" i="92"/>
  <c r="O40" i="92"/>
  <c r="P40" i="92"/>
  <c r="E41" i="92"/>
  <c r="F41" i="92"/>
  <c r="G41" i="92"/>
  <c r="H41" i="92"/>
  <c r="I41" i="92"/>
  <c r="J41" i="92"/>
  <c r="K41" i="92"/>
  <c r="L41" i="92"/>
  <c r="M41" i="92"/>
  <c r="N41" i="92"/>
  <c r="O41" i="92"/>
  <c r="P41" i="92"/>
  <c r="E42" i="92"/>
  <c r="F42" i="92"/>
  <c r="G42" i="92"/>
  <c r="H42" i="92"/>
  <c r="I42" i="92"/>
  <c r="J42" i="92"/>
  <c r="K42" i="92"/>
  <c r="L42" i="92"/>
  <c r="M42" i="92"/>
  <c r="N42" i="92"/>
  <c r="O42" i="92"/>
  <c r="P42" i="92"/>
  <c r="E43" i="92"/>
  <c r="F43" i="92"/>
  <c r="G43" i="92"/>
  <c r="H43" i="92"/>
  <c r="I43" i="92"/>
  <c r="J43" i="92"/>
  <c r="K43" i="92"/>
  <c r="L43" i="92"/>
  <c r="M43" i="92"/>
  <c r="N43" i="92"/>
  <c r="O43" i="92"/>
  <c r="P43" i="92"/>
  <c r="E44" i="92"/>
  <c r="F44" i="92"/>
  <c r="G44" i="92"/>
  <c r="H44" i="92"/>
  <c r="I44" i="92"/>
  <c r="J44" i="92"/>
  <c r="K44" i="92"/>
  <c r="L44" i="92"/>
  <c r="M44" i="92"/>
  <c r="N44" i="92"/>
  <c r="O44" i="92"/>
  <c r="P44" i="92"/>
  <c r="E45" i="92"/>
  <c r="F45" i="92"/>
  <c r="G45" i="92"/>
  <c r="H45" i="92"/>
  <c r="I45" i="92"/>
  <c r="J45" i="92"/>
  <c r="K45" i="92"/>
  <c r="L45" i="92"/>
  <c r="M45" i="92"/>
  <c r="N45" i="92"/>
  <c r="O45" i="92"/>
  <c r="P45" i="92"/>
  <c r="E46" i="92"/>
  <c r="F46" i="92"/>
  <c r="G46" i="92"/>
  <c r="H46" i="92"/>
  <c r="I46" i="92"/>
  <c r="J46" i="92"/>
  <c r="K46" i="92"/>
  <c r="L46" i="92"/>
  <c r="M46" i="92"/>
  <c r="N46" i="92"/>
  <c r="O46" i="92"/>
  <c r="P46" i="92"/>
  <c r="E47" i="92"/>
  <c r="F47" i="92"/>
  <c r="G47" i="92"/>
  <c r="H47" i="92"/>
  <c r="I47" i="92"/>
  <c r="J47" i="92"/>
  <c r="K47" i="92"/>
  <c r="L47" i="92"/>
  <c r="M47" i="92"/>
  <c r="N47" i="92"/>
  <c r="O47" i="92"/>
  <c r="P47" i="92"/>
  <c r="E48" i="92"/>
  <c r="F48" i="92"/>
  <c r="G48" i="92"/>
  <c r="H48" i="92"/>
  <c r="I48" i="92"/>
  <c r="J48" i="92"/>
  <c r="K48" i="92"/>
  <c r="L48" i="92"/>
  <c r="M48" i="92"/>
  <c r="N48" i="92"/>
  <c r="O48" i="92"/>
  <c r="P48" i="92"/>
  <c r="E49" i="92"/>
  <c r="F49" i="92"/>
  <c r="G49" i="92"/>
  <c r="H49" i="92"/>
  <c r="I49" i="92"/>
  <c r="J49" i="92"/>
  <c r="K49" i="92"/>
  <c r="L49" i="92"/>
  <c r="M49" i="92"/>
  <c r="N49" i="92"/>
  <c r="O49" i="92"/>
  <c r="P49" i="92"/>
  <c r="E50" i="92"/>
  <c r="F50" i="92"/>
  <c r="G50" i="92"/>
  <c r="H50" i="92"/>
  <c r="I50" i="92"/>
  <c r="J50" i="92"/>
  <c r="K50" i="92"/>
  <c r="L50" i="92"/>
  <c r="M50" i="92"/>
  <c r="N50" i="92"/>
  <c r="O50" i="92"/>
  <c r="P50" i="92"/>
  <c r="F23" i="92"/>
  <c r="G23" i="92"/>
  <c r="H23" i="92"/>
  <c r="I23" i="92"/>
  <c r="J23" i="92"/>
  <c r="K23" i="92"/>
  <c r="L23" i="92"/>
  <c r="M23" i="92"/>
  <c r="N23" i="92"/>
  <c r="O23" i="92"/>
  <c r="P23" i="92"/>
  <c r="T58" i="94"/>
  <c r="X58" i="94"/>
  <c r="T57" i="94"/>
  <c r="R59" i="94"/>
  <c r="R166" i="94"/>
  <c r="T56" i="94"/>
  <c r="W58" i="94"/>
  <c r="W59" i="94"/>
  <c r="T59" i="94"/>
  <c r="X59" i="94"/>
  <c r="T166" i="94"/>
  <c r="V59" i="94"/>
  <c r="V57" i="94"/>
  <c r="V56" i="94"/>
  <c r="S166" i="94"/>
  <c r="Y166" i="94" s="1"/>
  <c r="W56" i="94"/>
  <c r="S59" i="94"/>
  <c r="V58" i="94"/>
  <c r="R58" i="94"/>
  <c r="S58" i="94"/>
  <c r="R57" i="94"/>
  <c r="S57" i="94"/>
  <c r="Y57" i="94" s="1"/>
  <c r="R56" i="94"/>
  <c r="S56" i="94"/>
  <c r="W166" i="94"/>
  <c r="V166" i="94"/>
  <c r="W57" i="94"/>
  <c r="X57" i="94"/>
  <c r="X166" i="94"/>
  <c r="X56" i="94"/>
  <c r="F9" i="92"/>
  <c r="F11" i="92"/>
  <c r="G9" i="92"/>
  <c r="G11" i="92"/>
  <c r="H9" i="92"/>
  <c r="H11" i="92"/>
  <c r="I9" i="92"/>
  <c r="I11" i="92"/>
  <c r="J9" i="92"/>
  <c r="J11" i="92"/>
  <c r="K9" i="92"/>
  <c r="L9" i="92"/>
  <c r="M9" i="92"/>
  <c r="N9" i="92"/>
  <c r="N11" i="92"/>
  <c r="O9" i="92"/>
  <c r="O11" i="92"/>
  <c r="P9" i="92"/>
  <c r="P11" i="92"/>
  <c r="E9" i="92"/>
  <c r="E11" i="92"/>
  <c r="O7" i="87"/>
  <c r="P7" i="87"/>
  <c r="Q7" i="87"/>
  <c r="R7" i="87"/>
  <c r="O6" i="87"/>
  <c r="P6" i="87"/>
  <c r="Q6" i="87"/>
  <c r="R6" i="87"/>
  <c r="O8" i="87"/>
  <c r="P8" i="87"/>
  <c r="Q8" i="87"/>
  <c r="R8" i="87"/>
  <c r="O9" i="87"/>
  <c r="P9" i="87"/>
  <c r="Q9" i="87"/>
  <c r="R9" i="87"/>
  <c r="O10" i="87"/>
  <c r="P10" i="87"/>
  <c r="Q10" i="87"/>
  <c r="R10" i="87"/>
  <c r="O11" i="87"/>
  <c r="P11" i="87"/>
  <c r="Q11" i="87"/>
  <c r="R11" i="87"/>
  <c r="O12" i="87"/>
  <c r="P12" i="87"/>
  <c r="Q12" i="87"/>
  <c r="R12" i="87"/>
  <c r="O14" i="87"/>
  <c r="P14" i="87"/>
  <c r="Q14" i="87"/>
  <c r="R14" i="87"/>
  <c r="O15" i="87"/>
  <c r="P15" i="87"/>
  <c r="Q15" i="87"/>
  <c r="R15" i="87"/>
  <c r="O16" i="87"/>
  <c r="P16" i="87"/>
  <c r="Q16" i="87"/>
  <c r="R16" i="87"/>
  <c r="O17" i="87"/>
  <c r="P17" i="87"/>
  <c r="Q17" i="87"/>
  <c r="R17" i="87"/>
  <c r="O18" i="87"/>
  <c r="P18" i="87"/>
  <c r="Q18" i="87"/>
  <c r="R18" i="87"/>
  <c r="O19" i="87"/>
  <c r="P19" i="87"/>
  <c r="Q19" i="87"/>
  <c r="R19" i="87"/>
  <c r="O20" i="87"/>
  <c r="P20" i="87"/>
  <c r="Q20" i="87"/>
  <c r="R20" i="87"/>
  <c r="O21" i="87"/>
  <c r="P21" i="87"/>
  <c r="Q21" i="87"/>
  <c r="R21" i="87"/>
  <c r="O23" i="87"/>
  <c r="P23" i="87"/>
  <c r="Q23" i="87"/>
  <c r="R23" i="87"/>
  <c r="O24" i="87"/>
  <c r="P24" i="87"/>
  <c r="Q24" i="87"/>
  <c r="R24" i="87"/>
  <c r="O25" i="87"/>
  <c r="P25" i="87"/>
  <c r="Q25" i="87"/>
  <c r="R25" i="87"/>
  <c r="O26" i="87"/>
  <c r="P26" i="87"/>
  <c r="Q26" i="87"/>
  <c r="R26" i="87"/>
  <c r="O27" i="87"/>
  <c r="P27" i="87"/>
  <c r="Q27" i="87"/>
  <c r="R27" i="87"/>
  <c r="O28" i="87"/>
  <c r="P28" i="87"/>
  <c r="Q28" i="87"/>
  <c r="R28" i="87"/>
  <c r="O30" i="87"/>
  <c r="P30" i="87"/>
  <c r="Q30" i="87"/>
  <c r="R30" i="87"/>
  <c r="O31" i="87"/>
  <c r="P31" i="87"/>
  <c r="Q31" i="87"/>
  <c r="R31" i="87"/>
  <c r="O32" i="87"/>
  <c r="P32" i="87"/>
  <c r="Q32" i="87"/>
  <c r="R32" i="87"/>
  <c r="O34" i="87"/>
  <c r="P34" i="87"/>
  <c r="Q34" i="87"/>
  <c r="R34" i="87"/>
  <c r="O35" i="87"/>
  <c r="P35" i="87"/>
  <c r="Q35" i="87"/>
  <c r="R35" i="87"/>
  <c r="O36" i="87"/>
  <c r="P36" i="87"/>
  <c r="Q36" i="87"/>
  <c r="R36" i="87"/>
  <c r="O38" i="87"/>
  <c r="P38" i="87"/>
  <c r="Q38" i="87"/>
  <c r="R38" i="87"/>
  <c r="P5" i="87"/>
  <c r="Q5" i="87"/>
  <c r="R5" i="87"/>
  <c r="O5" i="87"/>
  <c r="T410" i="94" l="1"/>
  <c r="T77" i="94"/>
  <c r="X77" i="94" s="1"/>
  <c r="T9" i="87"/>
  <c r="D9" i="87" s="1"/>
  <c r="T10" i="87"/>
  <c r="D10" i="87" s="1"/>
  <c r="T8" i="87"/>
  <c r="D8" i="87" s="1"/>
  <c r="V5" i="94"/>
  <c r="V50" i="94"/>
  <c r="V86" i="94"/>
  <c r="V72" i="94"/>
  <c r="V62" i="94"/>
  <c r="V4" i="94"/>
  <c r="T36" i="87"/>
  <c r="D36" i="87" s="1"/>
  <c r="T34" i="87"/>
  <c r="D34" i="87" s="1"/>
  <c r="T31" i="87"/>
  <c r="D31" i="87" s="1"/>
  <c r="T28" i="87"/>
  <c r="D28" i="87" s="1"/>
  <c r="T26" i="87"/>
  <c r="D26" i="87" s="1"/>
  <c r="T24" i="87"/>
  <c r="D24" i="87" s="1"/>
  <c r="T21" i="87"/>
  <c r="D21" i="87" s="1"/>
  <c r="T19" i="87"/>
  <c r="D19" i="87" s="1"/>
  <c r="T17" i="87"/>
  <c r="D17" i="87" s="1"/>
  <c r="T15" i="87"/>
  <c r="D15" i="87" s="1"/>
  <c r="V34" i="94"/>
  <c r="T7" i="87"/>
  <c r="D7" i="87" s="1"/>
  <c r="T11" i="87"/>
  <c r="D11" i="87" s="1"/>
  <c r="T16" i="87"/>
  <c r="D16" i="87" s="1"/>
  <c r="V220" i="94"/>
  <c r="U27" i="87"/>
  <c r="U20" i="87"/>
  <c r="E20" i="87" s="1"/>
  <c r="U18" i="87"/>
  <c r="E18" i="87" s="1"/>
  <c r="U16" i="87"/>
  <c r="E16" i="87" s="1"/>
  <c r="U11" i="87"/>
  <c r="E11" i="87" s="1"/>
  <c r="U9" i="87"/>
  <c r="E9" i="87" s="1"/>
  <c r="U25" i="87"/>
  <c r="E25" i="87" s="1"/>
  <c r="U5" i="87"/>
  <c r="E5" i="87" s="1"/>
  <c r="S7" i="87"/>
  <c r="C7" i="87" s="1"/>
  <c r="S38" i="87"/>
  <c r="C38" i="87" s="1"/>
  <c r="S35" i="87"/>
  <c r="C35" i="87" s="1"/>
  <c r="S32" i="87"/>
  <c r="C32" i="87" s="1"/>
  <c r="S30" i="87"/>
  <c r="C30" i="87" s="1"/>
  <c r="S27" i="87"/>
  <c r="S25" i="87"/>
  <c r="C25" i="87" s="1"/>
  <c r="S20" i="87"/>
  <c r="C20" i="87" s="1"/>
  <c r="S18" i="87"/>
  <c r="C18" i="87" s="1"/>
  <c r="S16" i="87"/>
  <c r="C16" i="87" s="1"/>
  <c r="S11" i="87"/>
  <c r="C11" i="87" s="1"/>
  <c r="S9" i="87"/>
  <c r="C9" i="87" s="1"/>
  <c r="U10" i="87"/>
  <c r="E10" i="87" s="1"/>
  <c r="U8" i="87"/>
  <c r="E8" i="87" s="1"/>
  <c r="S23" i="87"/>
  <c r="C23" i="87" s="1"/>
  <c r="U23" i="87"/>
  <c r="E23" i="87" s="1"/>
  <c r="S14" i="87"/>
  <c r="C14" i="87" s="1"/>
  <c r="U14" i="87"/>
  <c r="E14" i="87" s="1"/>
  <c r="V255" i="94"/>
  <c r="V230" i="94"/>
  <c r="V147" i="94"/>
  <c r="V144" i="94"/>
  <c r="V142" i="94"/>
  <c r="V133" i="94"/>
  <c r="V132" i="94"/>
  <c r="V126" i="94"/>
  <c r="V125" i="94"/>
  <c r="V118" i="94"/>
  <c r="V114" i="94"/>
  <c r="V106" i="94"/>
  <c r="V105" i="94"/>
  <c r="V88" i="94"/>
  <c r="V83" i="94"/>
  <c r="V77" i="94"/>
  <c r="V75" i="94"/>
  <c r="V66" i="94"/>
  <c r="V61" i="94"/>
  <c r="V48" i="94"/>
  <c r="V36" i="94"/>
  <c r="V31" i="94"/>
  <c r="V30" i="94"/>
  <c r="V29" i="94"/>
  <c r="V23" i="94"/>
  <c r="V17" i="94"/>
  <c r="V13" i="94"/>
  <c r="V8" i="94"/>
  <c r="V7" i="94"/>
  <c r="V6" i="94"/>
  <c r="U7" i="87"/>
  <c r="E7" i="87" s="1"/>
  <c r="V6" i="87"/>
  <c r="F6" i="87" s="1"/>
  <c r="V291" i="94"/>
  <c r="V218" i="94"/>
  <c r="V203" i="94"/>
  <c r="V190" i="94"/>
  <c r="V189" i="94"/>
  <c r="V176" i="94"/>
  <c r="V160" i="94"/>
  <c r="V155" i="94"/>
  <c r="V15" i="87"/>
  <c r="F15" i="87" s="1"/>
  <c r="V8" i="87"/>
  <c r="F8" i="87" s="1"/>
  <c r="T495" i="94"/>
  <c r="X495" i="94" s="1"/>
  <c r="T489" i="94"/>
  <c r="X489" i="94" s="1"/>
  <c r="T486" i="94"/>
  <c r="X486" i="94" s="1"/>
  <c r="T482" i="94"/>
  <c r="X482" i="94" s="1"/>
  <c r="T478" i="94"/>
  <c r="T476" i="94"/>
  <c r="X476" i="94" s="1"/>
  <c r="T472" i="94"/>
  <c r="X472" i="94" s="1"/>
  <c r="T470" i="94"/>
  <c r="X470" i="94" s="1"/>
  <c r="T468" i="94"/>
  <c r="X468" i="94" s="1"/>
  <c r="T467" i="94"/>
  <c r="X467" i="94" s="1"/>
  <c r="T466" i="94"/>
  <c r="X466" i="94" s="1"/>
  <c r="T465" i="94"/>
  <c r="X465" i="94" s="1"/>
  <c r="T464" i="94"/>
  <c r="X464" i="94" s="1"/>
  <c r="T460" i="94"/>
  <c r="X460" i="94" s="1"/>
  <c r="T458" i="94"/>
  <c r="X458" i="94" s="1"/>
  <c r="T453" i="94"/>
  <c r="X453" i="94" s="1"/>
  <c r="T447" i="94"/>
  <c r="X447" i="94" s="1"/>
  <c r="T446" i="94"/>
  <c r="X446" i="94" s="1"/>
  <c r="T442" i="94"/>
  <c r="X442" i="94" s="1"/>
  <c r="T440" i="94"/>
  <c r="X440" i="94" s="1"/>
  <c r="T435" i="94"/>
  <c r="T434" i="94"/>
  <c r="X434" i="94" s="1"/>
  <c r="T433" i="94"/>
  <c r="X433" i="94" s="1"/>
  <c r="T431" i="94"/>
  <c r="X431" i="94" s="1"/>
  <c r="T429" i="94"/>
  <c r="X429" i="94" s="1"/>
  <c r="T426" i="94"/>
  <c r="X426" i="94" s="1"/>
  <c r="T425" i="94"/>
  <c r="X425" i="94" s="1"/>
  <c r="T424" i="94"/>
  <c r="X424" i="94" s="1"/>
  <c r="T422" i="94"/>
  <c r="X422" i="94" s="1"/>
  <c r="T421" i="94"/>
  <c r="X421" i="94" s="1"/>
  <c r="T420" i="94"/>
  <c r="T419" i="94"/>
  <c r="X419" i="94" s="1"/>
  <c r="T415" i="94"/>
  <c r="X415" i="94" s="1"/>
  <c r="T413" i="94"/>
  <c r="X413" i="94" s="1"/>
  <c r="T412" i="94"/>
  <c r="X412" i="94" s="1"/>
  <c r="T409" i="94"/>
  <c r="X409" i="94" s="1"/>
  <c r="T408" i="94"/>
  <c r="X408" i="94" s="1"/>
  <c r="T407" i="94"/>
  <c r="X407" i="94" s="1"/>
  <c r="T406" i="94"/>
  <c r="T403" i="94"/>
  <c r="X403" i="94" s="1"/>
  <c r="T402" i="94"/>
  <c r="X402" i="94" s="1"/>
  <c r="T401" i="94"/>
  <c r="X401" i="94" s="1"/>
  <c r="T400" i="94"/>
  <c r="X400" i="94" s="1"/>
  <c r="T399" i="94"/>
  <c r="T396" i="94"/>
  <c r="T395" i="94"/>
  <c r="X395" i="94" s="1"/>
  <c r="T394" i="94"/>
  <c r="T393" i="94"/>
  <c r="X393" i="94" s="1"/>
  <c r="T392" i="94"/>
  <c r="X392" i="94" s="1"/>
  <c r="T390" i="94"/>
  <c r="X390" i="94" s="1"/>
  <c r="T389" i="94"/>
  <c r="X389" i="94" s="1"/>
  <c r="T388" i="94"/>
  <c r="X388" i="94" s="1"/>
  <c r="T387" i="94"/>
  <c r="X387" i="94" s="1"/>
  <c r="T386" i="94"/>
  <c r="X386" i="94" s="1"/>
  <c r="T384" i="94"/>
  <c r="X384" i="94" s="1"/>
  <c r="T383" i="94"/>
  <c r="X383" i="94" s="1"/>
  <c r="T382" i="94"/>
  <c r="X382" i="94" s="1"/>
  <c r="T381" i="94"/>
  <c r="X381" i="94" s="1"/>
  <c r="T379" i="94"/>
  <c r="X379" i="94" s="1"/>
  <c r="T378" i="94"/>
  <c r="X378" i="94" s="1"/>
  <c r="T377" i="94"/>
  <c r="X377" i="94" s="1"/>
  <c r="T376" i="94"/>
  <c r="X376" i="94" s="1"/>
  <c r="T375" i="94"/>
  <c r="T374" i="94"/>
  <c r="X374" i="94" s="1"/>
  <c r="T373" i="94"/>
  <c r="X373" i="94" s="1"/>
  <c r="T372" i="94"/>
  <c r="T371" i="94"/>
  <c r="X371" i="94" s="1"/>
  <c r="T370" i="94"/>
  <c r="X370" i="94" s="1"/>
  <c r="T368" i="94"/>
  <c r="X368" i="94" s="1"/>
  <c r="T367" i="94"/>
  <c r="X367" i="94" s="1"/>
  <c r="T366" i="94"/>
  <c r="T365" i="94"/>
  <c r="X365" i="94" s="1"/>
  <c r="T364" i="94"/>
  <c r="X364" i="94" s="1"/>
  <c r="T363" i="94"/>
  <c r="X363" i="94" s="1"/>
  <c r="T362" i="94"/>
  <c r="X362" i="94" s="1"/>
  <c r="T361" i="94"/>
  <c r="X361" i="94" s="1"/>
  <c r="T360" i="94"/>
  <c r="X360" i="94" s="1"/>
  <c r="T359" i="94"/>
  <c r="X359" i="94" s="1"/>
  <c r="T358" i="94"/>
  <c r="X358" i="94" s="1"/>
  <c r="T357" i="94"/>
  <c r="X357" i="94" s="1"/>
  <c r="T356" i="94"/>
  <c r="X356" i="94" s="1"/>
  <c r="T355" i="94"/>
  <c r="X355" i="94" s="1"/>
  <c r="T354" i="94"/>
  <c r="X354" i="94" s="1"/>
  <c r="T353" i="94"/>
  <c r="X353" i="94" s="1"/>
  <c r="T352" i="94"/>
  <c r="X352" i="94" s="1"/>
  <c r="T351" i="94"/>
  <c r="X351" i="94" s="1"/>
  <c r="T350" i="94"/>
  <c r="X350" i="94" s="1"/>
  <c r="T349" i="94"/>
  <c r="X349" i="94" s="1"/>
  <c r="T348" i="94"/>
  <c r="X348" i="94" s="1"/>
  <c r="T347" i="94"/>
  <c r="X347" i="94" s="1"/>
  <c r="T346" i="94"/>
  <c r="X346" i="94" s="1"/>
  <c r="T345" i="94"/>
  <c r="X345" i="94" s="1"/>
  <c r="T344" i="94"/>
  <c r="X344" i="94" s="1"/>
  <c r="T343" i="94"/>
  <c r="X343" i="94" s="1"/>
  <c r="T342" i="94"/>
  <c r="X342" i="94" s="1"/>
  <c r="T341" i="94"/>
  <c r="X341" i="94" s="1"/>
  <c r="T340" i="94"/>
  <c r="X340" i="94" s="1"/>
  <c r="T339" i="94"/>
  <c r="X339" i="94" s="1"/>
  <c r="T338" i="94"/>
  <c r="X338" i="94" s="1"/>
  <c r="T337" i="94"/>
  <c r="X337" i="94" s="1"/>
  <c r="T336" i="94"/>
  <c r="X336" i="94" s="1"/>
  <c r="T335" i="94"/>
  <c r="X335" i="94" s="1"/>
  <c r="T334" i="94"/>
  <c r="X334" i="94" s="1"/>
  <c r="T333" i="94"/>
  <c r="X333" i="94" s="1"/>
  <c r="T220" i="94"/>
  <c r="X220" i="94" s="1"/>
  <c r="T204" i="94"/>
  <c r="X204" i="94" s="1"/>
  <c r="V406" i="94"/>
  <c r="V358" i="94"/>
  <c r="V339" i="94"/>
  <c r="V323" i="94"/>
  <c r="V309" i="94"/>
  <c r="V307" i="94"/>
  <c r="V299" i="94"/>
  <c r="V283" i="94"/>
  <c r="V267" i="94"/>
  <c r="V260" i="94"/>
  <c r="V252" i="94"/>
  <c r="V247" i="94"/>
  <c r="V239" i="94"/>
  <c r="V237" i="94"/>
  <c r="V236" i="94"/>
  <c r="V228" i="94"/>
  <c r="V225" i="94"/>
  <c r="V211" i="94"/>
  <c r="V207" i="94"/>
  <c r="V205" i="94"/>
  <c r="V202" i="94"/>
  <c r="V201" i="94"/>
  <c r="V197" i="94"/>
  <c r="V195" i="94"/>
  <c r="V194" i="94"/>
  <c r="V193" i="94"/>
  <c r="V186" i="94"/>
  <c r="V185" i="94"/>
  <c r="V184" i="94"/>
  <c r="V182" i="94"/>
  <c r="V181" i="94"/>
  <c r="V175" i="94"/>
  <c r="V174" i="94"/>
  <c r="V173" i="94"/>
  <c r="T189" i="94"/>
  <c r="X189" i="94" s="1"/>
  <c r="T181" i="94"/>
  <c r="X181" i="94" s="1"/>
  <c r="T173" i="94"/>
  <c r="T130" i="94"/>
  <c r="X130" i="94" s="1"/>
  <c r="T126" i="94"/>
  <c r="X126" i="94" s="1"/>
  <c r="T122" i="94"/>
  <c r="X122" i="94" s="1"/>
  <c r="V171" i="94"/>
  <c r="V169" i="94"/>
  <c r="V167" i="94"/>
  <c r="V165" i="94"/>
  <c r="V164" i="94"/>
  <c r="V163" i="94"/>
  <c r="V162" i="94"/>
  <c r="V161" i="94"/>
  <c r="V157" i="94"/>
  <c r="V156" i="94"/>
  <c r="V150" i="94"/>
  <c r="V143" i="94"/>
  <c r="V141" i="94"/>
  <c r="V139" i="94"/>
  <c r="V138" i="94"/>
  <c r="V137" i="94"/>
  <c r="V136" i="94"/>
  <c r="V134" i="94"/>
  <c r="V131" i="94"/>
  <c r="V129" i="94"/>
  <c r="V128" i="94"/>
  <c r="V123" i="94"/>
  <c r="V122" i="94"/>
  <c r="V120" i="94"/>
  <c r="V119" i="94"/>
  <c r="V116" i="94"/>
  <c r="V112" i="94"/>
  <c r="V111" i="94"/>
  <c r="V110" i="94"/>
  <c r="V108" i="94"/>
  <c r="V104" i="94"/>
  <c r="V103" i="94"/>
  <c r="V102" i="94"/>
  <c r="V101" i="94"/>
  <c r="V100" i="94"/>
  <c r="V99" i="94"/>
  <c r="V98" i="94"/>
  <c r="V95" i="94"/>
  <c r="V93" i="94"/>
  <c r="V92" i="94"/>
  <c r="V91" i="94"/>
  <c r="V89" i="94"/>
  <c r="V84" i="94"/>
  <c r="V82" i="94"/>
  <c r="V80" i="94"/>
  <c r="V79" i="94"/>
  <c r="V78" i="94"/>
  <c r="V76" i="94"/>
  <c r="V74" i="94"/>
  <c r="V73" i="94"/>
  <c r="V71" i="94"/>
  <c r="V70" i="94"/>
  <c r="V68" i="94"/>
  <c r="V67" i="94"/>
  <c r="V65" i="94"/>
  <c r="V64" i="94"/>
  <c r="V54" i="94"/>
  <c r="V53" i="94"/>
  <c r="V51" i="94"/>
  <c r="V49" i="94"/>
  <c r="V47" i="94"/>
  <c r="V46" i="94"/>
  <c r="V45" i="94"/>
  <c r="V44" i="94"/>
  <c r="V42" i="94"/>
  <c r="V41" i="94"/>
  <c r="V39" i="94"/>
  <c r="V38" i="94"/>
  <c r="V37" i="94"/>
  <c r="V35" i="94"/>
  <c r="V33" i="94"/>
  <c r="V28" i="94"/>
  <c r="V27" i="94"/>
  <c r="V26" i="94"/>
  <c r="V25" i="94"/>
  <c r="V24" i="94"/>
  <c r="V22" i="94"/>
  <c r="V21" i="94"/>
  <c r="V20" i="94"/>
  <c r="V19" i="94"/>
  <c r="V18" i="94"/>
  <c r="V12" i="94"/>
  <c r="V11" i="94"/>
  <c r="V9" i="94"/>
  <c r="V3" i="94"/>
  <c r="S36" i="87"/>
  <c r="C36" i="87" s="1"/>
  <c r="S31" i="87"/>
  <c r="C31" i="87" s="1"/>
  <c r="S26" i="87"/>
  <c r="C26" i="87" s="1"/>
  <c r="S24" i="87"/>
  <c r="C24" i="87" s="1"/>
  <c r="S21" i="87"/>
  <c r="C21" i="87" s="1"/>
  <c r="S19" i="87"/>
  <c r="C19" i="87" s="1"/>
  <c r="S17" i="87"/>
  <c r="C17" i="87" s="1"/>
  <c r="S15" i="87"/>
  <c r="C15" i="87" s="1"/>
  <c r="S12" i="87"/>
  <c r="C12" i="87" s="1"/>
  <c r="S10" i="87"/>
  <c r="C10" i="87" s="1"/>
  <c r="S8" i="87"/>
  <c r="C8" i="87" s="1"/>
  <c r="S34" i="87"/>
  <c r="C34" i="87" s="1"/>
  <c r="S28" i="87"/>
  <c r="C28" i="87" s="1"/>
  <c r="T5" i="87"/>
  <c r="D5" i="87" s="1"/>
  <c r="S6" i="87"/>
  <c r="C6" i="87" s="1"/>
  <c r="W120" i="94"/>
  <c r="T120" i="94"/>
  <c r="X120" i="94" s="1"/>
  <c r="T119" i="94"/>
  <c r="X119" i="94" s="1"/>
  <c r="T103" i="94"/>
  <c r="X103" i="94" s="1"/>
  <c r="T98" i="94"/>
  <c r="X98" i="94" s="1"/>
  <c r="T93" i="94"/>
  <c r="T91" i="94"/>
  <c r="X91" i="94" s="1"/>
  <c r="T90" i="94"/>
  <c r="X90" i="94" s="1"/>
  <c r="T89" i="94"/>
  <c r="T88" i="94"/>
  <c r="X88" i="94" s="1"/>
  <c r="T87" i="94"/>
  <c r="X87" i="94" s="1"/>
  <c r="T86" i="94"/>
  <c r="X86" i="94" s="1"/>
  <c r="T85" i="94"/>
  <c r="X85" i="94" s="1"/>
  <c r="T83" i="94"/>
  <c r="X83" i="94" s="1"/>
  <c r="T82" i="94"/>
  <c r="X82" i="94" s="1"/>
  <c r="T78" i="94"/>
  <c r="X78" i="94" s="1"/>
  <c r="T67" i="94"/>
  <c r="X67" i="94" s="1"/>
  <c r="T66" i="94"/>
  <c r="X66" i="94" s="1"/>
  <c r="T64" i="94"/>
  <c r="X64" i="94" s="1"/>
  <c r="T63" i="94"/>
  <c r="X63" i="94" s="1"/>
  <c r="T51" i="94"/>
  <c r="X51" i="94" s="1"/>
  <c r="T50" i="94"/>
  <c r="X50" i="94" s="1"/>
  <c r="T49" i="94"/>
  <c r="T48" i="94"/>
  <c r="X48" i="94" s="1"/>
  <c r="T47" i="94"/>
  <c r="X47" i="94" s="1"/>
  <c r="T46" i="94"/>
  <c r="X46" i="94" s="1"/>
  <c r="T45" i="94"/>
  <c r="X45" i="94" s="1"/>
  <c r="T44" i="94"/>
  <c r="X44" i="94" s="1"/>
  <c r="T38" i="94"/>
  <c r="X38" i="94" s="1"/>
  <c r="T37" i="94"/>
  <c r="T36" i="94"/>
  <c r="X36" i="94" s="1"/>
  <c r="T35" i="94"/>
  <c r="X35" i="94" s="1"/>
  <c r="T34" i="94"/>
  <c r="T33" i="94"/>
  <c r="X33" i="94" s="1"/>
  <c r="T32" i="94"/>
  <c r="X32" i="94" s="1"/>
  <c r="T31" i="94"/>
  <c r="X31" i="94" s="1"/>
  <c r="T30" i="94"/>
  <c r="X30" i="94" s="1"/>
  <c r="T29" i="94"/>
  <c r="X29" i="94" s="1"/>
  <c r="T28" i="94"/>
  <c r="X28" i="94" s="1"/>
  <c r="T27" i="94"/>
  <c r="X27" i="94" s="1"/>
  <c r="T26" i="94"/>
  <c r="T25" i="94"/>
  <c r="X25" i="94" s="1"/>
  <c r="T24" i="94"/>
  <c r="X24" i="94" s="1"/>
  <c r="T23" i="94"/>
  <c r="X23" i="94" s="1"/>
  <c r="T22" i="94"/>
  <c r="X22" i="94" s="1"/>
  <c r="T21" i="94"/>
  <c r="X21" i="94" s="1"/>
  <c r="T20" i="94"/>
  <c r="T19" i="94"/>
  <c r="X19" i="94" s="1"/>
  <c r="T18" i="94"/>
  <c r="X18" i="94" s="1"/>
  <c r="T17" i="94"/>
  <c r="X17" i="94" s="1"/>
  <c r="T16" i="94"/>
  <c r="X16" i="94" s="1"/>
  <c r="T13" i="94"/>
  <c r="X13" i="94" s="1"/>
  <c r="T12" i="94"/>
  <c r="X12" i="94" s="1"/>
  <c r="T11" i="94"/>
  <c r="X11" i="94" s="1"/>
  <c r="T10" i="94"/>
  <c r="T9" i="94"/>
  <c r="X9" i="94" s="1"/>
  <c r="T8" i="94"/>
  <c r="X8" i="94" s="1"/>
  <c r="T7" i="94"/>
  <c r="X7" i="94" s="1"/>
  <c r="T6" i="94"/>
  <c r="X6" i="94" s="1"/>
  <c r="T5" i="94"/>
  <c r="X5" i="94" s="1"/>
  <c r="T4" i="94"/>
  <c r="X4" i="94" s="1"/>
  <c r="T3" i="94"/>
  <c r="X3" i="94" s="1"/>
  <c r="R17" i="94"/>
  <c r="R4" i="94"/>
  <c r="V7" i="87"/>
  <c r="F7" i="87" s="1"/>
  <c r="W12" i="94"/>
  <c r="T494" i="94"/>
  <c r="X494" i="94" s="1"/>
  <c r="V38" i="87"/>
  <c r="F38" i="87" s="1"/>
  <c r="V35" i="87"/>
  <c r="F35" i="87" s="1"/>
  <c r="V32" i="87"/>
  <c r="F32" i="87" s="1"/>
  <c r="V23" i="87"/>
  <c r="F23" i="87" s="1"/>
  <c r="V20" i="87"/>
  <c r="F20" i="87" s="1"/>
  <c r="V18" i="87"/>
  <c r="F18" i="87" s="1"/>
  <c r="V16" i="87"/>
  <c r="F16" i="87" s="1"/>
  <c r="V11" i="87"/>
  <c r="F11" i="87" s="1"/>
  <c r="V9" i="87"/>
  <c r="F9" i="87" s="1"/>
  <c r="V497" i="94"/>
  <c r="V496" i="94"/>
  <c r="V495" i="94"/>
  <c r="V494" i="94"/>
  <c r="V493" i="94"/>
  <c r="V492" i="94"/>
  <c r="V491" i="94"/>
  <c r="V490" i="94"/>
  <c r="V489" i="94"/>
  <c r="V488" i="94"/>
  <c r="V487" i="94"/>
  <c r="V486" i="94"/>
  <c r="V485" i="94"/>
  <c r="V484" i="94"/>
  <c r="V483" i="94"/>
  <c r="V482" i="94"/>
  <c r="V481" i="94"/>
  <c r="V480" i="94"/>
  <c r="V479" i="94"/>
  <c r="V478" i="94"/>
  <c r="V477" i="94"/>
  <c r="V476" i="94"/>
  <c r="V475" i="94"/>
  <c r="V474" i="94"/>
  <c r="V473" i="94"/>
  <c r="V472" i="94"/>
  <c r="V471" i="94"/>
  <c r="V470" i="94"/>
  <c r="V469" i="94"/>
  <c r="V468" i="94"/>
  <c r="V467" i="94"/>
  <c r="V466" i="94"/>
  <c r="V465" i="94"/>
  <c r="V464" i="94"/>
  <c r="V463" i="94"/>
  <c r="V461" i="94"/>
  <c r="V460" i="94"/>
  <c r="V459" i="94"/>
  <c r="V458" i="94"/>
  <c r="V457" i="94"/>
  <c r="V456" i="94"/>
  <c r="V455" i="94"/>
  <c r="V454" i="94"/>
  <c r="V453" i="94"/>
  <c r="V452" i="94"/>
  <c r="V451" i="94"/>
  <c r="V450" i="94"/>
  <c r="V448" i="94"/>
  <c r="V447" i="94"/>
  <c r="V446" i="94"/>
  <c r="V445" i="94"/>
  <c r="V444" i="94"/>
  <c r="V443" i="94"/>
  <c r="V442" i="94"/>
  <c r="V441" i="94"/>
  <c r="V440" i="94"/>
  <c r="V439" i="94"/>
  <c r="V438" i="94"/>
  <c r="V437" i="94"/>
  <c r="V436" i="94"/>
  <c r="V435" i="94"/>
  <c r="V434" i="94"/>
  <c r="V433" i="94"/>
  <c r="V432" i="94"/>
  <c r="V431" i="94"/>
  <c r="V430" i="94"/>
  <c r="V429" i="94"/>
  <c r="V428" i="94"/>
  <c r="V427" i="94"/>
  <c r="V426" i="94"/>
  <c r="V425" i="94"/>
  <c r="V424" i="94"/>
  <c r="V423" i="94"/>
  <c r="V422" i="94"/>
  <c r="V421" i="94"/>
  <c r="V420" i="94"/>
  <c r="V419" i="94"/>
  <c r="V418" i="94"/>
  <c r="V417" i="94"/>
  <c r="V416" i="94"/>
  <c r="V415" i="94"/>
  <c r="V414" i="94"/>
  <c r="V413" i="94"/>
  <c r="V412" i="94"/>
  <c r="V411" i="94"/>
  <c r="V410" i="94"/>
  <c r="V409" i="94"/>
  <c r="V408" i="94"/>
  <c r="V407" i="94"/>
  <c r="V405" i="94"/>
  <c r="V404" i="94"/>
  <c r="V403" i="94"/>
  <c r="V402" i="94"/>
  <c r="V401" i="94"/>
  <c r="V400" i="94"/>
  <c r="V399" i="94"/>
  <c r="V398" i="94"/>
  <c r="V397" i="94"/>
  <c r="V396" i="94"/>
  <c r="V395" i="94"/>
  <c r="V394" i="94"/>
  <c r="V393" i="94"/>
  <c r="V392" i="94"/>
  <c r="V391" i="94"/>
  <c r="V390" i="94"/>
  <c r="V389" i="94"/>
  <c r="V388" i="94"/>
  <c r="R487" i="94"/>
  <c r="T457" i="94"/>
  <c r="X457" i="94" s="1"/>
  <c r="T456" i="94"/>
  <c r="X456" i="94" s="1"/>
  <c r="T454" i="94"/>
  <c r="X454" i="94" s="1"/>
  <c r="T451" i="94"/>
  <c r="X451" i="94" s="1"/>
  <c r="T441" i="94"/>
  <c r="T437" i="94"/>
  <c r="X437" i="94" s="1"/>
  <c r="T436" i="94"/>
  <c r="X436" i="94" s="1"/>
  <c r="T432" i="94"/>
  <c r="X432" i="94" s="1"/>
  <c r="T430" i="94"/>
  <c r="X430" i="94" s="1"/>
  <c r="T427" i="94"/>
  <c r="X427" i="94" s="1"/>
  <c r="T418" i="94"/>
  <c r="X418" i="94" s="1"/>
  <c r="T417" i="94"/>
  <c r="X417" i="94" s="1"/>
  <c r="T416" i="94"/>
  <c r="X416" i="94" s="1"/>
  <c r="T414" i="94"/>
  <c r="T411" i="94"/>
  <c r="X411" i="94" s="1"/>
  <c r="T405" i="94"/>
  <c r="X405" i="94" s="1"/>
  <c r="T404" i="94"/>
  <c r="X404" i="94" s="1"/>
  <c r="T398" i="94"/>
  <c r="X398" i="94" s="1"/>
  <c r="T391" i="94"/>
  <c r="X391" i="94" s="1"/>
  <c r="T385" i="94"/>
  <c r="X385" i="94" s="1"/>
  <c r="T369" i="94"/>
  <c r="X369" i="94" s="1"/>
  <c r="T497" i="94"/>
  <c r="T496" i="94"/>
  <c r="X496" i="94" s="1"/>
  <c r="T493" i="94"/>
  <c r="X493" i="94" s="1"/>
  <c r="T492" i="94"/>
  <c r="X492" i="94" s="1"/>
  <c r="T491" i="94"/>
  <c r="X491" i="94" s="1"/>
  <c r="T490" i="94"/>
  <c r="X490" i="94" s="1"/>
  <c r="T488" i="94"/>
  <c r="T487" i="94"/>
  <c r="X487" i="94" s="1"/>
  <c r="T485" i="94"/>
  <c r="X485" i="94" s="1"/>
  <c r="T484" i="94"/>
  <c r="T483" i="94"/>
  <c r="X483" i="94" s="1"/>
  <c r="T481" i="94"/>
  <c r="X481" i="94" s="1"/>
  <c r="T480" i="94"/>
  <c r="X480" i="94" s="1"/>
  <c r="T479" i="94"/>
  <c r="X479" i="94" s="1"/>
  <c r="T477" i="94"/>
  <c r="X477" i="94" s="1"/>
  <c r="T475" i="94"/>
  <c r="X475" i="94" s="1"/>
  <c r="T474" i="94"/>
  <c r="X474" i="94" s="1"/>
  <c r="T473" i="94"/>
  <c r="X473" i="94" s="1"/>
  <c r="T471" i="94"/>
  <c r="X471" i="94" s="1"/>
  <c r="T469" i="94"/>
  <c r="X469" i="94" s="1"/>
  <c r="T463" i="94"/>
  <c r="T461" i="94"/>
  <c r="X461" i="94" s="1"/>
  <c r="T459" i="94"/>
  <c r="T455" i="94"/>
  <c r="T452" i="94"/>
  <c r="X452" i="94" s="1"/>
  <c r="T450" i="94"/>
  <c r="X450" i="94" s="1"/>
  <c r="T448" i="94"/>
  <c r="X448" i="94" s="1"/>
  <c r="T445" i="94"/>
  <c r="X445" i="94" s="1"/>
  <c r="T444" i="94"/>
  <c r="X444" i="94" s="1"/>
  <c r="T35" i="87"/>
  <c r="D35" i="87" s="1"/>
  <c r="T32" i="87"/>
  <c r="D32" i="87" s="1"/>
  <c r="T30" i="87"/>
  <c r="D30" i="87" s="1"/>
  <c r="T27" i="87"/>
  <c r="T25" i="87"/>
  <c r="D25" i="87" s="1"/>
  <c r="T23" i="87"/>
  <c r="D23" i="87" s="1"/>
  <c r="T20" i="87"/>
  <c r="D20" i="87" s="1"/>
  <c r="T18" i="87"/>
  <c r="D18" i="87" s="1"/>
  <c r="V387" i="94"/>
  <c r="V386" i="94"/>
  <c r="V385" i="94"/>
  <c r="V384" i="94"/>
  <c r="V383" i="94"/>
  <c r="V382" i="94"/>
  <c r="V381" i="94"/>
  <c r="V379" i="94"/>
  <c r="V378" i="94"/>
  <c r="V377" i="94"/>
  <c r="V376" i="94"/>
  <c r="V375" i="94"/>
  <c r="V374" i="94"/>
  <c r="V373" i="94"/>
  <c r="V372" i="94"/>
  <c r="V371" i="94"/>
  <c r="V370" i="94"/>
  <c r="V369" i="94"/>
  <c r="V368" i="94"/>
  <c r="V367" i="94"/>
  <c r="V366" i="94"/>
  <c r="V365" i="94"/>
  <c r="V364" i="94"/>
  <c r="V363" i="94"/>
  <c r="V362" i="94"/>
  <c r="V361" i="94"/>
  <c r="V360" i="94"/>
  <c r="V359" i="94"/>
  <c r="V357" i="94"/>
  <c r="V356" i="94"/>
  <c r="V355" i="94"/>
  <c r="T443" i="94"/>
  <c r="X443" i="94" s="1"/>
  <c r="T439" i="94"/>
  <c r="X439" i="94" s="1"/>
  <c r="T438" i="94"/>
  <c r="X438" i="94" s="1"/>
  <c r="T428" i="94"/>
  <c r="T423" i="94"/>
  <c r="X423" i="94" s="1"/>
  <c r="T397" i="94"/>
  <c r="X397" i="94" s="1"/>
  <c r="V354" i="94"/>
  <c r="V353" i="94"/>
  <c r="V352" i="94"/>
  <c r="V351" i="94"/>
  <c r="V350" i="94"/>
  <c r="V349" i="94"/>
  <c r="V348" i="94"/>
  <c r="V347" i="94"/>
  <c r="V346" i="94"/>
  <c r="V345" i="94"/>
  <c r="V344" i="94"/>
  <c r="V343" i="94"/>
  <c r="V342" i="94"/>
  <c r="V341" i="94"/>
  <c r="V340" i="94"/>
  <c r="V338" i="94"/>
  <c r="V337" i="94"/>
  <c r="V336" i="94"/>
  <c r="V335" i="94"/>
  <c r="V334" i="94"/>
  <c r="V333" i="94"/>
  <c r="V331" i="94"/>
  <c r="V324" i="94"/>
  <c r="V319" i="94"/>
  <c r="V308" i="94"/>
  <c r="V303" i="94"/>
  <c r="V297" i="94"/>
  <c r="V289" i="94"/>
  <c r="V287" i="94"/>
  <c r="V286" i="94"/>
  <c r="V281" i="94"/>
  <c r="V279" i="94"/>
  <c r="V276" i="94"/>
  <c r="V275" i="94"/>
  <c r="V271" i="94"/>
  <c r="V269" i="94"/>
  <c r="V268" i="94"/>
  <c r="V264" i="94"/>
  <c r="V263" i="94"/>
  <c r="V262" i="94"/>
  <c r="V261" i="94"/>
  <c r="V259" i="94"/>
  <c r="V256" i="94"/>
  <c r="V253" i="94"/>
  <c r="V251" i="94"/>
  <c r="V245" i="94"/>
  <c r="V244" i="94"/>
  <c r="V243" i="94"/>
  <c r="V240" i="94"/>
  <c r="V238" i="94"/>
  <c r="V234" i="94"/>
  <c r="V232" i="94"/>
  <c r="V231" i="94"/>
  <c r="V227" i="94"/>
  <c r="V226" i="94"/>
  <c r="V224" i="94"/>
  <c r="V222" i="94"/>
  <c r="V221" i="94"/>
  <c r="V219" i="94"/>
  <c r="V216" i="94"/>
  <c r="V215" i="94"/>
  <c r="V213" i="94"/>
  <c r="V209" i="94"/>
  <c r="V200" i="94"/>
  <c r="V196" i="94"/>
  <c r="V192" i="94"/>
  <c r="V191" i="94"/>
  <c r="V183" i="94"/>
  <c r="V152" i="94"/>
  <c r="V151" i="94"/>
  <c r="V130" i="94"/>
  <c r="V127" i="94"/>
  <c r="V121" i="94"/>
  <c r="V115" i="94"/>
  <c r="V109" i="94"/>
  <c r="V107" i="94"/>
  <c r="V81" i="94"/>
  <c r="V60" i="94"/>
  <c r="V55" i="94"/>
  <c r="V43" i="94"/>
  <c r="V32" i="94"/>
  <c r="V16" i="94"/>
  <c r="V15" i="94"/>
  <c r="V10" i="94"/>
  <c r="V2" i="94"/>
  <c r="T12" i="87"/>
  <c r="D12" i="87" s="1"/>
  <c r="T260" i="94"/>
  <c r="X260" i="94" s="1"/>
  <c r="T246" i="94"/>
  <c r="X246" i="94" s="1"/>
  <c r="T224" i="94"/>
  <c r="X224" i="94" s="1"/>
  <c r="T210" i="94"/>
  <c r="T163" i="94"/>
  <c r="X163" i="94" s="1"/>
  <c r="T134" i="94"/>
  <c r="X134" i="94" s="1"/>
  <c r="T121" i="94"/>
  <c r="X121" i="94" s="1"/>
  <c r="T113" i="94"/>
  <c r="T101" i="94"/>
  <c r="X101" i="94" s="1"/>
  <c r="T14" i="94"/>
  <c r="W413" i="94"/>
  <c r="W364" i="94"/>
  <c r="W292" i="94"/>
  <c r="W4" i="94"/>
  <c r="T6" i="87"/>
  <c r="D6" i="87" s="1"/>
  <c r="V14" i="94"/>
  <c r="U12" i="87"/>
  <c r="E12" i="87" s="1"/>
  <c r="U6" i="87"/>
  <c r="E6" i="87" s="1"/>
  <c r="V462" i="94"/>
  <c r="V449" i="94"/>
  <c r="V380" i="94"/>
  <c r="V36" i="87"/>
  <c r="F36" i="87" s="1"/>
  <c r="V34" i="87"/>
  <c r="F34" i="87" s="1"/>
  <c r="V31" i="87"/>
  <c r="F31" i="87" s="1"/>
  <c r="V28" i="87"/>
  <c r="F28" i="87" s="1"/>
  <c r="V26" i="87"/>
  <c r="F26" i="87" s="1"/>
  <c r="V24" i="87"/>
  <c r="F24" i="87" s="1"/>
  <c r="V21" i="87"/>
  <c r="F21" i="87" s="1"/>
  <c r="V19" i="87"/>
  <c r="F19" i="87" s="1"/>
  <c r="V17" i="87"/>
  <c r="F17" i="87" s="1"/>
  <c r="V12" i="87"/>
  <c r="F12" i="87" s="1"/>
  <c r="V10" i="87"/>
  <c r="F10" i="87" s="1"/>
  <c r="V5" i="87"/>
  <c r="F5" i="87" s="1"/>
  <c r="U34" i="87"/>
  <c r="E34" i="87" s="1"/>
  <c r="U28" i="87"/>
  <c r="E28" i="87" s="1"/>
  <c r="U26" i="87"/>
  <c r="E26" i="87" s="1"/>
  <c r="U24" i="87"/>
  <c r="E24" i="87" s="1"/>
  <c r="U21" i="87"/>
  <c r="E21" i="87" s="1"/>
  <c r="U19" i="87"/>
  <c r="E19" i="87" s="1"/>
  <c r="U17" i="87"/>
  <c r="E17" i="87" s="1"/>
  <c r="U15" i="87"/>
  <c r="E15" i="87" s="1"/>
  <c r="S5" i="87"/>
  <c r="C5" i="87" s="1"/>
  <c r="U36" i="87"/>
  <c r="E36" i="87" s="1"/>
  <c r="U31" i="87"/>
  <c r="E31" i="87" s="1"/>
  <c r="S497" i="94"/>
  <c r="S496" i="94"/>
  <c r="S495" i="94"/>
  <c r="S494" i="94"/>
  <c r="Y494" i="94" s="1"/>
  <c r="R493" i="94"/>
  <c r="S493" i="94"/>
  <c r="S492" i="94"/>
  <c r="R491" i="94"/>
  <c r="S491" i="94"/>
  <c r="R490" i="94"/>
  <c r="S490" i="94"/>
  <c r="R489" i="94"/>
  <c r="S489" i="94"/>
  <c r="Y489" i="94" s="1"/>
  <c r="S488" i="94"/>
  <c r="S487" i="94"/>
  <c r="R486" i="94"/>
  <c r="S486" i="94"/>
  <c r="R485" i="94"/>
  <c r="S485" i="94"/>
  <c r="S484" i="94"/>
  <c r="R483" i="94"/>
  <c r="S483" i="94"/>
  <c r="R482" i="94"/>
  <c r="S482" i="94"/>
  <c r="R481" i="94"/>
  <c r="S481" i="94"/>
  <c r="S480" i="94"/>
  <c r="S479" i="94"/>
  <c r="S478" i="94"/>
  <c r="S477" i="94"/>
  <c r="S476" i="94"/>
  <c r="U476" i="94" s="1"/>
  <c r="S475" i="94"/>
  <c r="S474" i="94"/>
  <c r="R473" i="94"/>
  <c r="S473" i="94"/>
  <c r="S472" i="94"/>
  <c r="R471" i="94"/>
  <c r="S471" i="94"/>
  <c r="R470" i="94"/>
  <c r="S470" i="94"/>
  <c r="R469" i="94"/>
  <c r="S469" i="94"/>
  <c r="S468" i="94"/>
  <c r="S467" i="94"/>
  <c r="R466" i="94"/>
  <c r="S466" i="94"/>
  <c r="S465" i="94"/>
  <c r="S464" i="94"/>
  <c r="R463" i="94"/>
  <c r="S463" i="94"/>
  <c r="R461" i="94"/>
  <c r="S461" i="94"/>
  <c r="S460" i="94"/>
  <c r="R459" i="94"/>
  <c r="S459" i="94"/>
  <c r="R458" i="94"/>
  <c r="S458" i="94"/>
  <c r="S457" i="94"/>
  <c r="S456" i="94"/>
  <c r="S455" i="94"/>
  <c r="S454" i="94"/>
  <c r="R453" i="94"/>
  <c r="S453" i="94"/>
  <c r="Y453" i="94" s="1"/>
  <c r="R452" i="94"/>
  <c r="S452" i="94"/>
  <c r="Y452" i="94" s="1"/>
  <c r="S451" i="94"/>
  <c r="Y451" i="94" s="1"/>
  <c r="R450" i="94"/>
  <c r="S450" i="94"/>
  <c r="Y450" i="94" s="1"/>
  <c r="R449" i="94"/>
  <c r="S448" i="94"/>
  <c r="S447" i="94"/>
  <c r="R446" i="94"/>
  <c r="S446" i="94"/>
  <c r="R445" i="94"/>
  <c r="S445" i="94"/>
  <c r="S444" i="94"/>
  <c r="S443" i="94"/>
  <c r="R442" i="94"/>
  <c r="S442" i="94"/>
  <c r="R441" i="94"/>
  <c r="S441" i="94"/>
  <c r="S440" i="94"/>
  <c r="R439" i="94"/>
  <c r="S439" i="94"/>
  <c r="S438" i="94"/>
  <c r="S437" i="94"/>
  <c r="S436" i="94"/>
  <c r="U436" i="94" s="1"/>
  <c r="R435" i="94"/>
  <c r="S435" i="94"/>
  <c r="S434" i="94"/>
  <c r="R433" i="94"/>
  <c r="S433" i="94"/>
  <c r="S432" i="94"/>
  <c r="S431" i="94"/>
  <c r="S430" i="94"/>
  <c r="R429" i="94"/>
  <c r="S429" i="94"/>
  <c r="S428" i="94"/>
  <c r="R427" i="94"/>
  <c r="S427" i="94"/>
  <c r="S426" i="94"/>
  <c r="R425" i="94"/>
  <c r="S425" i="94"/>
  <c r="S424" i="94"/>
  <c r="R423" i="94"/>
  <c r="S423" i="94"/>
  <c r="S422" i="94"/>
  <c r="R421" i="94"/>
  <c r="S421" i="94"/>
  <c r="S420" i="94"/>
  <c r="S419" i="94"/>
  <c r="R418" i="94"/>
  <c r="S418" i="94"/>
  <c r="R417" i="94"/>
  <c r="S417" i="94"/>
  <c r="R416" i="94"/>
  <c r="S416" i="94"/>
  <c r="S415" i="94"/>
  <c r="S414" i="94"/>
  <c r="U414" i="94" s="1"/>
  <c r="S413" i="94"/>
  <c r="R412" i="94"/>
  <c r="S412" i="94"/>
  <c r="S411" i="94"/>
  <c r="S410" i="94"/>
  <c r="Y410" i="94" s="1"/>
  <c r="S409" i="94"/>
  <c r="R408" i="94"/>
  <c r="S408" i="94"/>
  <c r="R407" i="94"/>
  <c r="S407" i="94"/>
  <c r="S406" i="94"/>
  <c r="R405" i="94"/>
  <c r="S405" i="94"/>
  <c r="R404" i="94"/>
  <c r="S404" i="94"/>
  <c r="Y404" i="94" s="1"/>
  <c r="S403" i="94"/>
  <c r="S402" i="94"/>
  <c r="R401" i="94"/>
  <c r="S401" i="94"/>
  <c r="R400" i="94"/>
  <c r="S400" i="94"/>
  <c r="R399" i="94"/>
  <c r="S399" i="94"/>
  <c r="S398" i="94"/>
  <c r="S397" i="94"/>
  <c r="R396" i="94"/>
  <c r="S396" i="94"/>
  <c r="R395" i="94"/>
  <c r="S395" i="94"/>
  <c r="R394" i="94"/>
  <c r="S394" i="94"/>
  <c r="Y394" i="94" s="1"/>
  <c r="S393" i="94"/>
  <c r="R392" i="94"/>
  <c r="S392" i="94"/>
  <c r="S391" i="94"/>
  <c r="R390" i="94"/>
  <c r="S390" i="94"/>
  <c r="S389" i="94"/>
  <c r="R388" i="94"/>
  <c r="S388" i="94"/>
  <c r="S387" i="94"/>
  <c r="S386" i="94"/>
  <c r="S385" i="94"/>
  <c r="S384" i="94"/>
  <c r="S383" i="94"/>
  <c r="R382" i="94"/>
  <c r="S382" i="94"/>
  <c r="R381" i="94"/>
  <c r="S381" i="94"/>
  <c r="R379" i="94"/>
  <c r="S379" i="94"/>
  <c r="R378" i="94"/>
  <c r="S378" i="94"/>
  <c r="R377" i="94"/>
  <c r="S377" i="94"/>
  <c r="R376" i="94"/>
  <c r="S376" i="94"/>
  <c r="S375" i="94"/>
  <c r="R374" i="94"/>
  <c r="S374" i="94"/>
  <c r="S373" i="94"/>
  <c r="S372" i="94"/>
  <c r="S371" i="94"/>
  <c r="R370" i="94"/>
  <c r="S370" i="94"/>
  <c r="Y370" i="94" s="1"/>
  <c r="R369" i="94"/>
  <c r="S369" i="94"/>
  <c r="R368" i="94"/>
  <c r="S368" i="94"/>
  <c r="S367" i="94"/>
  <c r="R366" i="94"/>
  <c r="S366" i="94"/>
  <c r="S365" i="94"/>
  <c r="R364" i="94"/>
  <c r="S364" i="94"/>
  <c r="Y364" i="94" s="1"/>
  <c r="S363" i="94"/>
  <c r="R362" i="94"/>
  <c r="S362" i="94"/>
  <c r="S361" i="94"/>
  <c r="S360" i="94"/>
  <c r="S359" i="94"/>
  <c r="S358" i="94"/>
  <c r="S357" i="94"/>
  <c r="S356" i="94"/>
  <c r="R355" i="94"/>
  <c r="S355" i="94"/>
  <c r="R354" i="94"/>
  <c r="S354" i="94"/>
  <c r="S353" i="94"/>
  <c r="R352" i="94"/>
  <c r="S352" i="94"/>
  <c r="R351" i="94"/>
  <c r="S351" i="94"/>
  <c r="R350" i="94"/>
  <c r="S350" i="94"/>
  <c r="R349" i="94"/>
  <c r="S349" i="94"/>
  <c r="S348" i="94"/>
  <c r="S347" i="94"/>
  <c r="R346" i="94"/>
  <c r="S346" i="94"/>
  <c r="S345" i="94"/>
  <c r="R344" i="94"/>
  <c r="S344" i="94"/>
  <c r="S343" i="94"/>
  <c r="S342" i="94"/>
  <c r="S341" i="94"/>
  <c r="R340" i="94"/>
  <c r="S340" i="94"/>
  <c r="R339" i="94"/>
  <c r="S339" i="94"/>
  <c r="R338" i="94"/>
  <c r="S338" i="94"/>
  <c r="R337" i="94"/>
  <c r="S337" i="94"/>
  <c r="S336" i="94"/>
  <c r="R335" i="94"/>
  <c r="S335" i="94"/>
  <c r="R334" i="94"/>
  <c r="S334" i="94"/>
  <c r="S333" i="94"/>
  <c r="R332" i="94"/>
  <c r="S332" i="94"/>
  <c r="R331" i="94"/>
  <c r="S331" i="94"/>
  <c r="S330" i="94"/>
  <c r="S329" i="94"/>
  <c r="R327" i="94"/>
  <c r="S327" i="94"/>
  <c r="S326" i="94"/>
  <c r="R325" i="94"/>
  <c r="S325" i="94"/>
  <c r="R324" i="94"/>
  <c r="S324" i="94"/>
  <c r="S323" i="94"/>
  <c r="S322" i="94"/>
  <c r="R321" i="94"/>
  <c r="R320" i="94"/>
  <c r="S319" i="94"/>
  <c r="R318" i="94"/>
  <c r="S318" i="94"/>
  <c r="S317" i="94"/>
  <c r="R316" i="94"/>
  <c r="S316" i="94"/>
  <c r="R315" i="94"/>
  <c r="S315" i="94"/>
  <c r="S314" i="94"/>
  <c r="R313" i="94"/>
  <c r="R312" i="94"/>
  <c r="S312" i="94"/>
  <c r="R311" i="94"/>
  <c r="S311" i="94"/>
  <c r="R310" i="94"/>
  <c r="S310" i="94"/>
  <c r="R309" i="94"/>
  <c r="S309" i="94"/>
  <c r="R308" i="94"/>
  <c r="S308" i="94"/>
  <c r="R307" i="94"/>
  <c r="S307" i="94"/>
  <c r="S306" i="94"/>
  <c r="R305" i="94"/>
  <c r="R304" i="94"/>
  <c r="S304" i="94"/>
  <c r="S303" i="94"/>
  <c r="R302" i="94"/>
  <c r="S302" i="94"/>
  <c r="R301" i="94"/>
  <c r="S301" i="94"/>
  <c r="R300" i="94"/>
  <c r="S300" i="94"/>
  <c r="R299" i="94"/>
  <c r="S299" i="94"/>
  <c r="R298" i="94"/>
  <c r="S298" i="94"/>
  <c r="R297" i="94"/>
  <c r="R296" i="94"/>
  <c r="S295" i="94"/>
  <c r="R294" i="94"/>
  <c r="S294" i="94"/>
  <c r="R293" i="94"/>
  <c r="S293" i="94"/>
  <c r="R292" i="94"/>
  <c r="S292" i="94"/>
  <c r="R291" i="94"/>
  <c r="S291" i="94"/>
  <c r="R290" i="94"/>
  <c r="S290" i="94"/>
  <c r="R289" i="94"/>
  <c r="S289" i="94"/>
  <c r="R288" i="94"/>
  <c r="R287" i="94"/>
  <c r="S287" i="94"/>
  <c r="R286" i="94"/>
  <c r="S286" i="94"/>
  <c r="R285" i="94"/>
  <c r="S285" i="94"/>
  <c r="R284" i="94"/>
  <c r="S284" i="94"/>
  <c r="R283" i="94"/>
  <c r="S283" i="94"/>
  <c r="R282" i="94"/>
  <c r="R281" i="94"/>
  <c r="S281" i="94"/>
  <c r="S280" i="94"/>
  <c r="R279" i="94"/>
  <c r="R278" i="94"/>
  <c r="S278" i="94"/>
  <c r="R277" i="94"/>
  <c r="R276" i="94"/>
  <c r="S276" i="94"/>
  <c r="R275" i="94"/>
  <c r="S275" i="94"/>
  <c r="S274" i="94"/>
  <c r="R273" i="94"/>
  <c r="S273" i="94"/>
  <c r="R272" i="94"/>
  <c r="S272" i="94"/>
  <c r="R271" i="94"/>
  <c r="S271" i="94"/>
  <c r="R270" i="94"/>
  <c r="S270" i="94"/>
  <c r="R269" i="94"/>
  <c r="R268" i="94"/>
  <c r="S268" i="94"/>
  <c r="R267" i="94"/>
  <c r="S267" i="94"/>
  <c r="R266" i="94"/>
  <c r="S266" i="94"/>
  <c r="R264" i="94"/>
  <c r="S264" i="94"/>
  <c r="R263" i="94"/>
  <c r="S263" i="94"/>
  <c r="U35" i="87"/>
  <c r="E35" i="87" s="1"/>
  <c r="R262" i="94"/>
  <c r="S262" i="94"/>
  <c r="R261" i="94"/>
  <c r="S261" i="94"/>
  <c r="R260" i="94"/>
  <c r="R259" i="94"/>
  <c r="S259" i="94"/>
  <c r="R258" i="94"/>
  <c r="S258" i="94"/>
  <c r="R257" i="94"/>
  <c r="R256" i="94"/>
  <c r="S256" i="94"/>
  <c r="R255" i="94"/>
  <c r="S255" i="94"/>
  <c r="R254" i="94"/>
  <c r="R253" i="94"/>
  <c r="S253" i="94"/>
  <c r="R252" i="94"/>
  <c r="S252" i="94"/>
  <c r="R251" i="94"/>
  <c r="S251" i="94"/>
  <c r="R250" i="94"/>
  <c r="R249" i="94"/>
  <c r="S249" i="94"/>
  <c r="R248" i="94"/>
  <c r="S248" i="94"/>
  <c r="S247" i="94"/>
  <c r="R246" i="94"/>
  <c r="R245" i="94"/>
  <c r="S245" i="94"/>
  <c r="R244" i="94"/>
  <c r="R243" i="94"/>
  <c r="R242" i="94"/>
  <c r="S242" i="94"/>
  <c r="R241" i="94"/>
  <c r="S241" i="94"/>
  <c r="R240" i="94"/>
  <c r="S240" i="94"/>
  <c r="R239" i="94"/>
  <c r="R238" i="94"/>
  <c r="S238" i="94"/>
  <c r="R237" i="94"/>
  <c r="S237" i="94"/>
  <c r="R236" i="94"/>
  <c r="S236" i="94"/>
  <c r="R235" i="94"/>
  <c r="R234" i="94"/>
  <c r="S234" i="94"/>
  <c r="R233" i="94"/>
  <c r="R232" i="94"/>
  <c r="S232" i="94"/>
  <c r="R231" i="94"/>
  <c r="S231" i="94"/>
  <c r="R230" i="94"/>
  <c r="S230" i="94"/>
  <c r="R229" i="94"/>
  <c r="S229" i="94"/>
  <c r="R228" i="94"/>
  <c r="S228" i="94"/>
  <c r="R227" i="94"/>
  <c r="R226" i="94"/>
  <c r="S226" i="94"/>
  <c r="R225" i="94"/>
  <c r="S225" i="94"/>
  <c r="R224" i="94"/>
  <c r="R223" i="94"/>
  <c r="S223" i="94"/>
  <c r="R222" i="94"/>
  <c r="S222" i="94"/>
  <c r="R221" i="94"/>
  <c r="S221" i="94"/>
  <c r="R220" i="94"/>
  <c r="S220" i="94"/>
  <c r="U220" i="94" s="1"/>
  <c r="R219" i="94"/>
  <c r="S219" i="94"/>
  <c r="R218" i="94"/>
  <c r="R217" i="94"/>
  <c r="S217" i="94"/>
  <c r="R216" i="94"/>
  <c r="S216" i="94"/>
  <c r="R215" i="94"/>
  <c r="S215" i="94"/>
  <c r="R214" i="94"/>
  <c r="S214" i="94"/>
  <c r="R213" i="94"/>
  <c r="R212" i="94"/>
  <c r="S212" i="94"/>
  <c r="R211" i="94"/>
  <c r="R210" i="94"/>
  <c r="R209" i="94"/>
  <c r="S209" i="94"/>
  <c r="R208" i="94"/>
  <c r="S208" i="94"/>
  <c r="R207" i="94"/>
  <c r="R206" i="94"/>
  <c r="R205" i="94"/>
  <c r="S205" i="94"/>
  <c r="R204" i="94"/>
  <c r="S204" i="94"/>
  <c r="R203" i="94"/>
  <c r="R202" i="94"/>
  <c r="S202" i="94"/>
  <c r="R201" i="94"/>
  <c r="S201" i="94"/>
  <c r="R200" i="94"/>
  <c r="S200" i="94"/>
  <c r="R199" i="94"/>
  <c r="S199" i="94"/>
  <c r="R198" i="94"/>
  <c r="S198" i="94"/>
  <c r="R197" i="94"/>
  <c r="R196" i="94"/>
  <c r="S196" i="94"/>
  <c r="R195" i="94"/>
  <c r="S195" i="94"/>
  <c r="R194" i="94"/>
  <c r="S194" i="94"/>
  <c r="R193" i="94"/>
  <c r="R192" i="94"/>
  <c r="S192" i="94"/>
  <c r="R191" i="94"/>
  <c r="S191" i="94"/>
  <c r="R190" i="94"/>
  <c r="S190" i="94"/>
  <c r="R189" i="94"/>
  <c r="S189" i="94"/>
  <c r="R188" i="94"/>
  <c r="S188" i="94"/>
  <c r="R187" i="94"/>
  <c r="S187" i="94"/>
  <c r="R186" i="94"/>
  <c r="S186" i="94"/>
  <c r="R185" i="94"/>
  <c r="R184" i="94"/>
  <c r="R183" i="94"/>
  <c r="S183" i="94"/>
  <c r="R182" i="94"/>
  <c r="S182" i="94"/>
  <c r="R181" i="94"/>
  <c r="S181" i="94"/>
  <c r="R180" i="94"/>
  <c r="S180" i="94"/>
  <c r="R179" i="94"/>
  <c r="R178" i="94"/>
  <c r="R177" i="94"/>
  <c r="S177" i="94"/>
  <c r="R176" i="94"/>
  <c r="R175" i="94"/>
  <c r="S175" i="94"/>
  <c r="R174" i="94"/>
  <c r="S174" i="94"/>
  <c r="R173" i="94"/>
  <c r="S173" i="94"/>
  <c r="R172" i="94"/>
  <c r="S172" i="94"/>
  <c r="R171" i="94"/>
  <c r="S171" i="94"/>
  <c r="R170" i="94"/>
  <c r="S170" i="94"/>
  <c r="R169" i="94"/>
  <c r="R168" i="94"/>
  <c r="S168" i="94"/>
  <c r="R167" i="94"/>
  <c r="S167" i="94"/>
  <c r="R165" i="94"/>
  <c r="S165" i="94"/>
  <c r="R164" i="94"/>
  <c r="S164" i="94"/>
  <c r="R163" i="94"/>
  <c r="R162" i="94"/>
  <c r="S162" i="94"/>
  <c r="R161" i="94"/>
  <c r="S161" i="94"/>
  <c r="R160" i="94"/>
  <c r="R159" i="94"/>
  <c r="R158" i="94"/>
  <c r="S158" i="94"/>
  <c r="R157" i="94"/>
  <c r="S157" i="94"/>
  <c r="R156" i="94"/>
  <c r="R155" i="94"/>
  <c r="S155" i="94"/>
  <c r="R154" i="94"/>
  <c r="R153" i="94"/>
  <c r="S153" i="94"/>
  <c r="R152" i="94"/>
  <c r="R151" i="94"/>
  <c r="S151" i="94"/>
  <c r="R150" i="94"/>
  <c r="S150" i="94"/>
  <c r="R149" i="94"/>
  <c r="R148" i="94"/>
  <c r="R147" i="94"/>
  <c r="S147" i="94"/>
  <c r="R146" i="94"/>
  <c r="R145" i="94"/>
  <c r="S145" i="94"/>
  <c r="R144" i="94"/>
  <c r="S144" i="94"/>
  <c r="R143" i="94"/>
  <c r="R142" i="94"/>
  <c r="S142" i="94"/>
  <c r="R141" i="94"/>
  <c r="R140" i="94"/>
  <c r="S140" i="94"/>
  <c r="R139" i="94"/>
  <c r="S139" i="94"/>
  <c r="R138" i="94"/>
  <c r="S138" i="94"/>
  <c r="R137" i="94"/>
  <c r="R136" i="94"/>
  <c r="R135" i="94"/>
  <c r="R134" i="94"/>
  <c r="R133" i="94"/>
  <c r="S133" i="94"/>
  <c r="R132" i="94"/>
  <c r="R131" i="94"/>
  <c r="S131" i="94"/>
  <c r="R130" i="94"/>
  <c r="S130" i="94"/>
  <c r="R129" i="94"/>
  <c r="S129" i="94"/>
  <c r="R128" i="94"/>
  <c r="S128" i="94"/>
  <c r="R127" i="94"/>
  <c r="S127" i="94"/>
  <c r="R126" i="94"/>
  <c r="S126" i="94"/>
  <c r="R125" i="94"/>
  <c r="S125" i="94"/>
  <c r="R124" i="94"/>
  <c r="R123" i="94"/>
  <c r="S123" i="94"/>
  <c r="R122" i="94"/>
  <c r="S122" i="94"/>
  <c r="R121" i="94"/>
  <c r="R120" i="94"/>
  <c r="S120" i="94"/>
  <c r="R119" i="94"/>
  <c r="S119" i="94"/>
  <c r="R118" i="94"/>
  <c r="S118" i="94"/>
  <c r="S17" i="94"/>
  <c r="S15" i="94"/>
  <c r="Y15" i="94" s="1"/>
  <c r="S10" i="94"/>
  <c r="U10" i="94" s="1"/>
  <c r="R9" i="94"/>
  <c r="R8" i="94"/>
  <c r="S8" i="94"/>
  <c r="R5" i="94"/>
  <c r="S5" i="94"/>
  <c r="U5" i="94" s="1"/>
  <c r="S4" i="94"/>
  <c r="Y4" i="94" s="1"/>
  <c r="R3" i="94"/>
  <c r="S3" i="94"/>
  <c r="R2" i="94"/>
  <c r="S2" i="94"/>
  <c r="W475" i="94"/>
  <c r="W421" i="94"/>
  <c r="W403" i="94"/>
  <c r="W399" i="94"/>
  <c r="W371" i="94"/>
  <c r="V180" i="94"/>
  <c r="V179" i="94"/>
  <c r="V177" i="94"/>
  <c r="V170" i="94"/>
  <c r="V168" i="94"/>
  <c r="V154" i="94"/>
  <c r="V149" i="94"/>
  <c r="V146" i="94"/>
  <c r="V140" i="94"/>
  <c r="V135" i="94"/>
  <c r="V117" i="94"/>
  <c r="V97" i="94"/>
  <c r="V90" i="94"/>
  <c r="V87" i="94"/>
  <c r="V69" i="94"/>
  <c r="V63" i="94"/>
  <c r="V52" i="94"/>
  <c r="X497" i="94"/>
  <c r="R117" i="94"/>
  <c r="S117" i="94"/>
  <c r="Y117" i="94" s="1"/>
  <c r="R116" i="94"/>
  <c r="S116" i="94"/>
  <c r="R115" i="94"/>
  <c r="R114" i="94"/>
  <c r="R113" i="94"/>
  <c r="R112" i="94"/>
  <c r="R111" i="94"/>
  <c r="S111" i="94"/>
  <c r="R110" i="94"/>
  <c r="R109" i="94"/>
  <c r="S109" i="94"/>
  <c r="R108" i="94"/>
  <c r="S108" i="94"/>
  <c r="R107" i="94"/>
  <c r="S107" i="94"/>
  <c r="R106" i="94"/>
  <c r="S106" i="94"/>
  <c r="R105" i="94"/>
  <c r="R104" i="94"/>
  <c r="R103" i="94"/>
  <c r="S103" i="94"/>
  <c r="R102" i="94"/>
  <c r="S102" i="94"/>
  <c r="R101" i="94"/>
  <c r="R100" i="94"/>
  <c r="R99" i="94"/>
  <c r="R98" i="94"/>
  <c r="S98" i="94"/>
  <c r="Y98" i="94" s="1"/>
  <c r="R97" i="94"/>
  <c r="R96" i="94"/>
  <c r="R95" i="94"/>
  <c r="R94" i="94"/>
  <c r="R93" i="94"/>
  <c r="S93" i="94"/>
  <c r="Y93" i="94" s="1"/>
  <c r="R92" i="94"/>
  <c r="S92" i="94"/>
  <c r="R91" i="94"/>
  <c r="S91" i="94"/>
  <c r="R90" i="94"/>
  <c r="S90" i="94"/>
  <c r="R89" i="94"/>
  <c r="S89" i="94"/>
  <c r="R88" i="94"/>
  <c r="T15" i="94"/>
  <c r="S11" i="94"/>
  <c r="W458" i="94"/>
  <c r="W437" i="94"/>
  <c r="W405" i="94"/>
  <c r="W400" i="94"/>
  <c r="W397" i="94"/>
  <c r="W376" i="94"/>
  <c r="W362" i="94"/>
  <c r="W360" i="94"/>
  <c r="W356" i="94"/>
  <c r="W350" i="94"/>
  <c r="W338" i="94"/>
  <c r="W87" i="94"/>
  <c r="U32" i="87"/>
  <c r="E32" i="87" s="1"/>
  <c r="U30" i="87"/>
  <c r="E30" i="87" s="1"/>
  <c r="W457" i="94"/>
  <c r="W454" i="94"/>
  <c r="W445" i="94"/>
  <c r="X420" i="94"/>
  <c r="X414" i="94"/>
  <c r="X410" i="94"/>
  <c r="X93" i="94"/>
  <c r="W496" i="94"/>
  <c r="W495" i="94"/>
  <c r="W490" i="94"/>
  <c r="W482" i="94"/>
  <c r="W481" i="94"/>
  <c r="W480" i="94"/>
  <c r="W478" i="94"/>
  <c r="W477" i="94"/>
  <c r="W474" i="94"/>
  <c r="W471" i="94"/>
  <c r="W468" i="94"/>
  <c r="W467" i="94"/>
  <c r="W466" i="94"/>
  <c r="W464" i="94"/>
  <c r="W459" i="94"/>
  <c r="W456" i="94"/>
  <c r="W455" i="94"/>
  <c r="W453" i="94"/>
  <c r="W452" i="94"/>
  <c r="W451" i="94"/>
  <c r="W450" i="94"/>
  <c r="W449" i="94"/>
  <c r="W448" i="94"/>
  <c r="W447" i="94"/>
  <c r="W446" i="94"/>
  <c r="W444" i="94"/>
  <c r="W443" i="94"/>
  <c r="W442" i="94"/>
  <c r="W441" i="94"/>
  <c r="W440" i="94"/>
  <c r="W439" i="94"/>
  <c r="W438" i="94"/>
  <c r="W436" i="94"/>
  <c r="W435" i="94"/>
  <c r="W434" i="94"/>
  <c r="W433" i="94"/>
  <c r="W432" i="94"/>
  <c r="W431" i="94"/>
  <c r="W430" i="94"/>
  <c r="W429" i="94"/>
  <c r="W428" i="94"/>
  <c r="W427" i="94"/>
  <c r="W426" i="94"/>
  <c r="W425" i="94"/>
  <c r="W424" i="94"/>
  <c r="W423" i="94"/>
  <c r="W422" i="94"/>
  <c r="W394" i="94"/>
  <c r="W388" i="94"/>
  <c r="W387" i="94"/>
  <c r="W369" i="94"/>
  <c r="S462" i="94"/>
  <c r="T462" i="94"/>
  <c r="X462" i="94" s="1"/>
  <c r="S449" i="94"/>
  <c r="T449" i="94"/>
  <c r="X449" i="94" s="1"/>
  <c r="T380" i="94"/>
  <c r="X380" i="94" s="1"/>
  <c r="S380" i="94"/>
  <c r="W497" i="94"/>
  <c r="W494" i="94"/>
  <c r="W493" i="94"/>
  <c r="W492" i="94"/>
  <c r="W491" i="94"/>
  <c r="W489" i="94"/>
  <c r="W488" i="94"/>
  <c r="W487" i="94"/>
  <c r="W486" i="94"/>
  <c r="W485" i="94"/>
  <c r="W484" i="94"/>
  <c r="W483" i="94"/>
  <c r="W479" i="94"/>
  <c r="W476" i="94"/>
  <c r="W473" i="94"/>
  <c r="W472" i="94"/>
  <c r="W470" i="94"/>
  <c r="W469" i="94"/>
  <c r="W465" i="94"/>
  <c r="W463" i="94"/>
  <c r="W462" i="94"/>
  <c r="W461" i="94"/>
  <c r="W460" i="94"/>
  <c r="X366" i="94"/>
  <c r="W420" i="94"/>
  <c r="W419" i="94"/>
  <c r="W418" i="94"/>
  <c r="W417" i="94"/>
  <c r="W416" i="94"/>
  <c r="W415" i="94"/>
  <c r="W414" i="94"/>
  <c r="W412" i="94"/>
  <c r="W411" i="94"/>
  <c r="W410" i="94"/>
  <c r="W409" i="94"/>
  <c r="W408" i="94"/>
  <c r="W407" i="94"/>
  <c r="W406" i="94"/>
  <c r="W404" i="94"/>
  <c r="W402" i="94"/>
  <c r="W401" i="94"/>
  <c r="W398" i="94"/>
  <c r="W396" i="94"/>
  <c r="W395" i="94"/>
  <c r="W393" i="94"/>
  <c r="W392" i="94"/>
  <c r="W391" i="94"/>
  <c r="W390" i="94"/>
  <c r="W389" i="94"/>
  <c r="W386" i="94"/>
  <c r="W385" i="94"/>
  <c r="W384" i="94"/>
  <c r="W383" i="94"/>
  <c r="W382" i="94"/>
  <c r="W381" i="94"/>
  <c r="W380" i="94"/>
  <c r="W379" i="94"/>
  <c r="W378" i="94"/>
  <c r="W377" i="94"/>
  <c r="W375" i="94"/>
  <c r="W374" i="94"/>
  <c r="W373" i="94"/>
  <c r="W372" i="94"/>
  <c r="W370" i="94"/>
  <c r="W368" i="94"/>
  <c r="W367" i="94"/>
  <c r="W366" i="94"/>
  <c r="W365" i="94"/>
  <c r="W363" i="94"/>
  <c r="W361" i="94"/>
  <c r="W359" i="94"/>
  <c r="W358" i="94"/>
  <c r="W357" i="94"/>
  <c r="W355" i="94"/>
  <c r="W354" i="94"/>
  <c r="W353" i="94"/>
  <c r="W352" i="94"/>
  <c r="W351" i="94"/>
  <c r="W349" i="94"/>
  <c r="W348" i="94"/>
  <c r="W347" i="94"/>
  <c r="W346" i="94"/>
  <c r="W345" i="94"/>
  <c r="W344" i="94"/>
  <c r="W343" i="94"/>
  <c r="W342" i="94"/>
  <c r="W341" i="94"/>
  <c r="W340" i="94"/>
  <c r="W339" i="94"/>
  <c r="W337" i="94"/>
  <c r="W336" i="94"/>
  <c r="W335" i="94"/>
  <c r="W334" i="94"/>
  <c r="W333" i="94"/>
  <c r="W332" i="94"/>
  <c r="W330" i="94"/>
  <c r="W328" i="94"/>
  <c r="W289" i="94"/>
  <c r="W222" i="94"/>
  <c r="W178" i="94"/>
  <c r="W133" i="94"/>
  <c r="W123" i="94"/>
  <c r="W103" i="94"/>
  <c r="W81" i="94"/>
  <c r="W64" i="94"/>
  <c r="W54" i="94"/>
  <c r="W23" i="94"/>
  <c r="W22" i="94"/>
  <c r="X484" i="94"/>
  <c r="R497" i="94"/>
  <c r="R488" i="94"/>
  <c r="R478" i="94"/>
  <c r="R477" i="94"/>
  <c r="R467" i="94"/>
  <c r="R464" i="94"/>
  <c r="R457" i="94"/>
  <c r="R443" i="94"/>
  <c r="R440" i="94"/>
  <c r="R438" i="94"/>
  <c r="R431" i="94"/>
  <c r="R424" i="94"/>
  <c r="R422" i="94"/>
  <c r="R419" i="94"/>
  <c r="R413" i="94"/>
  <c r="R411" i="94"/>
  <c r="R410" i="94"/>
  <c r="R402" i="94"/>
  <c r="R398" i="94"/>
  <c r="R391" i="94"/>
  <c r="R389" i="94"/>
  <c r="R384" i="94"/>
  <c r="R380" i="94"/>
  <c r="R375" i="94"/>
  <c r="R372" i="94"/>
  <c r="R359" i="94"/>
  <c r="R356" i="94"/>
  <c r="R347" i="94"/>
  <c r="U38" i="87"/>
  <c r="E38" i="87" s="1"/>
  <c r="X394" i="94"/>
  <c r="W321" i="94"/>
  <c r="W317" i="94"/>
  <c r="W308" i="94"/>
  <c r="W302" i="94"/>
  <c r="W284" i="94"/>
  <c r="W278" i="94"/>
  <c r="W274" i="94"/>
  <c r="W270" i="94"/>
  <c r="W266" i="94"/>
  <c r="W264" i="94"/>
  <c r="W262" i="94"/>
  <c r="W260" i="94"/>
  <c r="W252" i="94"/>
  <c r="W250" i="94"/>
  <c r="W249" i="94"/>
  <c r="W246" i="94"/>
  <c r="W243" i="94"/>
  <c r="W241" i="94"/>
  <c r="W237" i="94"/>
  <c r="W231" i="94"/>
  <c r="W228" i="94"/>
  <c r="W226" i="94"/>
  <c r="W215" i="94"/>
  <c r="W212" i="94"/>
  <c r="W209" i="94"/>
  <c r="W202" i="94"/>
  <c r="W194" i="94"/>
  <c r="W190" i="94"/>
  <c r="W187" i="94"/>
  <c r="W186" i="94"/>
  <c r="W183" i="94"/>
  <c r="W182" i="94"/>
  <c r="W177" i="94"/>
  <c r="W176" i="94"/>
  <c r="W175" i="94"/>
  <c r="W173" i="94"/>
  <c r="W168" i="94"/>
  <c r="W167" i="94"/>
  <c r="W165" i="94"/>
  <c r="W164" i="94"/>
  <c r="W158" i="94"/>
  <c r="W156" i="94"/>
  <c r="W154" i="94"/>
  <c r="W146" i="94"/>
  <c r="W143" i="94"/>
  <c r="W140" i="94"/>
  <c r="W134" i="94"/>
  <c r="W130" i="94"/>
  <c r="W129" i="94"/>
  <c r="W128" i="94"/>
  <c r="W126" i="94"/>
  <c r="W104" i="94"/>
  <c r="W100" i="94"/>
  <c r="W88" i="94"/>
  <c r="W83" i="94"/>
  <c r="W80" i="94"/>
  <c r="W75" i="94"/>
  <c r="W69" i="94"/>
  <c r="W68" i="94"/>
  <c r="W60" i="94"/>
  <c r="W52" i="94"/>
  <c r="W51" i="94"/>
  <c r="W49" i="94"/>
  <c r="W48" i="94"/>
  <c r="W39" i="94"/>
  <c r="W38" i="94"/>
  <c r="W32" i="94"/>
  <c r="W28" i="94"/>
  <c r="W21" i="94"/>
  <c r="W13" i="94"/>
  <c r="W10" i="94"/>
  <c r="W9" i="94"/>
  <c r="W8" i="94"/>
  <c r="W7" i="94"/>
  <c r="W6" i="94"/>
  <c r="W5" i="94"/>
  <c r="W3" i="94"/>
  <c r="W2" i="94"/>
  <c r="W325" i="94"/>
  <c r="W323" i="94"/>
  <c r="W313" i="94"/>
  <c r="W309" i="94"/>
  <c r="W305" i="94"/>
  <c r="W300" i="94"/>
  <c r="W285" i="94"/>
  <c r="W282" i="94"/>
  <c r="W276" i="94"/>
  <c r="W272" i="94"/>
  <c r="W268" i="94"/>
  <c r="W261" i="94"/>
  <c r="W258" i="94"/>
  <c r="W256" i="94"/>
  <c r="W253" i="94"/>
  <c r="W248" i="94"/>
  <c r="W244" i="94"/>
  <c r="W235" i="94"/>
  <c r="W232" i="94"/>
  <c r="W223" i="94"/>
  <c r="W219" i="94"/>
  <c r="W217" i="94"/>
  <c r="W208" i="94"/>
  <c r="W206" i="94"/>
  <c r="W189" i="94"/>
  <c r="W161" i="94"/>
  <c r="W327" i="94"/>
  <c r="W322" i="94"/>
  <c r="W314" i="94"/>
  <c r="W307" i="94"/>
  <c r="W304" i="94"/>
  <c r="W298" i="94"/>
  <c r="W295" i="94"/>
  <c r="W293" i="94"/>
  <c r="W291" i="94"/>
  <c r="W281" i="94"/>
  <c r="W259" i="94"/>
  <c r="W247" i="94"/>
  <c r="W245" i="94"/>
  <c r="W239" i="94"/>
  <c r="W227" i="94"/>
  <c r="W211" i="94"/>
  <c r="W205" i="94"/>
  <c r="W203" i="94"/>
  <c r="W200" i="94"/>
  <c r="W195" i="94"/>
  <c r="W193" i="94"/>
  <c r="W192" i="94"/>
  <c r="W188" i="94"/>
  <c r="W179" i="94"/>
  <c r="W171" i="94"/>
  <c r="W170" i="94"/>
  <c r="W169" i="94"/>
  <c r="W162" i="94"/>
  <c r="W160" i="94"/>
  <c r="W159" i="94"/>
  <c r="W157" i="94"/>
  <c r="W152" i="94"/>
  <c r="W151" i="94"/>
  <c r="W147" i="94"/>
  <c r="W145" i="94"/>
  <c r="W144" i="94"/>
  <c r="W142" i="94"/>
  <c r="W141" i="94"/>
  <c r="W139" i="94"/>
  <c r="W138" i="94"/>
  <c r="W137" i="94"/>
  <c r="W136" i="94"/>
  <c r="W135" i="94"/>
  <c r="W132" i="94"/>
  <c r="W122" i="94"/>
  <c r="W121" i="94"/>
  <c r="W118" i="94"/>
  <c r="W117" i="94"/>
  <c r="W116" i="94"/>
  <c r="W115" i="94"/>
  <c r="W114" i="94"/>
  <c r="W113" i="94"/>
  <c r="W110" i="94"/>
  <c r="W109" i="94"/>
  <c r="W108" i="94"/>
  <c r="W107" i="94"/>
  <c r="W105" i="94"/>
  <c r="W102" i="94"/>
  <c r="W101" i="94"/>
  <c r="W97" i="94"/>
  <c r="W96" i="94"/>
  <c r="W95" i="94"/>
  <c r="W94" i="94"/>
  <c r="W93" i="94"/>
  <c r="W90" i="94"/>
  <c r="W89" i="94"/>
  <c r="W86" i="94"/>
  <c r="W85" i="94"/>
  <c r="W82" i="94"/>
  <c r="W79" i="94"/>
  <c r="W78" i="94"/>
  <c r="W77" i="94"/>
  <c r="W76" i="94"/>
  <c r="W74" i="94"/>
  <c r="W73" i="94"/>
  <c r="W71" i="94"/>
  <c r="W66" i="94"/>
  <c r="W65" i="94"/>
  <c r="W63" i="94"/>
  <c r="W62" i="94"/>
  <c r="W61" i="94"/>
  <c r="W55" i="94"/>
  <c r="W53" i="94"/>
  <c r="W50" i="94"/>
  <c r="W46" i="94"/>
  <c r="W45" i="94"/>
  <c r="W43" i="94"/>
  <c r="W42" i="94"/>
  <c r="W40" i="94"/>
  <c r="W37" i="94"/>
  <c r="W36" i="94"/>
  <c r="W35" i="94"/>
  <c r="W33" i="94"/>
  <c r="W31" i="94"/>
  <c r="W30" i="94"/>
  <c r="W29" i="94"/>
  <c r="W26" i="94"/>
  <c r="W25" i="94"/>
  <c r="W24" i="94"/>
  <c r="W19" i="94"/>
  <c r="W18" i="94"/>
  <c r="W17" i="94"/>
  <c r="W16" i="94"/>
  <c r="W11" i="94"/>
  <c r="X406" i="94"/>
  <c r="W324" i="94"/>
  <c r="W318" i="94"/>
  <c r="W316" i="94"/>
  <c r="W306" i="94"/>
  <c r="W290" i="94"/>
  <c r="W288" i="94"/>
  <c r="W279" i="94"/>
  <c r="W277" i="94"/>
  <c r="W275" i="94"/>
  <c r="W273" i="94"/>
  <c r="W269" i="94"/>
  <c r="W267" i="94"/>
  <c r="W257" i="94"/>
  <c r="W251" i="94"/>
  <c r="W148" i="94"/>
  <c r="R496" i="94"/>
  <c r="R495" i="94"/>
  <c r="R494" i="94"/>
  <c r="R492" i="94"/>
  <c r="R484" i="94"/>
  <c r="R480" i="94"/>
  <c r="R479" i="94"/>
  <c r="R476" i="94"/>
  <c r="R475" i="94"/>
  <c r="R474" i="94"/>
  <c r="R472" i="94"/>
  <c r="R468" i="94"/>
  <c r="R465" i="94"/>
  <c r="R462" i="94"/>
  <c r="R460" i="94"/>
  <c r="R456" i="94"/>
  <c r="R455" i="94"/>
  <c r="R454" i="94"/>
  <c r="R451" i="94"/>
  <c r="R448" i="94"/>
  <c r="R447" i="94"/>
  <c r="R444" i="94"/>
  <c r="R437" i="94"/>
  <c r="R436" i="94"/>
  <c r="R434" i="94"/>
  <c r="R432" i="94"/>
  <c r="R430" i="94"/>
  <c r="R428" i="94"/>
  <c r="R426" i="94"/>
  <c r="R420" i="94"/>
  <c r="R415" i="94"/>
  <c r="R414" i="94"/>
  <c r="R409" i="94"/>
  <c r="R406" i="94"/>
  <c r="R403" i="94"/>
  <c r="R397" i="94"/>
  <c r="R393" i="94"/>
  <c r="R387" i="94"/>
  <c r="R386" i="94"/>
  <c r="R385" i="94"/>
  <c r="R383" i="94"/>
  <c r="R373" i="94"/>
  <c r="R371" i="94"/>
  <c r="R367" i="94"/>
  <c r="R365" i="94"/>
  <c r="R363" i="94"/>
  <c r="R361" i="94"/>
  <c r="R360" i="94"/>
  <c r="R358" i="94"/>
  <c r="R357" i="94"/>
  <c r="R353" i="94"/>
  <c r="R348" i="94"/>
  <c r="R345" i="94"/>
  <c r="R343" i="94"/>
  <c r="R342" i="94"/>
  <c r="R341" i="94"/>
  <c r="R336" i="94"/>
  <c r="R333" i="94"/>
  <c r="X26" i="94"/>
  <c r="X375" i="94"/>
  <c r="T14" i="87"/>
  <c r="D14" i="87" s="1"/>
  <c r="X173" i="94"/>
  <c r="V329" i="94"/>
  <c r="V327" i="94"/>
  <c r="V325" i="94"/>
  <c r="V322" i="94"/>
  <c r="V320" i="94"/>
  <c r="V317" i="94"/>
  <c r="V316" i="94"/>
  <c r="V315" i="94"/>
  <c r="V313" i="94"/>
  <c r="V311" i="94"/>
  <c r="V305" i="94"/>
  <c r="V304" i="94"/>
  <c r="V300" i="94"/>
  <c r="V295" i="94"/>
  <c r="V293" i="94"/>
  <c r="V292" i="94"/>
  <c r="V290" i="94"/>
  <c r="V285" i="94"/>
  <c r="V284" i="94"/>
  <c r="V282" i="94"/>
  <c r="V278" i="94"/>
  <c r="V277" i="94"/>
  <c r="V273" i="94"/>
  <c r="V272" i="94"/>
  <c r="V270" i="94"/>
  <c r="V266" i="94"/>
  <c r="V265" i="94"/>
  <c r="V14" i="87"/>
  <c r="F14" i="87" s="1"/>
  <c r="AH166" i="94"/>
  <c r="U59" i="94"/>
  <c r="Y59" i="94"/>
  <c r="AK166" i="94"/>
  <c r="AH57" i="94"/>
  <c r="AF166" i="94"/>
  <c r="AD166" i="94"/>
  <c r="AB166" i="94"/>
  <c r="AI166" i="94"/>
  <c r="AE166" i="94"/>
  <c r="U420" i="94"/>
  <c r="AC166" i="94"/>
  <c r="AG166" i="94"/>
  <c r="AA166" i="94"/>
  <c r="AJ166" i="94"/>
  <c r="Z166" i="94"/>
  <c r="AJ59" i="94"/>
  <c r="Y56" i="94"/>
  <c r="AI56" i="94" s="1"/>
  <c r="U56" i="94"/>
  <c r="Y58" i="94"/>
  <c r="AB58" i="94" s="1"/>
  <c r="U58" i="94"/>
  <c r="AD57" i="94"/>
  <c r="U166" i="94"/>
  <c r="AD59" i="94"/>
  <c r="AE59" i="94"/>
  <c r="Z59" i="94"/>
  <c r="AK59" i="94"/>
  <c r="AB59" i="94"/>
  <c r="AH59" i="94"/>
  <c r="AI59" i="94"/>
  <c r="AC59" i="94"/>
  <c r="AA59" i="94"/>
  <c r="AB57" i="94"/>
  <c r="AA57" i="94"/>
  <c r="U57" i="94"/>
  <c r="AG57" i="94"/>
  <c r="AF57" i="94"/>
  <c r="Z57" i="94"/>
  <c r="AK57" i="94"/>
  <c r="AI57" i="94"/>
  <c r="AE57" i="94"/>
  <c r="AJ57" i="94"/>
  <c r="AC57" i="94"/>
  <c r="S137" i="94"/>
  <c r="T137" i="94"/>
  <c r="S132" i="94"/>
  <c r="T132" i="94"/>
  <c r="X132" i="94" s="1"/>
  <c r="S124" i="94"/>
  <c r="T124" i="94"/>
  <c r="X124" i="94" s="1"/>
  <c r="T111" i="94"/>
  <c r="X111" i="94" s="1"/>
  <c r="T138" i="94"/>
  <c r="T145" i="94"/>
  <c r="X145" i="94" s="1"/>
  <c r="T182" i="94"/>
  <c r="X182" i="94" s="1"/>
  <c r="T150" i="94"/>
  <c r="T188" i="94"/>
  <c r="T190" i="94"/>
  <c r="X190" i="94" s="1"/>
  <c r="T226" i="94"/>
  <c r="X226" i="94" s="1"/>
  <c r="T222" i="94"/>
  <c r="X222" i="94" s="1"/>
  <c r="T280" i="94"/>
  <c r="S211" i="94"/>
  <c r="T211" i="94"/>
  <c r="X211" i="94" s="1"/>
  <c r="S203" i="94"/>
  <c r="T203" i="94"/>
  <c r="X203" i="94" s="1"/>
  <c r="S176" i="94"/>
  <c r="T176" i="94"/>
  <c r="X176" i="94" s="1"/>
  <c r="S154" i="94"/>
  <c r="T154" i="94"/>
  <c r="X154" i="94" s="1"/>
  <c r="S141" i="94"/>
  <c r="T141" i="94"/>
  <c r="X141" i="94" s="1"/>
  <c r="S112" i="94"/>
  <c r="T112" i="94"/>
  <c r="X112" i="94" s="1"/>
  <c r="T38" i="87"/>
  <c r="D38" i="87" s="1"/>
  <c r="X10" i="94"/>
  <c r="T129" i="94"/>
  <c r="X129" i="94" s="1"/>
  <c r="T102" i="94"/>
  <c r="X102" i="94" s="1"/>
  <c r="T157" i="94"/>
  <c r="T191" i="94"/>
  <c r="X191" i="94" s="1"/>
  <c r="T175" i="94"/>
  <c r="X175" i="94" s="1"/>
  <c r="T234" i="94"/>
  <c r="T318" i="94"/>
  <c r="T183" i="94"/>
  <c r="X183" i="94" s="1"/>
  <c r="T330" i="94"/>
  <c r="X330" i="94" s="1"/>
  <c r="T230" i="94"/>
  <c r="T306" i="94"/>
  <c r="X306" i="94" s="1"/>
  <c r="T241" i="94"/>
  <c r="X241" i="94" s="1"/>
  <c r="T109" i="94"/>
  <c r="S257" i="94"/>
  <c r="T257" i="94"/>
  <c r="X257" i="94" s="1"/>
  <c r="S218" i="94"/>
  <c r="T218" i="94"/>
  <c r="X218" i="94" s="1"/>
  <c r="S206" i="94"/>
  <c r="T206" i="94"/>
  <c r="X206" i="94" s="1"/>
  <c r="S213" i="94"/>
  <c r="T213" i="94"/>
  <c r="X213" i="94" s="1"/>
  <c r="S193" i="94"/>
  <c r="T193" i="94"/>
  <c r="X193" i="94" s="1"/>
  <c r="S184" i="94"/>
  <c r="T184" i="94"/>
  <c r="X184" i="94" s="1"/>
  <c r="T177" i="94"/>
  <c r="T107" i="94"/>
  <c r="X107" i="94" s="1"/>
  <c r="T116" i="94"/>
  <c r="T142" i="94"/>
  <c r="X142" i="94" s="1"/>
  <c r="T127" i="94"/>
  <c r="T131" i="94"/>
  <c r="T238" i="94"/>
  <c r="X238" i="94" s="1"/>
  <c r="T251" i="94"/>
  <c r="X251" i="94" s="1"/>
  <c r="T192" i="94"/>
  <c r="T212" i="94"/>
  <c r="X212" i="94" s="1"/>
  <c r="T162" i="94"/>
  <c r="T216" i="94"/>
  <c r="X216" i="94" s="1"/>
  <c r="S152" i="94"/>
  <c r="T152" i="94"/>
  <c r="X152" i="94" s="1"/>
  <c r="T158" i="94"/>
  <c r="X158" i="94" s="1"/>
  <c r="T108" i="94"/>
  <c r="X108" i="94" s="1"/>
  <c r="T144" i="94"/>
  <c r="X144" i="94" s="1"/>
  <c r="T225" i="94"/>
  <c r="X225" i="94" s="1"/>
  <c r="T128" i="94"/>
  <c r="X128" i="94" s="1"/>
  <c r="T133" i="94"/>
  <c r="X133" i="94" s="1"/>
  <c r="T202" i="94"/>
  <c r="T276" i="94"/>
  <c r="T209" i="94"/>
  <c r="X209" i="94" s="1"/>
  <c r="S269" i="94"/>
  <c r="T269" i="94"/>
  <c r="X269" i="94" s="1"/>
  <c r="S265" i="94"/>
  <c r="T265" i="94"/>
  <c r="X265" i="94" s="1"/>
  <c r="S235" i="94"/>
  <c r="T235" i="94"/>
  <c r="X235" i="94" s="1"/>
  <c r="S197" i="94"/>
  <c r="T197" i="94"/>
  <c r="X197" i="94" s="1"/>
  <c r="X49" i="94"/>
  <c r="T125" i="94"/>
  <c r="T117" i="94"/>
  <c r="T167" i="94"/>
  <c r="X167" i="94" s="1"/>
  <c r="T240" i="94"/>
  <c r="T194" i="94"/>
  <c r="T208" i="94"/>
  <c r="X208" i="94" s="1"/>
  <c r="T285" i="94"/>
  <c r="X285" i="94" s="1"/>
  <c r="T155" i="94"/>
  <c r="S254" i="94"/>
  <c r="T254" i="94"/>
  <c r="X254" i="94" s="1"/>
  <c r="S239" i="94"/>
  <c r="T239" i="94"/>
  <c r="X239" i="94" s="1"/>
  <c r="S169" i="94"/>
  <c r="T169" i="94"/>
  <c r="X169" i="94" s="1"/>
  <c r="T151" i="94"/>
  <c r="X151" i="94" s="1"/>
  <c r="T217" i="94"/>
  <c r="X217" i="94" s="1"/>
  <c r="T237" i="94"/>
  <c r="T198" i="94"/>
  <c r="X198" i="94" s="1"/>
  <c r="T118" i="94"/>
  <c r="X118" i="94" s="1"/>
  <c r="T170" i="94"/>
  <c r="X170" i="94" s="1"/>
  <c r="T199" i="94"/>
  <c r="X199" i="94" s="1"/>
  <c r="T168" i="94"/>
  <c r="T219" i="94"/>
  <c r="X219" i="94" s="1"/>
  <c r="T255" i="94"/>
  <c r="X255" i="94" s="1"/>
  <c r="T196" i="94"/>
  <c r="T272" i="94"/>
  <c r="T201" i="94"/>
  <c r="X201" i="94" s="1"/>
  <c r="S305" i="94"/>
  <c r="T305" i="94"/>
  <c r="X305" i="94" s="1"/>
  <c r="S296" i="94"/>
  <c r="T296" i="94"/>
  <c r="X296" i="94" s="1"/>
  <c r="S279" i="94"/>
  <c r="T279" i="94"/>
  <c r="X279" i="94" s="1"/>
  <c r="S277" i="94"/>
  <c r="T277" i="94"/>
  <c r="X277" i="94" s="1"/>
  <c r="S114" i="94"/>
  <c r="T114" i="94"/>
  <c r="X114" i="94" s="1"/>
  <c r="S110" i="94"/>
  <c r="T110" i="94"/>
  <c r="X110" i="94" s="1"/>
  <c r="S104" i="94"/>
  <c r="T104" i="94"/>
  <c r="X104" i="94" s="1"/>
  <c r="S97" i="94"/>
  <c r="T97" i="94"/>
  <c r="X97" i="94" s="1"/>
  <c r="S94" i="94"/>
  <c r="T94" i="94"/>
  <c r="T332" i="94"/>
  <c r="X332" i="94" s="1"/>
  <c r="T331" i="94"/>
  <c r="T329" i="94"/>
  <c r="T327" i="94"/>
  <c r="X327" i="94" s="1"/>
  <c r="T326" i="94"/>
  <c r="X326" i="94" s="1"/>
  <c r="T325" i="94"/>
  <c r="T324" i="94"/>
  <c r="X324" i="94" s="1"/>
  <c r="T323" i="94"/>
  <c r="X323" i="94" s="1"/>
  <c r="T322" i="94"/>
  <c r="X322" i="94" s="1"/>
  <c r="T321" i="94"/>
  <c r="X321" i="94" s="1"/>
  <c r="T320" i="94"/>
  <c r="X320" i="94" s="1"/>
  <c r="T319" i="94"/>
  <c r="X319" i="94" s="1"/>
  <c r="T314" i="94"/>
  <c r="T312" i="94"/>
  <c r="T311" i="94"/>
  <c r="X311" i="94" s="1"/>
  <c r="T310" i="94"/>
  <c r="T309" i="94"/>
  <c r="X309" i="94" s="1"/>
  <c r="T308" i="94"/>
  <c r="X308" i="94" s="1"/>
  <c r="T307" i="94"/>
  <c r="X307" i="94" s="1"/>
  <c r="T304" i="94"/>
  <c r="X304" i="94" s="1"/>
  <c r="T303" i="94"/>
  <c r="X303" i="94" s="1"/>
  <c r="T302" i="94"/>
  <c r="X302" i="94" s="1"/>
  <c r="T301" i="94"/>
  <c r="X301" i="94" s="1"/>
  <c r="T300" i="94"/>
  <c r="T299" i="94"/>
  <c r="T298" i="94"/>
  <c r="T297" i="94"/>
  <c r="X297" i="94" s="1"/>
  <c r="T295" i="94"/>
  <c r="T294" i="94"/>
  <c r="X294" i="94" s="1"/>
  <c r="T293" i="94"/>
  <c r="T292" i="94"/>
  <c r="X292" i="94" s="1"/>
  <c r="T291" i="94"/>
  <c r="X291" i="94" s="1"/>
  <c r="T290" i="94"/>
  <c r="X290" i="94" s="1"/>
  <c r="T288" i="94"/>
  <c r="X288" i="94" s="1"/>
  <c r="T287" i="94"/>
  <c r="T284" i="94"/>
  <c r="X284" i="94" s="1"/>
  <c r="T281" i="94"/>
  <c r="T278" i="94"/>
  <c r="T275" i="94"/>
  <c r="X275" i="94" s="1"/>
  <c r="T274" i="94"/>
  <c r="T273" i="94"/>
  <c r="X273" i="94" s="1"/>
  <c r="T271" i="94"/>
  <c r="X271" i="94" s="1"/>
  <c r="T270" i="94"/>
  <c r="X270" i="94" s="1"/>
  <c r="T268" i="94"/>
  <c r="X268" i="94" s="1"/>
  <c r="T267" i="94"/>
  <c r="T266" i="94"/>
  <c r="T264" i="94"/>
  <c r="X264" i="94" s="1"/>
  <c r="T263" i="94"/>
  <c r="X263" i="94" s="1"/>
  <c r="T262" i="94"/>
  <c r="T261" i="94"/>
  <c r="X261" i="94" s="1"/>
  <c r="T259" i="94"/>
  <c r="X259" i="94" s="1"/>
  <c r="T258" i="94"/>
  <c r="X258" i="94" s="1"/>
  <c r="V257" i="94"/>
  <c r="T256" i="94"/>
  <c r="V254" i="94"/>
  <c r="T253" i="94"/>
  <c r="T252" i="94"/>
  <c r="X252" i="94" s="1"/>
  <c r="V249" i="94"/>
  <c r="V246" i="94"/>
  <c r="T242" i="94"/>
  <c r="X242" i="94" s="1"/>
  <c r="V241" i="94"/>
  <c r="T236" i="94"/>
  <c r="V235" i="94"/>
  <c r="T232" i="94"/>
  <c r="X232" i="94" s="1"/>
  <c r="T231" i="94"/>
  <c r="X231" i="94" s="1"/>
  <c r="V229" i="94"/>
  <c r="T221" i="94"/>
  <c r="X221" i="94" s="1"/>
  <c r="V217" i="94"/>
  <c r="T215" i="94"/>
  <c r="X215" i="94" s="1"/>
  <c r="V214" i="94"/>
  <c r="T214" i="94"/>
  <c r="V206" i="94"/>
  <c r="T205" i="94"/>
  <c r="X205" i="94" s="1"/>
  <c r="T200" i="94"/>
  <c r="X200" i="94" s="1"/>
  <c r="V198" i="94"/>
  <c r="T195" i="94"/>
  <c r="T187" i="94"/>
  <c r="X187" i="94" s="1"/>
  <c r="T186" i="94"/>
  <c r="S88" i="94"/>
  <c r="R87" i="94"/>
  <c r="S87" i="94"/>
  <c r="R86" i="94"/>
  <c r="S86" i="94"/>
  <c r="R85" i="94"/>
  <c r="S85" i="94"/>
  <c r="R84" i="94"/>
  <c r="S84" i="94"/>
  <c r="R83" i="94"/>
  <c r="S83" i="94"/>
  <c r="R82" i="94"/>
  <c r="S82" i="94"/>
  <c r="Y82" i="94" s="1"/>
  <c r="R81" i="94"/>
  <c r="S81" i="94"/>
  <c r="R80" i="94"/>
  <c r="R79" i="94"/>
  <c r="R78" i="94"/>
  <c r="S78" i="94"/>
  <c r="R77" i="94"/>
  <c r="S77" i="94"/>
  <c r="R76" i="94"/>
  <c r="R75" i="94"/>
  <c r="R74" i="94"/>
  <c r="R73" i="94"/>
  <c r="S73" i="94"/>
  <c r="R72" i="94"/>
  <c r="R71" i="94"/>
  <c r="S71" i="94"/>
  <c r="Y71" i="94" s="1"/>
  <c r="R70" i="94"/>
  <c r="R69" i="94"/>
  <c r="R68" i="94"/>
  <c r="R67" i="94"/>
  <c r="S67" i="94"/>
  <c r="Y67" i="94" s="1"/>
  <c r="R66" i="94"/>
  <c r="S66" i="94"/>
  <c r="R65" i="94"/>
  <c r="R64" i="94"/>
  <c r="S64" i="94"/>
  <c r="R63" i="94"/>
  <c r="S63" i="94"/>
  <c r="R62" i="94"/>
  <c r="S62" i="94"/>
  <c r="R61" i="94"/>
  <c r="V30" i="87"/>
  <c r="F30" i="87" s="1"/>
  <c r="V27" i="87"/>
  <c r="V25" i="87"/>
  <c r="F25" i="87" s="1"/>
  <c r="T180" i="94"/>
  <c r="V178" i="94"/>
  <c r="T174" i="94"/>
  <c r="X174" i="94" s="1"/>
  <c r="V172" i="94"/>
  <c r="T172" i="94"/>
  <c r="X172" i="94" s="1"/>
  <c r="T171" i="94"/>
  <c r="X171" i="94" s="1"/>
  <c r="T164" i="94"/>
  <c r="X164" i="94" s="1"/>
  <c r="V158" i="94"/>
  <c r="T153" i="94"/>
  <c r="T140" i="94"/>
  <c r="X140" i="94" s="1"/>
  <c r="T139" i="94"/>
  <c r="X139" i="94" s="1"/>
  <c r="T123" i="94"/>
  <c r="T106" i="94"/>
  <c r="X106" i="94" s="1"/>
  <c r="T81" i="94"/>
  <c r="X81" i="94" s="1"/>
  <c r="T62" i="94"/>
  <c r="X62" i="94" s="1"/>
  <c r="T2" i="94"/>
  <c r="R60" i="94"/>
  <c r="R55" i="94"/>
  <c r="R54" i="94"/>
  <c r="R53" i="94"/>
  <c r="R52" i="94"/>
  <c r="R51" i="94"/>
  <c r="S51" i="94"/>
  <c r="R50" i="94"/>
  <c r="S50" i="94"/>
  <c r="R49" i="94"/>
  <c r="S49" i="94"/>
  <c r="U49" i="94" s="1"/>
  <c r="R48" i="94"/>
  <c r="S48" i="94"/>
  <c r="R47" i="94"/>
  <c r="S47" i="94"/>
  <c r="Y47" i="94" s="1"/>
  <c r="R46" i="94"/>
  <c r="S46" i="94"/>
  <c r="R45" i="94"/>
  <c r="S45" i="94"/>
  <c r="R44" i="94"/>
  <c r="S44" i="94"/>
  <c r="R43" i="94"/>
  <c r="S43" i="94"/>
  <c r="R42" i="94"/>
  <c r="R41" i="94"/>
  <c r="R40" i="94"/>
  <c r="R39" i="94"/>
  <c r="R38" i="94"/>
  <c r="S38" i="94"/>
  <c r="R37" i="94"/>
  <c r="S37" i="94"/>
  <c r="Y37" i="94" s="1"/>
  <c r="R36" i="94"/>
  <c r="S36" i="94"/>
  <c r="R35" i="94"/>
  <c r="S35" i="94"/>
  <c r="Y35" i="94" s="1"/>
  <c r="R34" i="94"/>
  <c r="S34" i="94"/>
  <c r="Y34" i="94" s="1"/>
  <c r="R33" i="94"/>
  <c r="S33" i="94"/>
  <c r="R32" i="94"/>
  <c r="S32" i="94"/>
  <c r="R31" i="94"/>
  <c r="S31" i="94"/>
  <c r="R30" i="94"/>
  <c r="S30" i="94"/>
  <c r="R29" i="94"/>
  <c r="S29" i="94"/>
  <c r="U29" i="94" s="1"/>
  <c r="R28" i="94"/>
  <c r="S28" i="94"/>
  <c r="R27" i="94"/>
  <c r="S27" i="94"/>
  <c r="Y27" i="94" s="1"/>
  <c r="R26" i="94"/>
  <c r="S26" i="94"/>
  <c r="R25" i="94"/>
  <c r="S25" i="94"/>
  <c r="R24" i="94"/>
  <c r="S24" i="94"/>
  <c r="R23" i="94"/>
  <c r="S23" i="94"/>
  <c r="R22" i="94"/>
  <c r="S22" i="94"/>
  <c r="R21" i="94"/>
  <c r="S21" i="94"/>
  <c r="U21" i="94" s="1"/>
  <c r="R20" i="94"/>
  <c r="S20" i="94"/>
  <c r="R19" i="94"/>
  <c r="S19" i="94"/>
  <c r="R18" i="94"/>
  <c r="S18" i="94"/>
  <c r="R16" i="94"/>
  <c r="S16" i="94"/>
  <c r="R15" i="94"/>
  <c r="R14" i="94"/>
  <c r="S14" i="94"/>
  <c r="R13" i="94"/>
  <c r="S13" i="94"/>
  <c r="R12" i="94"/>
  <c r="S12" i="94"/>
  <c r="R11" i="94"/>
  <c r="R10" i="94"/>
  <c r="S9" i="94"/>
  <c r="R7" i="94"/>
  <c r="S7" i="94"/>
  <c r="R6" i="94"/>
  <c r="S6" i="94"/>
  <c r="T244" i="94"/>
  <c r="S244" i="94"/>
  <c r="T328" i="94"/>
  <c r="S328" i="94"/>
  <c r="S313" i="94"/>
  <c r="T313" i="94"/>
  <c r="S282" i="94"/>
  <c r="T282" i="94"/>
  <c r="S250" i="94"/>
  <c r="T250" i="94"/>
  <c r="T243" i="94"/>
  <c r="S243" i="94"/>
  <c r="S233" i="94"/>
  <c r="T233" i="94"/>
  <c r="S227" i="94"/>
  <c r="T227" i="94"/>
  <c r="S207" i="94"/>
  <c r="T207" i="94"/>
  <c r="X207" i="94" s="1"/>
  <c r="S115" i="94"/>
  <c r="T115" i="94"/>
  <c r="X115" i="94" s="1"/>
  <c r="S105" i="94"/>
  <c r="T105" i="94"/>
  <c r="T80" i="94"/>
  <c r="S80" i="94"/>
  <c r="T79" i="94"/>
  <c r="S79" i="94"/>
  <c r="T75" i="94"/>
  <c r="S75" i="94"/>
  <c r="Y75" i="94" s="1"/>
  <c r="T65" i="94"/>
  <c r="S65" i="94"/>
  <c r="T73" i="94"/>
  <c r="X73" i="94" s="1"/>
  <c r="S149" i="94"/>
  <c r="T149" i="94"/>
  <c r="T148" i="94"/>
  <c r="S148" i="94"/>
  <c r="S135" i="94"/>
  <c r="T135" i="94"/>
  <c r="S100" i="94"/>
  <c r="T100" i="94"/>
  <c r="S99" i="94"/>
  <c r="T99" i="94"/>
  <c r="T95" i="94"/>
  <c r="S95" i="94"/>
  <c r="S74" i="94"/>
  <c r="T74" i="94"/>
  <c r="T72" i="94"/>
  <c r="S72" i="94"/>
  <c r="S160" i="94"/>
  <c r="T160" i="94"/>
  <c r="S159" i="94"/>
  <c r="T159" i="94"/>
  <c r="S146" i="94"/>
  <c r="T146" i="94"/>
  <c r="T136" i="94"/>
  <c r="X136" i="94" s="1"/>
  <c r="S136" i="94"/>
  <c r="T76" i="94"/>
  <c r="S76" i="94"/>
  <c r="S70" i="94"/>
  <c r="T70" i="94"/>
  <c r="T69" i="94"/>
  <c r="S69" i="94"/>
  <c r="T68" i="94"/>
  <c r="S68" i="94"/>
  <c r="T185" i="94"/>
  <c r="X185" i="94" s="1"/>
  <c r="S185" i="94"/>
  <c r="S178" i="94"/>
  <c r="T178" i="94"/>
  <c r="T156" i="94"/>
  <c r="S156" i="94"/>
  <c r="S96" i="94"/>
  <c r="T96" i="94"/>
  <c r="T179" i="94"/>
  <c r="S179" i="94"/>
  <c r="S143" i="94"/>
  <c r="T143" i="94"/>
  <c r="S61" i="94"/>
  <c r="T61" i="94"/>
  <c r="S60" i="94"/>
  <c r="T60" i="94"/>
  <c r="S55" i="94"/>
  <c r="T55" i="94"/>
  <c r="T54" i="94"/>
  <c r="S54" i="94"/>
  <c r="S53" i="94"/>
  <c r="T53" i="94"/>
  <c r="X53" i="94" s="1"/>
  <c r="T52" i="94"/>
  <c r="S52" i="94"/>
  <c r="T42" i="94"/>
  <c r="S42" i="94"/>
  <c r="T41" i="94"/>
  <c r="X41" i="94" s="1"/>
  <c r="S41" i="94"/>
  <c r="S40" i="94"/>
  <c r="T40" i="94"/>
  <c r="X40" i="94" s="1"/>
  <c r="S39" i="94"/>
  <c r="T39" i="94"/>
  <c r="X14" i="94"/>
  <c r="X20" i="94"/>
  <c r="W315" i="94"/>
  <c r="W301" i="94"/>
  <c r="W229" i="94"/>
  <c r="W220" i="94"/>
  <c r="W218" i="94"/>
  <c r="W198" i="94"/>
  <c r="W196" i="94"/>
  <c r="W184" i="94"/>
  <c r="W181" i="94"/>
  <c r="W172" i="94"/>
  <c r="T317" i="94"/>
  <c r="T316" i="94"/>
  <c r="T289" i="94"/>
  <c r="T286" i="94"/>
  <c r="X286" i="94" s="1"/>
  <c r="T283" i="94"/>
  <c r="T249" i="94"/>
  <c r="X249" i="94" s="1"/>
  <c r="W84" i="94"/>
  <c r="T71" i="94"/>
  <c r="X71" i="94" s="1"/>
  <c r="W67" i="94"/>
  <c r="W47" i="94"/>
  <c r="T43" i="94"/>
  <c r="X43" i="94" s="1"/>
  <c r="T245" i="94"/>
  <c r="T229" i="94"/>
  <c r="T223" i="94"/>
  <c r="T161" i="94"/>
  <c r="X89" i="94"/>
  <c r="X210" i="94"/>
  <c r="V332" i="94"/>
  <c r="V321" i="94"/>
  <c r="V302" i="94"/>
  <c r="V294" i="94"/>
  <c r="R329" i="94"/>
  <c r="R328" i="94"/>
  <c r="R323" i="94"/>
  <c r="R322" i="94"/>
  <c r="R319" i="94"/>
  <c r="R314" i="94"/>
  <c r="R306" i="94"/>
  <c r="R303" i="94"/>
  <c r="R295" i="94"/>
  <c r="R280" i="94"/>
  <c r="R274" i="94"/>
  <c r="R265" i="94"/>
  <c r="R247" i="94"/>
  <c r="X34" i="94"/>
  <c r="V330" i="94"/>
  <c r="V328" i="94"/>
  <c r="V314" i="94"/>
  <c r="V312" i="94"/>
  <c r="V258" i="94"/>
  <c r="V248" i="94"/>
  <c r="V242" i="94"/>
  <c r="V223" i="94"/>
  <c r="V212" i="94"/>
  <c r="X37" i="94"/>
  <c r="W331" i="94"/>
  <c r="W329" i="94"/>
  <c r="W326" i="94"/>
  <c r="W320" i="94"/>
  <c r="W319" i="94"/>
  <c r="W312" i="94"/>
  <c r="W311" i="94"/>
  <c r="W310" i="94"/>
  <c r="W303" i="94"/>
  <c r="W299" i="94"/>
  <c r="W297" i="94"/>
  <c r="W296" i="94"/>
  <c r="W294" i="94"/>
  <c r="W287" i="94"/>
  <c r="W286" i="94"/>
  <c r="W283" i="94"/>
  <c r="W280" i="94"/>
  <c r="W271" i="94"/>
  <c r="W265" i="94"/>
  <c r="W263" i="94"/>
  <c r="W255" i="94"/>
  <c r="W254" i="94"/>
  <c r="W242" i="94"/>
  <c r="W240" i="94"/>
  <c r="W238" i="94"/>
  <c r="W236" i="94"/>
  <c r="W234" i="94"/>
  <c r="W233" i="94"/>
  <c r="W230" i="94"/>
  <c r="W225" i="94"/>
  <c r="W224" i="94"/>
  <c r="W221" i="94"/>
  <c r="W216" i="94"/>
  <c r="W214" i="94"/>
  <c r="W213" i="94"/>
  <c r="W210" i="94"/>
  <c r="W207" i="94"/>
  <c r="W204" i="94"/>
  <c r="W201" i="94"/>
  <c r="W199" i="94"/>
  <c r="W197" i="94"/>
  <c r="W191" i="94"/>
  <c r="W185" i="94"/>
  <c r="W180" i="94"/>
  <c r="W174" i="94"/>
  <c r="W163" i="94"/>
  <c r="W155" i="94"/>
  <c r="W153" i="94"/>
  <c r="W150" i="94"/>
  <c r="W149" i="94"/>
  <c r="W131" i="94"/>
  <c r="W127" i="94"/>
  <c r="W125" i="94"/>
  <c r="W124" i="94"/>
  <c r="W119" i="94"/>
  <c r="W112" i="94"/>
  <c r="W111" i="94"/>
  <c r="W106" i="94"/>
  <c r="W99" i="94"/>
  <c r="W98" i="94"/>
  <c r="W92" i="94"/>
  <c r="W91" i="94"/>
  <c r="W72" i="94"/>
  <c r="W70" i="94"/>
  <c r="W44" i="94"/>
  <c r="W41" i="94"/>
  <c r="W34" i="94"/>
  <c r="W27" i="94"/>
  <c r="W20" i="94"/>
  <c r="W15" i="94"/>
  <c r="W14" i="94"/>
  <c r="T315" i="94"/>
  <c r="V250" i="94"/>
  <c r="T248" i="94"/>
  <c r="T247" i="94"/>
  <c r="S246" i="94"/>
  <c r="T228" i="94"/>
  <c r="V199" i="94"/>
  <c r="V188" i="94"/>
  <c r="V187" i="94"/>
  <c r="T165" i="94"/>
  <c r="V153" i="94"/>
  <c r="T147" i="94"/>
  <c r="V145" i="94"/>
  <c r="S121" i="94"/>
  <c r="V113" i="94"/>
  <c r="S113" i="94"/>
  <c r="S101" i="94"/>
  <c r="T92" i="94"/>
  <c r="T84" i="94"/>
  <c r="V326" i="94"/>
  <c r="V318" i="94"/>
  <c r="V310" i="94"/>
  <c r="V306" i="94"/>
  <c r="V301" i="94"/>
  <c r="V298" i="94"/>
  <c r="V296" i="94"/>
  <c r="V288" i="94"/>
  <c r="V280" i="94"/>
  <c r="V274" i="94"/>
  <c r="V233" i="94"/>
  <c r="V210" i="94"/>
  <c r="V208" i="94"/>
  <c r="V204" i="94"/>
  <c r="V159" i="94"/>
  <c r="V148" i="94"/>
  <c r="V124" i="94"/>
  <c r="V96" i="94"/>
  <c r="V94" i="94"/>
  <c r="V85" i="94"/>
  <c r="V40" i="94"/>
  <c r="R330" i="94"/>
  <c r="R326" i="94"/>
  <c r="R317" i="94"/>
  <c r="S321" i="94"/>
  <c r="S320" i="94"/>
  <c r="S297" i="94"/>
  <c r="S288" i="94"/>
  <c r="S260" i="94"/>
  <c r="S224" i="94"/>
  <c r="S210" i="94"/>
  <c r="S163" i="94"/>
  <c r="S134" i="94"/>
  <c r="U347" i="94" l="1"/>
  <c r="Y3" i="94"/>
  <c r="Y399" i="94"/>
  <c r="U437" i="94"/>
  <c r="U378" i="94"/>
  <c r="Y83" i="94"/>
  <c r="Y485" i="94"/>
  <c r="Z485" i="94" s="1"/>
  <c r="Y474" i="94"/>
  <c r="AF474" i="94" s="1"/>
  <c r="U336" i="94"/>
  <c r="U91" i="94"/>
  <c r="U497" i="94"/>
  <c r="Y77" i="94"/>
  <c r="U484" i="94"/>
  <c r="U496" i="94"/>
  <c r="Y437" i="94"/>
  <c r="AK437" i="94" s="1"/>
  <c r="Y64" i="94"/>
  <c r="AJ64" i="94" s="1"/>
  <c r="Y423" i="94"/>
  <c r="AC423" i="94" s="1"/>
  <c r="U101" i="94"/>
  <c r="U489" i="94"/>
  <c r="Y26" i="94"/>
  <c r="AD26" i="94" s="1"/>
  <c r="Y89" i="94"/>
  <c r="AA89" i="94" s="1"/>
  <c r="Y16" i="94"/>
  <c r="AG16" i="94" s="1"/>
  <c r="U394" i="94"/>
  <c r="Y173" i="94"/>
  <c r="AC173" i="94" s="1"/>
  <c r="U406" i="94"/>
  <c r="Y457" i="94"/>
  <c r="Z457" i="94" s="1"/>
  <c r="Y469" i="94"/>
  <c r="AF469" i="94" s="1"/>
  <c r="U481" i="94"/>
  <c r="U8" i="94"/>
  <c r="Y358" i="94"/>
  <c r="AF358" i="94" s="1"/>
  <c r="U375" i="94"/>
  <c r="U458" i="94"/>
  <c r="Y334" i="94"/>
  <c r="AH334" i="94" s="1"/>
  <c r="Y366" i="94"/>
  <c r="AJ366" i="94" s="1"/>
  <c r="U430" i="94"/>
  <c r="Y492" i="94"/>
  <c r="AJ492" i="94" s="1"/>
  <c r="Y350" i="94"/>
  <c r="AG350" i="94" s="1"/>
  <c r="U404" i="94"/>
  <c r="U433" i="94"/>
  <c r="U472" i="94"/>
  <c r="Y87" i="94"/>
  <c r="AJ87" i="94" s="1"/>
  <c r="U469" i="94"/>
  <c r="Y406" i="94"/>
  <c r="AG406" i="94" s="1"/>
  <c r="Y24" i="94"/>
  <c r="AI24" i="94" s="1"/>
  <c r="U32" i="94"/>
  <c r="Y418" i="94"/>
  <c r="AB418" i="94" s="1"/>
  <c r="U382" i="94"/>
  <c r="Y392" i="94"/>
  <c r="AC392" i="94" s="1"/>
  <c r="Y429" i="94"/>
  <c r="AI429" i="94" s="1"/>
  <c r="U356" i="94"/>
  <c r="U468" i="94"/>
  <c r="Y414" i="94"/>
  <c r="Y351" i="94"/>
  <c r="AB351" i="94" s="1"/>
  <c r="Y395" i="94"/>
  <c r="AK395" i="94" s="1"/>
  <c r="U405" i="94"/>
  <c r="U434" i="94"/>
  <c r="U386" i="94"/>
  <c r="Y407" i="94"/>
  <c r="AG407" i="94" s="1"/>
  <c r="U460" i="94"/>
  <c r="U90" i="94"/>
  <c r="U343" i="94"/>
  <c r="U448" i="94"/>
  <c r="Y471" i="94"/>
  <c r="AF471" i="94" s="1"/>
  <c r="U483" i="94"/>
  <c r="Y493" i="94"/>
  <c r="Z493" i="94" s="1"/>
  <c r="Y48" i="94"/>
  <c r="AF48" i="94" s="1"/>
  <c r="Y224" i="94"/>
  <c r="Z224" i="94" s="1"/>
  <c r="U78" i="94"/>
  <c r="U181" i="94"/>
  <c r="Y335" i="94"/>
  <c r="AG335" i="94" s="1"/>
  <c r="U367" i="94"/>
  <c r="Y421" i="94"/>
  <c r="AJ421" i="94" s="1"/>
  <c r="Y460" i="94"/>
  <c r="AD460" i="94" s="1"/>
  <c r="Y341" i="94"/>
  <c r="Z341" i="94" s="1"/>
  <c r="U357" i="94"/>
  <c r="U470" i="94"/>
  <c r="Y393" i="94"/>
  <c r="AG393" i="94" s="1"/>
  <c r="Y403" i="94"/>
  <c r="AD403" i="94" s="1"/>
  <c r="U419" i="94"/>
  <c r="U431" i="94"/>
  <c r="U130" i="94"/>
  <c r="U415" i="94"/>
  <c r="Y431" i="94"/>
  <c r="Z431" i="94" s="1"/>
  <c r="U14" i="94"/>
  <c r="U493" i="94"/>
  <c r="U471" i="94"/>
  <c r="Y459" i="94"/>
  <c r="U488" i="94"/>
  <c r="U466" i="94"/>
  <c r="Y385" i="94"/>
  <c r="AA385" i="94" s="1"/>
  <c r="X488" i="94"/>
  <c r="U389" i="94"/>
  <c r="U412" i="94"/>
  <c r="U451" i="94"/>
  <c r="U103" i="94"/>
  <c r="Y338" i="94"/>
  <c r="AA338" i="94" s="1"/>
  <c r="U402" i="94"/>
  <c r="Y44" i="94"/>
  <c r="Z44" i="94" s="1"/>
  <c r="U354" i="94"/>
  <c r="Y425" i="94"/>
  <c r="AI425" i="94" s="1"/>
  <c r="U447" i="94"/>
  <c r="U379" i="94"/>
  <c r="Y415" i="94"/>
  <c r="AE415" i="94" s="1"/>
  <c r="U13" i="94"/>
  <c r="X459" i="94"/>
  <c r="Y382" i="94"/>
  <c r="Z382" i="94" s="1"/>
  <c r="Y23" i="94"/>
  <c r="AI23" i="94" s="1"/>
  <c r="U31" i="94"/>
  <c r="Y126" i="94"/>
  <c r="AK126" i="94" s="1"/>
  <c r="U425" i="94"/>
  <c r="U486" i="94"/>
  <c r="Y86" i="94"/>
  <c r="AK86" i="94" s="1"/>
  <c r="U63" i="94"/>
  <c r="Y88" i="94"/>
  <c r="AA88" i="94" s="1"/>
  <c r="Y477" i="94"/>
  <c r="Z477" i="94" s="1"/>
  <c r="U340" i="94"/>
  <c r="Y346" i="94"/>
  <c r="AA346" i="94" s="1"/>
  <c r="Y400" i="94"/>
  <c r="AC400" i="94" s="1"/>
  <c r="U427" i="94"/>
  <c r="U444" i="94"/>
  <c r="U391" i="94"/>
  <c r="Y439" i="94"/>
  <c r="AB439" i="94" s="1"/>
  <c r="Y461" i="94"/>
  <c r="AH461" i="94" s="1"/>
  <c r="U479" i="94"/>
  <c r="U399" i="94"/>
  <c r="Y496" i="94"/>
  <c r="Z496" i="94" s="1"/>
  <c r="U457" i="94"/>
  <c r="U119" i="94"/>
  <c r="Y6" i="94"/>
  <c r="AE6" i="94" s="1"/>
  <c r="Y434" i="94"/>
  <c r="AK434" i="94" s="1"/>
  <c r="Y413" i="94"/>
  <c r="AG413" i="94" s="1"/>
  <c r="U45" i="94"/>
  <c r="U423" i="94"/>
  <c r="Y472" i="94"/>
  <c r="AK472" i="94" s="1"/>
  <c r="Y92" i="94"/>
  <c r="U439" i="94"/>
  <c r="Y405" i="94"/>
  <c r="AK405" i="94" s="1"/>
  <c r="Y484" i="94"/>
  <c r="Z484" i="94" s="1"/>
  <c r="U461" i="94"/>
  <c r="X399" i="94"/>
  <c r="U450" i="94"/>
  <c r="U409" i="94"/>
  <c r="Y479" i="94"/>
  <c r="AB479" i="94" s="1"/>
  <c r="U337" i="94"/>
  <c r="U372" i="94"/>
  <c r="Y463" i="94"/>
  <c r="Y427" i="94"/>
  <c r="Z427" i="94" s="1"/>
  <c r="U440" i="94"/>
  <c r="U410" i="94"/>
  <c r="Y440" i="94"/>
  <c r="Z440" i="94" s="1"/>
  <c r="U494" i="94"/>
  <c r="U400" i="94"/>
  <c r="Y388" i="94"/>
  <c r="AJ388" i="94" s="1"/>
  <c r="Y442" i="94"/>
  <c r="AI442" i="94" s="1"/>
  <c r="U465" i="94"/>
  <c r="U361" i="94"/>
  <c r="U345" i="94"/>
  <c r="Y401" i="94"/>
  <c r="AI401" i="94" s="1"/>
  <c r="U463" i="94"/>
  <c r="U7" i="94"/>
  <c r="U401" i="94"/>
  <c r="Y446" i="94"/>
  <c r="Z446" i="94" s="1"/>
  <c r="Y491" i="94"/>
  <c r="AK491" i="94" s="1"/>
  <c r="Y46" i="94"/>
  <c r="AC46" i="94" s="1"/>
  <c r="U467" i="94"/>
  <c r="Y444" i="94"/>
  <c r="AK444" i="94" s="1"/>
  <c r="Y120" i="94"/>
  <c r="AF120" i="94" s="1"/>
  <c r="Y398" i="94"/>
  <c r="AG398" i="94" s="1"/>
  <c r="Y443" i="94"/>
  <c r="AJ443" i="94" s="1"/>
  <c r="X372" i="94"/>
  <c r="X463" i="94"/>
  <c r="U339" i="94"/>
  <c r="Y25" i="94"/>
  <c r="AG25" i="94" s="1"/>
  <c r="Y402" i="94"/>
  <c r="AG402" i="94" s="1"/>
  <c r="Y355" i="94"/>
  <c r="Z355" i="94" s="1"/>
  <c r="Y372" i="94"/>
  <c r="Y426" i="94"/>
  <c r="AK426" i="94" s="1"/>
  <c r="Y33" i="94"/>
  <c r="AE33" i="94" s="1"/>
  <c r="Y17" i="94"/>
  <c r="AD17" i="94" s="1"/>
  <c r="U122" i="94"/>
  <c r="Y204" i="94"/>
  <c r="AB204" i="94" s="1"/>
  <c r="U390" i="94"/>
  <c r="Y467" i="94"/>
  <c r="AE467" i="94" s="1"/>
  <c r="U66" i="94"/>
  <c r="Y363" i="94"/>
  <c r="AH363" i="94" s="1"/>
  <c r="U452" i="94"/>
  <c r="U446" i="94"/>
  <c r="U491" i="94"/>
  <c r="U429" i="94"/>
  <c r="U474" i="94"/>
  <c r="Y458" i="94"/>
  <c r="Z458" i="94" s="1"/>
  <c r="U392" i="94"/>
  <c r="Y497" i="94"/>
  <c r="AJ497" i="94" s="1"/>
  <c r="Y486" i="94"/>
  <c r="AD486" i="94" s="1"/>
  <c r="Y386" i="94"/>
  <c r="AG386" i="94" s="1"/>
  <c r="U335" i="94"/>
  <c r="Y8" i="94"/>
  <c r="AH8" i="94" s="1"/>
  <c r="U459" i="94"/>
  <c r="Y347" i="94"/>
  <c r="AC347" i="94" s="1"/>
  <c r="Y447" i="94"/>
  <c r="AD447" i="94" s="1"/>
  <c r="U403" i="94"/>
  <c r="Y430" i="94"/>
  <c r="AC430" i="94" s="1"/>
  <c r="U492" i="94"/>
  <c r="Y419" i="94"/>
  <c r="AJ419" i="94" s="1"/>
  <c r="Y436" i="94"/>
  <c r="AJ436" i="94" s="1"/>
  <c r="U453" i="94"/>
  <c r="U428" i="94"/>
  <c r="Y455" i="94"/>
  <c r="U441" i="94"/>
  <c r="U396" i="94"/>
  <c r="Y435" i="94"/>
  <c r="U478" i="94"/>
  <c r="X428" i="94"/>
  <c r="Y408" i="94"/>
  <c r="AF408" i="94" s="1"/>
  <c r="X478" i="94"/>
  <c r="U352" i="94"/>
  <c r="Y369" i="94"/>
  <c r="AH369" i="94" s="1"/>
  <c r="Y428" i="94"/>
  <c r="X455" i="94"/>
  <c r="U487" i="94"/>
  <c r="X435" i="94"/>
  <c r="Y441" i="94"/>
  <c r="Y85" i="94"/>
  <c r="Z85" i="94" s="1"/>
  <c r="Y487" i="94"/>
  <c r="AE487" i="94" s="1"/>
  <c r="U387" i="94"/>
  <c r="Y51" i="94"/>
  <c r="AD51" i="94" s="1"/>
  <c r="X396" i="94"/>
  <c r="X441" i="94"/>
  <c r="Y189" i="94"/>
  <c r="AE189" i="94" s="1"/>
  <c r="Y344" i="94"/>
  <c r="Z344" i="94" s="1"/>
  <c r="U360" i="94"/>
  <c r="U12" i="94"/>
  <c r="U435" i="94"/>
  <c r="U455" i="94"/>
  <c r="U377" i="94"/>
  <c r="U22" i="94"/>
  <c r="U30" i="94"/>
  <c r="U38" i="94"/>
  <c r="U416" i="94"/>
  <c r="X113" i="94"/>
  <c r="U408" i="94"/>
  <c r="Y478" i="94"/>
  <c r="U395" i="94"/>
  <c r="Y422" i="94"/>
  <c r="AJ422" i="94" s="1"/>
  <c r="Y219" i="94"/>
  <c r="AI219" i="94" s="1"/>
  <c r="Y391" i="94"/>
  <c r="AD391" i="94" s="1"/>
  <c r="Y396" i="94"/>
  <c r="U418" i="94"/>
  <c r="U331" i="94"/>
  <c r="U371" i="94"/>
  <c r="Y466" i="94"/>
  <c r="AF466" i="94" s="1"/>
  <c r="Y223" i="94"/>
  <c r="Y362" i="94"/>
  <c r="AD362" i="94" s="1"/>
  <c r="Y389" i="94"/>
  <c r="Z389" i="94" s="1"/>
  <c r="U443" i="94"/>
  <c r="Y454" i="94"/>
  <c r="AA454" i="94" s="1"/>
  <c r="U411" i="94"/>
  <c r="Y456" i="94"/>
  <c r="AF456" i="94" s="1"/>
  <c r="U473" i="94"/>
  <c r="U480" i="94"/>
  <c r="U280" i="94"/>
  <c r="Y412" i="94"/>
  <c r="AE412" i="94" s="1"/>
  <c r="AJ4" i="94"/>
  <c r="Y318" i="94"/>
  <c r="Y162" i="94"/>
  <c r="U442" i="94"/>
  <c r="Y445" i="94"/>
  <c r="AK445" i="94" s="1"/>
  <c r="Y481" i="94"/>
  <c r="AD481" i="94" s="1"/>
  <c r="U314" i="94"/>
  <c r="U407" i="94"/>
  <c r="U359" i="94"/>
  <c r="U397" i="94"/>
  <c r="U116" i="94"/>
  <c r="Y476" i="94"/>
  <c r="AA476" i="94" s="1"/>
  <c r="U89" i="94"/>
  <c r="Y150" i="94"/>
  <c r="Y490" i="94"/>
  <c r="AB490" i="94" s="1"/>
  <c r="U495" i="94"/>
  <c r="U334" i="94"/>
  <c r="Y420" i="94"/>
  <c r="AK420" i="94" s="1"/>
  <c r="Y103" i="94"/>
  <c r="AG103" i="94" s="1"/>
  <c r="U98" i="94"/>
  <c r="U366" i="94"/>
  <c r="U388" i="94"/>
  <c r="Y433" i="94"/>
  <c r="Z433" i="94" s="1"/>
  <c r="U384" i="94"/>
  <c r="Y375" i="94"/>
  <c r="AE375" i="94" s="1"/>
  <c r="Y161" i="94"/>
  <c r="U438" i="94"/>
  <c r="U374" i="94"/>
  <c r="Y417" i="94"/>
  <c r="AG417" i="94" s="1"/>
  <c r="Y125" i="94"/>
  <c r="Y109" i="94"/>
  <c r="AE364" i="94"/>
  <c r="Y470" i="94"/>
  <c r="AC470" i="94" s="1"/>
  <c r="Y319" i="94"/>
  <c r="AD319" i="94" s="1"/>
  <c r="AH364" i="94"/>
  <c r="AB364" i="94"/>
  <c r="U369" i="94"/>
  <c r="Y229" i="94"/>
  <c r="U196" i="94"/>
  <c r="U341" i="94"/>
  <c r="Y91" i="94"/>
  <c r="AE91" i="94" s="1"/>
  <c r="U303" i="94"/>
  <c r="U258" i="94"/>
  <c r="Y329" i="94"/>
  <c r="U424" i="94"/>
  <c r="U272" i="94"/>
  <c r="Y234" i="94"/>
  <c r="Y379" i="94"/>
  <c r="AC379" i="94" s="1"/>
  <c r="Y465" i="94"/>
  <c r="AE465" i="94" s="1"/>
  <c r="Y448" i="94"/>
  <c r="AI448" i="94" s="1"/>
  <c r="Y483" i="94"/>
  <c r="AD483" i="94" s="1"/>
  <c r="Y220" i="94"/>
  <c r="Z220" i="94" s="1"/>
  <c r="U253" i="94"/>
  <c r="U310" i="94"/>
  <c r="U192" i="94"/>
  <c r="AA364" i="94"/>
  <c r="AG364" i="94"/>
  <c r="Y409" i="94"/>
  <c r="AD409" i="94" s="1"/>
  <c r="U432" i="94"/>
  <c r="Y119" i="94"/>
  <c r="AF119" i="94" s="1"/>
  <c r="Y352" i="94"/>
  <c r="AC352" i="94" s="1"/>
  <c r="AD364" i="94"/>
  <c r="Y337" i="94"/>
  <c r="AJ337" i="94" s="1"/>
  <c r="Y480" i="94"/>
  <c r="AK480" i="94" s="1"/>
  <c r="Y374" i="94"/>
  <c r="AI374" i="94" s="1"/>
  <c r="X329" i="94"/>
  <c r="Y468" i="94"/>
  <c r="Z468" i="94" s="1"/>
  <c r="AB4" i="94"/>
  <c r="X234" i="94"/>
  <c r="U145" i="94"/>
  <c r="Y222" i="94"/>
  <c r="AD222" i="94" s="1"/>
  <c r="U284" i="94"/>
  <c r="U17" i="94"/>
  <c r="AG4" i="94"/>
  <c r="U226" i="94"/>
  <c r="U4" i="94"/>
  <c r="Y238" i="94"/>
  <c r="AI238" i="94" s="1"/>
  <c r="U111" i="94"/>
  <c r="Y371" i="94"/>
  <c r="AJ371" i="94" s="1"/>
  <c r="Y340" i="94"/>
  <c r="AG340" i="94" s="1"/>
  <c r="Y361" i="94"/>
  <c r="AI361" i="94" s="1"/>
  <c r="U346" i="94"/>
  <c r="U362" i="94"/>
  <c r="U358" i="94"/>
  <c r="U173" i="94"/>
  <c r="U234" i="94"/>
  <c r="U323" i="94"/>
  <c r="Y416" i="94"/>
  <c r="AH416" i="94" s="1"/>
  <c r="AK364" i="94"/>
  <c r="Y390" i="94"/>
  <c r="AE390" i="94" s="1"/>
  <c r="U426" i="94"/>
  <c r="Y10" i="94"/>
  <c r="Z10" i="94" s="1"/>
  <c r="U317" i="94"/>
  <c r="U267" i="94"/>
  <c r="U454" i="94"/>
  <c r="U350" i="94"/>
  <c r="U351" i="94"/>
  <c r="X116" i="94"/>
  <c r="U195" i="94"/>
  <c r="U421" i="94"/>
  <c r="U364" i="94"/>
  <c r="Y378" i="94"/>
  <c r="AB378" i="94" s="1"/>
  <c r="Y339" i="94"/>
  <c r="AA339" i="94" s="1"/>
  <c r="AE453" i="94"/>
  <c r="Y367" i="94"/>
  <c r="AC367" i="94" s="1"/>
  <c r="Y226" i="94"/>
  <c r="AJ226" i="94" s="1"/>
  <c r="Y273" i="94"/>
  <c r="Z273" i="94" s="1"/>
  <c r="Y122" i="94"/>
  <c r="AF122" i="94" s="1"/>
  <c r="AA4" i="94"/>
  <c r="Y432" i="94"/>
  <c r="AE432" i="94" s="1"/>
  <c r="U3" i="94"/>
  <c r="AD3" i="94"/>
  <c r="AI4" i="94"/>
  <c r="U298" i="94"/>
  <c r="U126" i="94"/>
  <c r="U204" i="94"/>
  <c r="U237" i="94"/>
  <c r="Y130" i="94"/>
  <c r="AA130" i="94" s="1"/>
  <c r="Y214" i="94"/>
  <c r="Y228" i="94"/>
  <c r="Y165" i="94"/>
  <c r="X310" i="94"/>
  <c r="Y360" i="94"/>
  <c r="AA360" i="94" s="1"/>
  <c r="U120" i="94"/>
  <c r="Y181" i="94"/>
  <c r="AB181" i="94" s="1"/>
  <c r="U93" i="94"/>
  <c r="U319" i="94"/>
  <c r="U194" i="94"/>
  <c r="AK4" i="94"/>
  <c r="AD4" i="94"/>
  <c r="Y188" i="94"/>
  <c r="AH3" i="94"/>
  <c r="Y377" i="94"/>
  <c r="AB377" i="94" s="1"/>
  <c r="Y354" i="94"/>
  <c r="AJ354" i="94" s="1"/>
  <c r="Y118" i="94"/>
  <c r="AI118" i="94" s="1"/>
  <c r="U187" i="94"/>
  <c r="Y191" i="94"/>
  <c r="AD191" i="94" s="1"/>
  <c r="U215" i="94"/>
  <c r="Y281" i="94"/>
  <c r="U290" i="94"/>
  <c r="Y294" i="94"/>
  <c r="AA294" i="94" s="1"/>
  <c r="U304" i="94"/>
  <c r="Y309" i="94"/>
  <c r="AD309" i="94" s="1"/>
  <c r="Y111" i="94"/>
  <c r="AA111" i="94" s="1"/>
  <c r="U291" i="94"/>
  <c r="Y240" i="94"/>
  <c r="U150" i="94"/>
  <c r="Z489" i="94"/>
  <c r="U189" i="94"/>
  <c r="Y107" i="94"/>
  <c r="AA107" i="94" s="1"/>
  <c r="U117" i="94"/>
  <c r="Y152" i="94"/>
  <c r="AC152" i="94" s="1"/>
  <c r="AH4" i="94"/>
  <c r="Y310" i="94"/>
  <c r="Y155" i="94"/>
  <c r="U398" i="94"/>
  <c r="U344" i="94"/>
  <c r="Y245" i="94"/>
  <c r="Y278" i="94"/>
  <c r="AF3" i="94"/>
  <c r="AJ3" i="94"/>
  <c r="U355" i="94"/>
  <c r="U393" i="94"/>
  <c r="AF410" i="94"/>
  <c r="U123" i="94"/>
  <c r="Y158" i="94"/>
  <c r="AF158" i="94" s="1"/>
  <c r="Y495" i="94"/>
  <c r="AE495" i="94" s="1"/>
  <c r="Y331" i="94"/>
  <c r="Y127" i="94"/>
  <c r="AE3" i="94"/>
  <c r="U485" i="94"/>
  <c r="X150" i="94"/>
  <c r="U108" i="94"/>
  <c r="U240" i="94"/>
  <c r="U201" i="94"/>
  <c r="Y232" i="94"/>
  <c r="Z232" i="94" s="1"/>
  <c r="U445" i="94"/>
  <c r="U417" i="94"/>
  <c r="U456" i="94"/>
  <c r="Y473" i="94"/>
  <c r="AC473" i="94" s="1"/>
  <c r="Y384" i="94"/>
  <c r="AI384" i="94" s="1"/>
  <c r="U329" i="94"/>
  <c r="Y186" i="94"/>
  <c r="U293" i="94"/>
  <c r="U363" i="94"/>
  <c r="U281" i="94"/>
  <c r="Y356" i="94"/>
  <c r="AF356" i="94" s="1"/>
  <c r="Y411" i="94"/>
  <c r="AD411" i="94" s="1"/>
  <c r="U490" i="94"/>
  <c r="U422" i="94"/>
  <c r="AH453" i="94"/>
  <c r="U385" i="94"/>
  <c r="Z364" i="94"/>
  <c r="AK494" i="94"/>
  <c r="Y168" i="94"/>
  <c r="U183" i="94"/>
  <c r="X281" i="94"/>
  <c r="U129" i="94"/>
  <c r="U222" i="94"/>
  <c r="U102" i="94"/>
  <c r="Y326" i="94"/>
  <c r="AG326" i="94" s="1"/>
  <c r="Y330" i="94"/>
  <c r="AI330" i="94" s="1"/>
  <c r="U322" i="94"/>
  <c r="Y332" i="94"/>
  <c r="AC332" i="94" s="1"/>
  <c r="Y116" i="94"/>
  <c r="AJ453" i="94"/>
  <c r="Z453" i="94"/>
  <c r="AC364" i="94"/>
  <c r="Y336" i="94"/>
  <c r="AC336" i="94" s="1"/>
  <c r="Z3" i="94"/>
  <c r="U118" i="94"/>
  <c r="Y129" i="94"/>
  <c r="AA129" i="94" s="1"/>
  <c r="Y102" i="94"/>
  <c r="AH102" i="94" s="1"/>
  <c r="AF453" i="94"/>
  <c r="AE489" i="94"/>
  <c r="AF364" i="94"/>
  <c r="Y357" i="94"/>
  <c r="AH357" i="94" s="1"/>
  <c r="AJ364" i="94"/>
  <c r="AI364" i="94"/>
  <c r="AI3" i="94"/>
  <c r="Y183" i="94"/>
  <c r="AA183" i="94" s="1"/>
  <c r="U162" i="94"/>
  <c r="Y268" i="94"/>
  <c r="AJ268" i="94" s="1"/>
  <c r="Y123" i="94"/>
  <c r="Y177" i="94"/>
  <c r="AI453" i="94"/>
  <c r="Z394" i="94"/>
  <c r="Y5" i="94"/>
  <c r="AK5" i="94" s="1"/>
  <c r="U330" i="94"/>
  <c r="Y262" i="94"/>
  <c r="X162" i="94"/>
  <c r="Y90" i="94"/>
  <c r="AJ90" i="94" s="1"/>
  <c r="Y239" i="94"/>
  <c r="AB239" i="94" s="1"/>
  <c r="Y131" i="94"/>
  <c r="AB410" i="94"/>
  <c r="AG93" i="94"/>
  <c r="Y303" i="94"/>
  <c r="AB303" i="94" s="1"/>
  <c r="Y145" i="94"/>
  <c r="AB145" i="94" s="1"/>
  <c r="Y201" i="94"/>
  <c r="Z201" i="94" s="1"/>
  <c r="X287" i="94"/>
  <c r="Y287" i="94"/>
  <c r="Y171" i="94"/>
  <c r="AE171" i="94" s="1"/>
  <c r="AF4" i="94"/>
  <c r="Z4" i="94"/>
  <c r="AE4" i="94"/>
  <c r="AC4" i="94"/>
  <c r="U368" i="94"/>
  <c r="Y368" i="94"/>
  <c r="AA368" i="94" s="1"/>
  <c r="U373" i="94"/>
  <c r="Y373" i="94"/>
  <c r="AB373" i="94" s="1"/>
  <c r="Y383" i="94"/>
  <c r="AG383" i="94" s="1"/>
  <c r="U383" i="94"/>
  <c r="Y199" i="94"/>
  <c r="AA199" i="94" s="1"/>
  <c r="Y108" i="94"/>
  <c r="Z108" i="94" s="1"/>
  <c r="X318" i="94"/>
  <c r="U318" i="94"/>
  <c r="AB489" i="94"/>
  <c r="AD489" i="94"/>
  <c r="AI489" i="94"/>
  <c r="AG489" i="94"/>
  <c r="Y270" i="94"/>
  <c r="AI270" i="94" s="1"/>
  <c r="AG453" i="94"/>
  <c r="AA453" i="94"/>
  <c r="AB453" i="94"/>
  <c r="AD453" i="94"/>
  <c r="Y380" i="94"/>
  <c r="AA380" i="94" s="1"/>
  <c r="Y291" i="94"/>
  <c r="AB291" i="94" s="1"/>
  <c r="U342" i="94"/>
  <c r="Y342" i="94"/>
  <c r="AH342" i="94" s="1"/>
  <c r="U348" i="94"/>
  <c r="Y348" i="94"/>
  <c r="AC348" i="94" s="1"/>
  <c r="Y307" i="94"/>
  <c r="AA307" i="94" s="1"/>
  <c r="Y194" i="94"/>
  <c r="X194" i="94"/>
  <c r="AC451" i="94"/>
  <c r="U107" i="94"/>
  <c r="Y11" i="94"/>
  <c r="AA11" i="94" s="1"/>
  <c r="U11" i="94"/>
  <c r="X274" i="94"/>
  <c r="U274" i="94"/>
  <c r="X300" i="94"/>
  <c r="Y300" i="94"/>
  <c r="Y345" i="94"/>
  <c r="AE345" i="94" s="1"/>
  <c r="AC3" i="94"/>
  <c r="Y215" i="94"/>
  <c r="AG215" i="94" s="1"/>
  <c r="U326" i="94"/>
  <c r="U294" i="94"/>
  <c r="Y195" i="94"/>
  <c r="AK453" i="94"/>
  <c r="Y462" i="94"/>
  <c r="AB462" i="94" s="1"/>
  <c r="Y299" i="94"/>
  <c r="Y251" i="94"/>
  <c r="AC251" i="94" s="1"/>
  <c r="Y176" i="94"/>
  <c r="AA176" i="94" s="1"/>
  <c r="U477" i="94"/>
  <c r="Y488" i="94"/>
  <c r="Y438" i="94"/>
  <c r="AD438" i="94" s="1"/>
  <c r="Y298" i="94"/>
  <c r="U232" i="94"/>
  <c r="U241" i="94"/>
  <c r="Y323" i="94"/>
  <c r="AG323" i="94" s="1"/>
  <c r="Y258" i="94"/>
  <c r="AJ258" i="94" s="1"/>
  <c r="AF489" i="94"/>
  <c r="AK489" i="94"/>
  <c r="X237" i="94"/>
  <c r="X253" i="94"/>
  <c r="Y253" i="94"/>
  <c r="X276" i="94"/>
  <c r="Y276" i="94"/>
  <c r="X177" i="94"/>
  <c r="U177" i="94"/>
  <c r="X157" i="94"/>
  <c r="Y157" i="94"/>
  <c r="AF450" i="94"/>
  <c r="AK450" i="94"/>
  <c r="AC489" i="94"/>
  <c r="AJ489" i="94"/>
  <c r="AB3" i="94"/>
  <c r="AG3" i="94"/>
  <c r="Y151" i="94"/>
  <c r="AB151" i="94" s="1"/>
  <c r="Y274" i="94"/>
  <c r="AK451" i="94"/>
  <c r="AI451" i="94"/>
  <c r="X317" i="94"/>
  <c r="X131" i="94"/>
  <c r="U300" i="94"/>
  <c r="X267" i="94"/>
  <c r="Y267" i="94"/>
  <c r="X314" i="94"/>
  <c r="Y314" i="94"/>
  <c r="AK3" i="94"/>
  <c r="X117" i="94"/>
  <c r="AE117" i="94" s="1"/>
  <c r="U131" i="94"/>
  <c r="X295" i="94"/>
  <c r="Y295" i="94"/>
  <c r="AH489" i="94"/>
  <c r="Y311" i="94"/>
  <c r="AD311" i="94" s="1"/>
  <c r="U139" i="94"/>
  <c r="Y237" i="94"/>
  <c r="AA489" i="94"/>
  <c r="Y206" i="94"/>
  <c r="AD206" i="94" s="1"/>
  <c r="AA3" i="94"/>
  <c r="AC453" i="94"/>
  <c r="U199" i="94"/>
  <c r="U133" i="94"/>
  <c r="Y139" i="94"/>
  <c r="AF139" i="94" s="1"/>
  <c r="U144" i="94"/>
  <c r="Y174" i="94"/>
  <c r="AA174" i="94" s="1"/>
  <c r="Y212" i="94"/>
  <c r="AK212" i="94" s="1"/>
  <c r="U221" i="94"/>
  <c r="Y259" i="94"/>
  <c r="AG259" i="94" s="1"/>
  <c r="U263" i="94"/>
  <c r="Y301" i="94"/>
  <c r="AJ301" i="94" s="1"/>
  <c r="Y327" i="94"/>
  <c r="Z327" i="94" s="1"/>
  <c r="AI370" i="94"/>
  <c r="AC407" i="94"/>
  <c r="U380" i="94"/>
  <c r="U151" i="94"/>
  <c r="U462" i="94"/>
  <c r="Y349" i="94"/>
  <c r="AI349" i="94" s="1"/>
  <c r="U349" i="94"/>
  <c r="U353" i="94"/>
  <c r="Y353" i="94"/>
  <c r="AJ353" i="94" s="1"/>
  <c r="U365" i="94"/>
  <c r="Y365" i="94"/>
  <c r="Y376" i="94"/>
  <c r="U376" i="94"/>
  <c r="Y381" i="94"/>
  <c r="AG381" i="94" s="1"/>
  <c r="U381" i="94"/>
  <c r="Z452" i="94"/>
  <c r="AK452" i="94"/>
  <c r="AB452" i="94"/>
  <c r="AF452" i="94"/>
  <c r="AI452" i="94"/>
  <c r="AJ452" i="94"/>
  <c r="AD452" i="94"/>
  <c r="AE452" i="94"/>
  <c r="AH452" i="94"/>
  <c r="U464" i="94"/>
  <c r="Y464" i="94"/>
  <c r="AA464" i="94" s="1"/>
  <c r="Y475" i="94"/>
  <c r="U475" i="94"/>
  <c r="U482" i="94"/>
  <c r="Y482" i="94"/>
  <c r="AA482" i="94" s="1"/>
  <c r="Y333" i="94"/>
  <c r="AK333" i="94" s="1"/>
  <c r="U333" i="94"/>
  <c r="U413" i="94"/>
  <c r="AG451" i="94"/>
  <c r="AD451" i="94"/>
  <c r="AF451" i="94"/>
  <c r="Z451" i="94"/>
  <c r="AB451" i="94"/>
  <c r="AH451" i="94"/>
  <c r="AA451" i="94"/>
  <c r="AJ451" i="94"/>
  <c r="AE451" i="94"/>
  <c r="Y264" i="94"/>
  <c r="AK264" i="94" s="1"/>
  <c r="U212" i="94"/>
  <c r="U238" i="94"/>
  <c r="Y304" i="94"/>
  <c r="AE304" i="94" s="1"/>
  <c r="U276" i="94"/>
  <c r="U295" i="94"/>
  <c r="U254" i="94"/>
  <c r="U306" i="94"/>
  <c r="U203" i="94"/>
  <c r="U370" i="94"/>
  <c r="Z370" i="94"/>
  <c r="U338" i="94"/>
  <c r="Y397" i="94"/>
  <c r="AC397" i="94" s="1"/>
  <c r="Y190" i="94"/>
  <c r="AC190" i="94" s="1"/>
  <c r="Y230" i="94"/>
  <c r="AA370" i="94"/>
  <c r="Y424" i="94"/>
  <c r="AA424" i="94" s="1"/>
  <c r="U264" i="94"/>
  <c r="U324" i="94"/>
  <c r="Y133" i="94"/>
  <c r="AI133" i="94" s="1"/>
  <c r="U191" i="94"/>
  <c r="U175" i="94"/>
  <c r="Y275" i="94"/>
  <c r="AF275" i="94" s="1"/>
  <c r="Y221" i="94"/>
  <c r="AG221" i="94" s="1"/>
  <c r="Y343" i="94"/>
  <c r="AH343" i="94" s="1"/>
  <c r="Y387" i="94"/>
  <c r="AJ387" i="94" s="1"/>
  <c r="AC452" i="94"/>
  <c r="Y359" i="94"/>
  <c r="AD359" i="94" s="1"/>
  <c r="AE410" i="94"/>
  <c r="AD410" i="94"/>
  <c r="AG410" i="94"/>
  <c r="AH410" i="94"/>
  <c r="AI410" i="94"/>
  <c r="Z410" i="94"/>
  <c r="AA410" i="94"/>
  <c r="AJ410" i="94"/>
  <c r="AK410" i="94"/>
  <c r="AC410" i="94"/>
  <c r="U190" i="94"/>
  <c r="Y144" i="94"/>
  <c r="Z144" i="94" s="1"/>
  <c r="U167" i="94"/>
  <c r="Y241" i="94"/>
  <c r="AC241" i="94" s="1"/>
  <c r="U327" i="94"/>
  <c r="Y196" i="94"/>
  <c r="X195" i="94"/>
  <c r="X109" i="94"/>
  <c r="U198" i="94"/>
  <c r="U217" i="94"/>
  <c r="U174" i="94"/>
  <c r="U164" i="94"/>
  <c r="Y175" i="94"/>
  <c r="Z175" i="94" s="1"/>
  <c r="U242" i="94"/>
  <c r="Y255" i="94"/>
  <c r="Z255" i="94" s="1"/>
  <c r="Y263" i="94"/>
  <c r="AJ263" i="94" s="1"/>
  <c r="U275" i="94"/>
  <c r="X188" i="94"/>
  <c r="X196" i="94"/>
  <c r="Y198" i="94"/>
  <c r="AB198" i="94" s="1"/>
  <c r="U109" i="94"/>
  <c r="Y217" i="94"/>
  <c r="AH217" i="94" s="1"/>
  <c r="Y164" i="94"/>
  <c r="AJ164" i="94" s="1"/>
  <c r="Y242" i="94"/>
  <c r="AE242" i="94" s="1"/>
  <c r="U255" i="94"/>
  <c r="AG452" i="94"/>
  <c r="AA452" i="94"/>
  <c r="AC370" i="94"/>
  <c r="AH370" i="94"/>
  <c r="AJ370" i="94"/>
  <c r="AB370" i="94"/>
  <c r="AD370" i="94"/>
  <c r="AG370" i="94"/>
  <c r="AF370" i="94"/>
  <c r="AK370" i="94"/>
  <c r="AE370" i="94"/>
  <c r="U15" i="94"/>
  <c r="X15" i="94"/>
  <c r="AK15" i="94" s="1"/>
  <c r="U214" i="94"/>
  <c r="U188" i="94"/>
  <c r="U311" i="94"/>
  <c r="U251" i="94"/>
  <c r="U158" i="94"/>
  <c r="U171" i="94"/>
  <c r="Y284" i="94"/>
  <c r="AH284" i="94" s="1"/>
  <c r="U270" i="94"/>
  <c r="U287" i="94"/>
  <c r="U268" i="94"/>
  <c r="AB494" i="94"/>
  <c r="U216" i="94"/>
  <c r="U225" i="94"/>
  <c r="Y271" i="94"/>
  <c r="AB271" i="94" s="1"/>
  <c r="Y269" i="94"/>
  <c r="AD269" i="94" s="1"/>
  <c r="U193" i="94"/>
  <c r="AI450" i="94"/>
  <c r="Z450" i="94"/>
  <c r="AG494" i="94"/>
  <c r="AD494" i="94"/>
  <c r="X331" i="94"/>
  <c r="AD450" i="94"/>
  <c r="AK485" i="94"/>
  <c r="Z494" i="94"/>
  <c r="AD492" i="94"/>
  <c r="AJ450" i="94"/>
  <c r="U106" i="94"/>
  <c r="U140" i="94"/>
  <c r="Y142" i="94"/>
  <c r="AK142" i="94" s="1"/>
  <c r="Y209" i="94"/>
  <c r="AF209" i="94" s="1"/>
  <c r="U292" i="94"/>
  <c r="AG450" i="94"/>
  <c r="AA494" i="94"/>
  <c r="AH494" i="94"/>
  <c r="AC494" i="94"/>
  <c r="AE494" i="94"/>
  <c r="Y216" i="94"/>
  <c r="AI216" i="94" s="1"/>
  <c r="U142" i="94"/>
  <c r="U271" i="94"/>
  <c r="Y140" i="94"/>
  <c r="AD140" i="94" s="1"/>
  <c r="U209" i="94"/>
  <c r="Y292" i="94"/>
  <c r="AH292" i="94" s="1"/>
  <c r="AB450" i="94"/>
  <c r="AF494" i="94"/>
  <c r="U200" i="94"/>
  <c r="Y172" i="94"/>
  <c r="AI172" i="94" s="1"/>
  <c r="Y167" i="94"/>
  <c r="AA167" i="94" s="1"/>
  <c r="Y261" i="94"/>
  <c r="AH261" i="94" s="1"/>
  <c r="Y308" i="94"/>
  <c r="AB308" i="94" s="1"/>
  <c r="U307" i="94"/>
  <c r="AE450" i="94"/>
  <c r="X298" i="94"/>
  <c r="Y182" i="94"/>
  <c r="AE182" i="94" s="1"/>
  <c r="Y200" i="94"/>
  <c r="AE200" i="94" s="1"/>
  <c r="U172" i="94"/>
  <c r="U261" i="94"/>
  <c r="U308" i="94"/>
  <c r="U182" i="94"/>
  <c r="AA450" i="94"/>
  <c r="AI485" i="94"/>
  <c r="AI494" i="94"/>
  <c r="AJ494" i="94"/>
  <c r="AA485" i="94"/>
  <c r="Y225" i="94"/>
  <c r="AE225" i="94" s="1"/>
  <c r="U301" i="94"/>
  <c r="Y324" i="94"/>
  <c r="AG324" i="94" s="1"/>
  <c r="AH450" i="94"/>
  <c r="AC450" i="94"/>
  <c r="AE485" i="94"/>
  <c r="U299" i="94"/>
  <c r="Y81" i="94"/>
  <c r="AI81" i="94" s="1"/>
  <c r="Y296" i="94"/>
  <c r="AC296" i="94" s="1"/>
  <c r="X240" i="94"/>
  <c r="Y154" i="94"/>
  <c r="AE154" i="94" s="1"/>
  <c r="Y231" i="94"/>
  <c r="AI231" i="94" s="1"/>
  <c r="U262" i="94"/>
  <c r="U309" i="94"/>
  <c r="U252" i="94"/>
  <c r="Y128" i="94"/>
  <c r="AA128" i="94" s="1"/>
  <c r="Y136" i="94"/>
  <c r="AB136" i="94" s="1"/>
  <c r="U205" i="94"/>
  <c r="U231" i="94"/>
  <c r="U97" i="94"/>
  <c r="U213" i="94"/>
  <c r="Y252" i="94"/>
  <c r="AF252" i="94" s="1"/>
  <c r="U128" i="94"/>
  <c r="U170" i="94"/>
  <c r="Y205" i="94"/>
  <c r="AF205" i="94" s="1"/>
  <c r="X127" i="94"/>
  <c r="U42" i="94"/>
  <c r="Y170" i="94"/>
  <c r="AH170" i="94" s="1"/>
  <c r="Y322" i="94"/>
  <c r="AG322" i="94" s="1"/>
  <c r="U332" i="94"/>
  <c r="Y306" i="94"/>
  <c r="AB306" i="94" s="1"/>
  <c r="X123" i="94"/>
  <c r="U285" i="94"/>
  <c r="Y104" i="94"/>
  <c r="AK104" i="94" s="1"/>
  <c r="U265" i="94"/>
  <c r="Y184" i="94"/>
  <c r="AC184" i="94" s="1"/>
  <c r="U273" i="94"/>
  <c r="X299" i="94"/>
  <c r="U127" i="94"/>
  <c r="Y285" i="94"/>
  <c r="AJ285" i="94" s="1"/>
  <c r="U279" i="94"/>
  <c r="Y211" i="94"/>
  <c r="AJ211" i="94" s="1"/>
  <c r="U132" i="94"/>
  <c r="Y290" i="94"/>
  <c r="AC290" i="94" s="1"/>
  <c r="X262" i="94"/>
  <c r="U157" i="94"/>
  <c r="X272" i="94"/>
  <c r="Y149" i="94"/>
  <c r="Y208" i="94"/>
  <c r="AB208" i="94" s="1"/>
  <c r="Y272" i="94"/>
  <c r="U43" i="94"/>
  <c r="AH47" i="94"/>
  <c r="Y207" i="94"/>
  <c r="AC207" i="94" s="1"/>
  <c r="U249" i="94"/>
  <c r="Y317" i="94"/>
  <c r="U185" i="94"/>
  <c r="U208" i="94"/>
  <c r="Y114" i="94"/>
  <c r="AF114" i="94" s="1"/>
  <c r="U239" i="94"/>
  <c r="Y187" i="94"/>
  <c r="AJ187" i="94" s="1"/>
  <c r="Y249" i="94"/>
  <c r="AB249" i="94" s="1"/>
  <c r="Y40" i="94"/>
  <c r="AG40" i="94" s="1"/>
  <c r="Y53" i="94"/>
  <c r="AF53" i="94" s="1"/>
  <c r="U61" i="94"/>
  <c r="Y62" i="94"/>
  <c r="AJ62" i="94" s="1"/>
  <c r="AJ67" i="94"/>
  <c r="U73" i="94"/>
  <c r="Y197" i="94"/>
  <c r="AB197" i="94" s="1"/>
  <c r="U218" i="94"/>
  <c r="Y141" i="94"/>
  <c r="AC141" i="94" s="1"/>
  <c r="Y124" i="94"/>
  <c r="AK124" i="94" s="1"/>
  <c r="Y115" i="94"/>
  <c r="AG115" i="94" s="1"/>
  <c r="Y106" i="94"/>
  <c r="AC106" i="94" s="1"/>
  <c r="Y110" i="94"/>
  <c r="AG110" i="94" s="1"/>
  <c r="Y257" i="94"/>
  <c r="AC257" i="94" s="1"/>
  <c r="U449" i="94"/>
  <c r="Y449" i="94"/>
  <c r="AA394" i="94"/>
  <c r="AB394" i="94"/>
  <c r="AJ394" i="94"/>
  <c r="AG394" i="94"/>
  <c r="AI394" i="94"/>
  <c r="AF394" i="94"/>
  <c r="AC394" i="94"/>
  <c r="AD394" i="94"/>
  <c r="AH394" i="94"/>
  <c r="U114" i="94"/>
  <c r="U176" i="94"/>
  <c r="U86" i="94"/>
  <c r="AE394" i="94"/>
  <c r="AK394" i="94"/>
  <c r="AD407" i="94"/>
  <c r="Y49" i="94"/>
  <c r="AC49" i="94" s="1"/>
  <c r="Y12" i="94"/>
  <c r="AD12" i="94" s="1"/>
  <c r="AB67" i="94"/>
  <c r="AA67" i="94"/>
  <c r="AC457" i="94"/>
  <c r="U211" i="94"/>
  <c r="Z492" i="94"/>
  <c r="Y78" i="94"/>
  <c r="AC78" i="94" s="1"/>
  <c r="Y63" i="94"/>
  <c r="AK63" i="94" s="1"/>
  <c r="Y14" i="94"/>
  <c r="AE14" i="94" s="1"/>
  <c r="AF67" i="94"/>
  <c r="U47" i="94"/>
  <c r="Y132" i="94"/>
  <c r="AC132" i="94" s="1"/>
  <c r="Y45" i="94"/>
  <c r="Z45" i="94" s="1"/>
  <c r="AB89" i="94"/>
  <c r="AJ56" i="94"/>
  <c r="AF56" i="94"/>
  <c r="U35" i="94"/>
  <c r="U85" i="94"/>
  <c r="U82" i="94"/>
  <c r="U77" i="94"/>
  <c r="Y218" i="94"/>
  <c r="AD218" i="94" s="1"/>
  <c r="U124" i="94"/>
  <c r="Y193" i="94"/>
  <c r="Z193" i="94" s="1"/>
  <c r="U67" i="94"/>
  <c r="Y73" i="94"/>
  <c r="AF73" i="94" s="1"/>
  <c r="AC67" i="94"/>
  <c r="AD67" i="94"/>
  <c r="AE67" i="94"/>
  <c r="U197" i="94"/>
  <c r="AG67" i="94"/>
  <c r="Y31" i="94"/>
  <c r="AJ31" i="94" s="1"/>
  <c r="AK67" i="94"/>
  <c r="U83" i="94"/>
  <c r="U23" i="94"/>
  <c r="U141" i="94"/>
  <c r="AI67" i="94"/>
  <c r="U27" i="94"/>
  <c r="U206" i="94"/>
  <c r="U62" i="94"/>
  <c r="U34" i="94"/>
  <c r="AH56" i="94"/>
  <c r="U87" i="94"/>
  <c r="Y13" i="94"/>
  <c r="AJ13" i="94" s="1"/>
  <c r="AC58" i="94"/>
  <c r="Z56" i="94"/>
  <c r="U71" i="94"/>
  <c r="Y203" i="94"/>
  <c r="AG203" i="94" s="1"/>
  <c r="AC56" i="94"/>
  <c r="U37" i="94"/>
  <c r="Y21" i="94"/>
  <c r="Z21" i="94" s="1"/>
  <c r="U33" i="94"/>
  <c r="Y43" i="94"/>
  <c r="AE43" i="94" s="1"/>
  <c r="U51" i="94"/>
  <c r="Y97" i="94"/>
  <c r="AI97" i="94" s="1"/>
  <c r="U25" i="94"/>
  <c r="U184" i="94"/>
  <c r="Y29" i="94"/>
  <c r="AD29" i="94" s="1"/>
  <c r="Z93" i="94"/>
  <c r="U48" i="94"/>
  <c r="Y30" i="94"/>
  <c r="AJ30" i="94" s="1"/>
  <c r="Y66" i="94"/>
  <c r="AF66" i="94" s="1"/>
  <c r="U44" i="94"/>
  <c r="U26" i="94"/>
  <c r="U269" i="94"/>
  <c r="Y22" i="94"/>
  <c r="AD22" i="94" s="1"/>
  <c r="U136" i="94"/>
  <c r="AK492" i="94"/>
  <c r="AG492" i="94"/>
  <c r="U115" i="94"/>
  <c r="AC492" i="94"/>
  <c r="AI492" i="94"/>
  <c r="AF492" i="94"/>
  <c r="AH492" i="94"/>
  <c r="AB492" i="94"/>
  <c r="U40" i="94"/>
  <c r="Z89" i="94"/>
  <c r="Y101" i="94"/>
  <c r="AG101" i="94" s="1"/>
  <c r="AF59" i="94"/>
  <c r="AG59" i="94"/>
  <c r="AF58" i="94"/>
  <c r="Z58" i="94"/>
  <c r="U152" i="94"/>
  <c r="AI47" i="94"/>
  <c r="Z47" i="94"/>
  <c r="Y38" i="94"/>
  <c r="AH38" i="94" s="1"/>
  <c r="AK58" i="94"/>
  <c r="AA58" i="94"/>
  <c r="U154" i="94"/>
  <c r="AI58" i="94"/>
  <c r="AH58" i="94"/>
  <c r="AE47" i="94"/>
  <c r="U88" i="94"/>
  <c r="Y279" i="94"/>
  <c r="Z279" i="94" s="1"/>
  <c r="AG58" i="94"/>
  <c r="AD58" i="94"/>
  <c r="AJ58" i="94"/>
  <c r="AE58" i="94"/>
  <c r="AK89" i="94"/>
  <c r="Z82" i="94"/>
  <c r="AB82" i="94"/>
  <c r="AC82" i="94"/>
  <c r="AA82" i="94"/>
  <c r="AF82" i="94"/>
  <c r="AD82" i="94"/>
  <c r="AB26" i="94"/>
  <c r="AE89" i="94"/>
  <c r="AD399" i="94"/>
  <c r="AE56" i="94"/>
  <c r="AD56" i="94"/>
  <c r="Z404" i="94"/>
  <c r="AK404" i="94"/>
  <c r="AI404" i="94"/>
  <c r="AG404" i="94"/>
  <c r="AE404" i="94"/>
  <c r="AC404" i="94"/>
  <c r="AB404" i="94"/>
  <c r="AA404" i="94"/>
  <c r="AJ404" i="94"/>
  <c r="AH404" i="94"/>
  <c r="AF404" i="94"/>
  <c r="AD404" i="94"/>
  <c r="AF93" i="94"/>
  <c r="Y254" i="94"/>
  <c r="AK254" i="94" s="1"/>
  <c r="AA399" i="94"/>
  <c r="U296" i="94"/>
  <c r="AI35" i="94"/>
  <c r="AK399" i="94"/>
  <c r="Z399" i="94"/>
  <c r="AB56" i="94"/>
  <c r="AG56" i="94"/>
  <c r="AK56" i="94"/>
  <c r="AA56" i="94"/>
  <c r="Y113" i="94"/>
  <c r="Y146" i="94"/>
  <c r="AC425" i="94"/>
  <c r="AJ425" i="94"/>
  <c r="AF425" i="94"/>
  <c r="AA425" i="94"/>
  <c r="AH425" i="94"/>
  <c r="AD425" i="94"/>
  <c r="AK425" i="94"/>
  <c r="AB425" i="94"/>
  <c r="AG425" i="94"/>
  <c r="AB399" i="94"/>
  <c r="AI399" i="94"/>
  <c r="AJ399" i="94"/>
  <c r="Z71" i="94"/>
  <c r="AE366" i="94"/>
  <c r="AI366" i="94"/>
  <c r="U64" i="94"/>
  <c r="AJ93" i="94"/>
  <c r="U104" i="94"/>
  <c r="AD341" i="94"/>
  <c r="AG341" i="94"/>
  <c r="AH93" i="94"/>
  <c r="U257" i="94"/>
  <c r="Z414" i="94"/>
  <c r="AF414" i="94"/>
  <c r="AG414" i="94"/>
  <c r="AC414" i="94"/>
  <c r="AK414" i="94"/>
  <c r="AB414" i="94"/>
  <c r="AI414" i="94"/>
  <c r="AE414" i="94"/>
  <c r="AH414" i="94"/>
  <c r="AA414" i="94"/>
  <c r="AD414" i="94"/>
  <c r="AJ414" i="94"/>
  <c r="U110" i="94"/>
  <c r="U81" i="94"/>
  <c r="AF83" i="94"/>
  <c r="AG83" i="94"/>
  <c r="AC83" i="94"/>
  <c r="AA83" i="94"/>
  <c r="AI83" i="94"/>
  <c r="AH83" i="94"/>
  <c r="AK83" i="94"/>
  <c r="AD83" i="94"/>
  <c r="Z83" i="94"/>
  <c r="AB83" i="94"/>
  <c r="AJ83" i="94"/>
  <c r="U235" i="94"/>
  <c r="Y235" i="94"/>
  <c r="AD235" i="94" s="1"/>
  <c r="AA48" i="94"/>
  <c r="U24" i="94"/>
  <c r="Y169" i="94"/>
  <c r="U169" i="94"/>
  <c r="U224" i="94"/>
  <c r="U305" i="94"/>
  <c r="Y305" i="94"/>
  <c r="AJ305" i="94" s="1"/>
  <c r="U168" i="94"/>
  <c r="X168" i="94"/>
  <c r="Y32" i="94"/>
  <c r="AD32" i="94" s="1"/>
  <c r="Y280" i="94"/>
  <c r="X280" i="94"/>
  <c r="X138" i="94"/>
  <c r="Y138" i="94"/>
  <c r="U138" i="94"/>
  <c r="Y277" i="94"/>
  <c r="AC277" i="94" s="1"/>
  <c r="U277" i="94"/>
  <c r="U137" i="94"/>
  <c r="X137" i="94"/>
  <c r="AE83" i="94"/>
  <c r="U46" i="94"/>
  <c r="X94" i="94"/>
  <c r="Y94" i="94"/>
  <c r="X125" i="94"/>
  <c r="U125" i="94"/>
  <c r="U9" i="94"/>
  <c r="Y9" i="94"/>
  <c r="Y20" i="94"/>
  <c r="Z20" i="94" s="1"/>
  <c r="U20" i="94"/>
  <c r="AA24" i="94"/>
  <c r="AH24" i="94"/>
  <c r="AE24" i="94"/>
  <c r="AC24" i="94"/>
  <c r="AJ24" i="94"/>
  <c r="AD24" i="94"/>
  <c r="AF24" i="94"/>
  <c r="AG24" i="94"/>
  <c r="AK24" i="94"/>
  <c r="Z24" i="94"/>
  <c r="AB24" i="94"/>
  <c r="U28" i="94"/>
  <c r="Y28" i="94"/>
  <c r="AD28" i="94" s="1"/>
  <c r="Y36" i="94"/>
  <c r="AJ36" i="94" s="1"/>
  <c r="U36" i="94"/>
  <c r="Y50" i="94"/>
  <c r="AJ50" i="94" s="1"/>
  <c r="U50" i="94"/>
  <c r="X153" i="94"/>
  <c r="Y153" i="94"/>
  <c r="U153" i="94"/>
  <c r="X180" i="94"/>
  <c r="Y180" i="94"/>
  <c r="U180" i="94"/>
  <c r="U186" i="94"/>
  <c r="X186" i="94"/>
  <c r="U236" i="94"/>
  <c r="Y236" i="94"/>
  <c r="X236" i="94"/>
  <c r="X256" i="94"/>
  <c r="Y256" i="94"/>
  <c r="U256" i="94"/>
  <c r="Y266" i="94"/>
  <c r="X266" i="94"/>
  <c r="U266" i="94"/>
  <c r="X278" i="94"/>
  <c r="U278" i="94"/>
  <c r="X293" i="94"/>
  <c r="Y293" i="94"/>
  <c r="Y302" i="94"/>
  <c r="AG302" i="94" s="1"/>
  <c r="U302" i="94"/>
  <c r="X312" i="94"/>
  <c r="Y312" i="94"/>
  <c r="U312" i="94"/>
  <c r="X325" i="94"/>
  <c r="U325" i="94"/>
  <c r="Y325" i="94"/>
  <c r="U155" i="94"/>
  <c r="X155" i="94"/>
  <c r="X192" i="94"/>
  <c r="Y192" i="94"/>
  <c r="Y112" i="94"/>
  <c r="Z112" i="94" s="1"/>
  <c r="U112" i="94"/>
  <c r="U227" i="94"/>
  <c r="X227" i="94"/>
  <c r="U202" i="94"/>
  <c r="X202" i="94"/>
  <c r="Y202" i="94"/>
  <c r="X230" i="94"/>
  <c r="U230" i="94"/>
  <c r="AG47" i="94"/>
  <c r="U207" i="94"/>
  <c r="Y227" i="94"/>
  <c r="Y2" i="94"/>
  <c r="X2" i="94"/>
  <c r="U94" i="94"/>
  <c r="U2" i="94"/>
  <c r="U219" i="94"/>
  <c r="Y137" i="94"/>
  <c r="X214" i="94"/>
  <c r="Y159" i="94"/>
  <c r="Y148" i="94"/>
  <c r="AC93" i="94"/>
  <c r="Y233" i="94"/>
  <c r="U113" i="94"/>
  <c r="Y265" i="94"/>
  <c r="AI265" i="94" s="1"/>
  <c r="Y18" i="94"/>
  <c r="U18" i="94"/>
  <c r="Y286" i="94"/>
  <c r="Z286" i="94" s="1"/>
  <c r="AD47" i="94"/>
  <c r="U41" i="94"/>
  <c r="U53" i="94"/>
  <c r="Y250" i="94"/>
  <c r="Y328" i="94"/>
  <c r="Y213" i="94"/>
  <c r="AC213" i="94" s="1"/>
  <c r="U19" i="94"/>
  <c r="Y19" i="94"/>
  <c r="Y7" i="94"/>
  <c r="U6" i="94"/>
  <c r="U259" i="94"/>
  <c r="U16" i="94"/>
  <c r="AF37" i="94"/>
  <c r="X243" i="94"/>
  <c r="U243" i="94"/>
  <c r="X143" i="94"/>
  <c r="U143" i="94"/>
  <c r="AJ46" i="94"/>
  <c r="X52" i="94"/>
  <c r="AE71" i="94"/>
  <c r="AJ47" i="94"/>
  <c r="AF47" i="94"/>
  <c r="AC47" i="94"/>
  <c r="AB47" i="94"/>
  <c r="AA47" i="94"/>
  <c r="AK47" i="94"/>
  <c r="U316" i="94"/>
  <c r="X316" i="94"/>
  <c r="Y316" i="94"/>
  <c r="X99" i="94"/>
  <c r="U99" i="94"/>
  <c r="U65" i="94"/>
  <c r="X65" i="94"/>
  <c r="Y282" i="94"/>
  <c r="U286" i="94"/>
  <c r="AK26" i="94"/>
  <c r="AI26" i="94"/>
  <c r="AE26" i="94"/>
  <c r="AF26" i="94"/>
  <c r="AH26" i="94"/>
  <c r="AJ26" i="94"/>
  <c r="AC26" i="94"/>
  <c r="Z26" i="94"/>
  <c r="AG26" i="94"/>
  <c r="AA26" i="94"/>
  <c r="X39" i="94"/>
  <c r="U39" i="94"/>
  <c r="Y54" i="94"/>
  <c r="AD71" i="94"/>
  <c r="Y143" i="94"/>
  <c r="X55" i="94"/>
  <c r="U55" i="94"/>
  <c r="Y76" i="94"/>
  <c r="AG35" i="94"/>
  <c r="U161" i="94"/>
  <c r="X161" i="94"/>
  <c r="X96" i="94"/>
  <c r="U96" i="94"/>
  <c r="X178" i="94"/>
  <c r="U178" i="94"/>
  <c r="U69" i="94"/>
  <c r="X69" i="94"/>
  <c r="X148" i="94"/>
  <c r="U148" i="94"/>
  <c r="Y80" i="94"/>
  <c r="AA93" i="94"/>
  <c r="Y105" i="94"/>
  <c r="U245" i="94"/>
  <c r="X245" i="94"/>
  <c r="Z67" i="94"/>
  <c r="AH67" i="94"/>
  <c r="Y39" i="94"/>
  <c r="X61" i="94"/>
  <c r="Y179" i="94"/>
  <c r="Y96" i="94"/>
  <c r="Y156" i="94"/>
  <c r="Y178" i="94"/>
  <c r="Y70" i="94"/>
  <c r="X70" i="94"/>
  <c r="U70" i="94"/>
  <c r="X160" i="94"/>
  <c r="U160" i="94"/>
  <c r="AH82" i="94"/>
  <c r="Z77" i="94"/>
  <c r="AC77" i="94"/>
  <c r="AJ77" i="94"/>
  <c r="AF77" i="94"/>
  <c r="AH77" i="94"/>
  <c r="AB77" i="94"/>
  <c r="AI77" i="94"/>
  <c r="AD77" i="94"/>
  <c r="AE77" i="94"/>
  <c r="AK77" i="94"/>
  <c r="AA77" i="94"/>
  <c r="AG77" i="94"/>
  <c r="Y95" i="94"/>
  <c r="U149" i="94"/>
  <c r="X149" i="94"/>
  <c r="X80" i="94"/>
  <c r="U80" i="94"/>
  <c r="AB93" i="94"/>
  <c r="X328" i="94"/>
  <c r="U328" i="94"/>
  <c r="Y61" i="94"/>
  <c r="X179" i="94"/>
  <c r="U179" i="94"/>
  <c r="U156" i="94"/>
  <c r="X156" i="94"/>
  <c r="Y160" i="94"/>
  <c r="X95" i="94"/>
  <c r="U95" i="94"/>
  <c r="Y65" i="94"/>
  <c r="AD93" i="94"/>
  <c r="Y243" i="94"/>
  <c r="X282" i="94"/>
  <c r="U282" i="94"/>
  <c r="U313" i="94"/>
  <c r="X313" i="94"/>
  <c r="Y244" i="94"/>
  <c r="Y313" i="94"/>
  <c r="X244" i="94"/>
  <c r="U244" i="94"/>
  <c r="X283" i="94"/>
  <c r="U283" i="94"/>
  <c r="Y41" i="94"/>
  <c r="AF41" i="94" s="1"/>
  <c r="U54" i="94"/>
  <c r="X54" i="94"/>
  <c r="Y185" i="94"/>
  <c r="AK185" i="94" s="1"/>
  <c r="X76" i="94"/>
  <c r="U76" i="94"/>
  <c r="AE93" i="94"/>
  <c r="Y72" i="94"/>
  <c r="Y99" i="94"/>
  <c r="AK93" i="94"/>
  <c r="AI93" i="94"/>
  <c r="U250" i="94"/>
  <c r="X250" i="94"/>
  <c r="Y283" i="94"/>
  <c r="Y68" i="94"/>
  <c r="U146" i="94"/>
  <c r="X146" i="94"/>
  <c r="U72" i="94"/>
  <c r="X72" i="94"/>
  <c r="X100" i="94"/>
  <c r="U100" i="94"/>
  <c r="U135" i="94"/>
  <c r="X135" i="94"/>
  <c r="X75" i="94"/>
  <c r="AK75" i="94" s="1"/>
  <c r="U75" i="94"/>
  <c r="X223" i="94"/>
  <c r="U223" i="94"/>
  <c r="Y42" i="94"/>
  <c r="Y55" i="94"/>
  <c r="U68" i="94"/>
  <c r="X68" i="94"/>
  <c r="U74" i="94"/>
  <c r="X74" i="94"/>
  <c r="Y100" i="94"/>
  <c r="Y135" i="94"/>
  <c r="Y79" i="94"/>
  <c r="AJ82" i="94"/>
  <c r="AI82" i="94"/>
  <c r="AK82" i="94"/>
  <c r="AE82" i="94"/>
  <c r="AG82" i="94"/>
  <c r="AE37" i="94"/>
  <c r="Z35" i="94"/>
  <c r="X229" i="94"/>
  <c r="U229" i="94"/>
  <c r="Y289" i="94"/>
  <c r="X289" i="94"/>
  <c r="U289" i="94"/>
  <c r="X42" i="94"/>
  <c r="U52" i="94"/>
  <c r="Y52" i="94"/>
  <c r="Y60" i="94"/>
  <c r="X60" i="94"/>
  <c r="U60" i="94"/>
  <c r="Y69" i="94"/>
  <c r="X159" i="94"/>
  <c r="U159" i="94"/>
  <c r="Y74" i="94"/>
  <c r="X79" i="94"/>
  <c r="U79" i="94"/>
  <c r="U105" i="94"/>
  <c r="X105" i="94"/>
  <c r="U233" i="94"/>
  <c r="X233" i="94"/>
  <c r="Y246" i="94"/>
  <c r="U246" i="94"/>
  <c r="AI71" i="94"/>
  <c r="Z37" i="94"/>
  <c r="AB35" i="94"/>
  <c r="X147" i="94"/>
  <c r="U147" i="94"/>
  <c r="X247" i="94"/>
  <c r="U247" i="94"/>
  <c r="Y247" i="94"/>
  <c r="AG71" i="94"/>
  <c r="AI37" i="94"/>
  <c r="AE35" i="94"/>
  <c r="AI98" i="94"/>
  <c r="AJ98" i="94"/>
  <c r="Z98" i="94"/>
  <c r="AA98" i="94"/>
  <c r="AF98" i="94"/>
  <c r="AG98" i="94"/>
  <c r="AC98" i="94"/>
  <c r="AB98" i="94"/>
  <c r="AK98" i="94"/>
  <c r="AD98" i="94"/>
  <c r="AE98" i="94"/>
  <c r="X92" i="94"/>
  <c r="U92" i="94"/>
  <c r="U165" i="94"/>
  <c r="X165" i="94"/>
  <c r="AA34" i="94"/>
  <c r="AJ34" i="94"/>
  <c r="AH34" i="94"/>
  <c r="AE34" i="94"/>
  <c r="AK34" i="94"/>
  <c r="AD34" i="94"/>
  <c r="AC34" i="94"/>
  <c r="AF34" i="94"/>
  <c r="AI34" i="94"/>
  <c r="AB34" i="94"/>
  <c r="Z34" i="94"/>
  <c r="AG34" i="94"/>
  <c r="Y315" i="94"/>
  <c r="AF35" i="94"/>
  <c r="AC71" i="94"/>
  <c r="AH35" i="94"/>
  <c r="AJ37" i="94"/>
  <c r="AH37" i="94"/>
  <c r="U315" i="94"/>
  <c r="X315" i="94"/>
  <c r="AH71" i="94"/>
  <c r="AF71" i="94"/>
  <c r="AK37" i="94"/>
  <c r="AC35" i="94"/>
  <c r="AH27" i="94"/>
  <c r="AC27" i="94"/>
  <c r="AA27" i="94"/>
  <c r="AG27" i="94"/>
  <c r="AI27" i="94"/>
  <c r="AK27" i="94"/>
  <c r="AB27" i="94"/>
  <c r="AF27" i="94"/>
  <c r="AD27" i="94"/>
  <c r="AJ27" i="94"/>
  <c r="AE27" i="94"/>
  <c r="Z27" i="94"/>
  <c r="AH98" i="94"/>
  <c r="AG44" i="94"/>
  <c r="AH44" i="94"/>
  <c r="AA71" i="94"/>
  <c r="AJ71" i="94"/>
  <c r="AA37" i="94"/>
  <c r="AD35" i="94"/>
  <c r="AB71" i="94"/>
  <c r="AD37" i="94"/>
  <c r="AG37" i="94"/>
  <c r="X248" i="94"/>
  <c r="U248" i="94"/>
  <c r="Y248" i="94"/>
  <c r="U121" i="94"/>
  <c r="Y121" i="94"/>
  <c r="Z121" i="94" s="1"/>
  <c r="X228" i="94"/>
  <c r="U228" i="94"/>
  <c r="AK71" i="94"/>
  <c r="Y147" i="94"/>
  <c r="AB37" i="94"/>
  <c r="AC37" i="94"/>
  <c r="AA35" i="94"/>
  <c r="AJ35" i="94"/>
  <c r="AK35" i="94"/>
  <c r="Z204" i="94"/>
  <c r="U260" i="94"/>
  <c r="Y260" i="94"/>
  <c r="Y288" i="94"/>
  <c r="AD288" i="94" s="1"/>
  <c r="U288" i="94"/>
  <c r="Y320" i="94"/>
  <c r="U320" i="94"/>
  <c r="Y134" i="94"/>
  <c r="U134" i="94"/>
  <c r="Y321" i="94"/>
  <c r="U321" i="94"/>
  <c r="Y163" i="94"/>
  <c r="U163" i="94"/>
  <c r="U84" i="94"/>
  <c r="X84" i="94"/>
  <c r="Y297" i="94"/>
  <c r="U297" i="94"/>
  <c r="U210" i="94"/>
  <c r="Y210" i="94"/>
  <c r="AB210" i="94" s="1"/>
  <c r="Y84" i="94"/>
  <c r="AC399" i="94" l="1"/>
  <c r="AC485" i="94"/>
  <c r="AB437" i="94"/>
  <c r="AJ485" i="94"/>
  <c r="AA437" i="94"/>
  <c r="AB485" i="94"/>
  <c r="Z437" i="94"/>
  <c r="AD437" i="94"/>
  <c r="AG437" i="94"/>
  <c r="AF437" i="94"/>
  <c r="AH437" i="94"/>
  <c r="AE437" i="94"/>
  <c r="AH485" i="94"/>
  <c r="AG485" i="94"/>
  <c r="AJ437" i="94"/>
  <c r="AF485" i="94"/>
  <c r="AD485" i="94"/>
  <c r="AG474" i="94"/>
  <c r="AC474" i="94"/>
  <c r="AI437" i="94"/>
  <c r="AC437" i="94"/>
  <c r="AH423" i="94"/>
  <c r="AB334" i="94"/>
  <c r="AE474" i="94"/>
  <c r="AE460" i="94"/>
  <c r="AI334" i="94"/>
  <c r="AH474" i="94"/>
  <c r="AA474" i="94"/>
  <c r="AB423" i="94"/>
  <c r="AG423" i="94"/>
  <c r="AJ474" i="94"/>
  <c r="Z334" i="94"/>
  <c r="AD474" i="94"/>
  <c r="AI474" i="94"/>
  <c r="Z474" i="94"/>
  <c r="AK423" i="94"/>
  <c r="AK474" i="94"/>
  <c r="AI423" i="94"/>
  <c r="AD423" i="94"/>
  <c r="AE334" i="94"/>
  <c r="AC334" i="94"/>
  <c r="AA334" i="94"/>
  <c r="AB474" i="94"/>
  <c r="AJ423" i="94"/>
  <c r="AA423" i="94"/>
  <c r="AK334" i="94"/>
  <c r="AG334" i="94"/>
  <c r="AE423" i="94"/>
  <c r="AJ334" i="94"/>
  <c r="Z429" i="94"/>
  <c r="AF334" i="94"/>
  <c r="AF87" i="94"/>
  <c r="AF423" i="94"/>
  <c r="Z423" i="94"/>
  <c r="AA429" i="94"/>
  <c r="AD334" i="94"/>
  <c r="AF44" i="94"/>
  <c r="AF33" i="94"/>
  <c r="AE341" i="94"/>
  <c r="AA366" i="94"/>
  <c r="AB48" i="94"/>
  <c r="AF407" i="94"/>
  <c r="AH457" i="94"/>
  <c r="AA407" i="94"/>
  <c r="AA341" i="94"/>
  <c r="AC366" i="94"/>
  <c r="AK48" i="94"/>
  <c r="AK407" i="94"/>
  <c r="AJ457" i="94"/>
  <c r="AH407" i="94"/>
  <c r="AC341" i="94"/>
  <c r="AD457" i="94"/>
  <c r="AE48" i="94"/>
  <c r="AI48" i="94"/>
  <c r="Z48" i="94"/>
  <c r="AI457" i="94"/>
  <c r="AI407" i="94"/>
  <c r="Z407" i="94"/>
  <c r="AG33" i="94"/>
  <c r="AJ48" i="94"/>
  <c r="AC48" i="94"/>
  <c r="AH341" i="94"/>
  <c r="Z366" i="94"/>
  <c r="AI385" i="94"/>
  <c r="AD48" i="94"/>
  <c r="AE457" i="94"/>
  <c r="AB407" i="94"/>
  <c r="AJ341" i="94"/>
  <c r="AH366" i="94"/>
  <c r="AB88" i="94"/>
  <c r="AG48" i="94"/>
  <c r="AF51" i="94"/>
  <c r="AI341" i="94"/>
  <c r="AF341" i="94"/>
  <c r="AG366" i="94"/>
  <c r="AF366" i="94"/>
  <c r="AK385" i="94"/>
  <c r="AE385" i="94"/>
  <c r="AH48" i="94"/>
  <c r="AF457" i="94"/>
  <c r="AG457" i="94"/>
  <c r="AJ407" i="94"/>
  <c r="AB341" i="94"/>
  <c r="AK341" i="94"/>
  <c r="AD366" i="94"/>
  <c r="AK366" i="94"/>
  <c r="AA457" i="94"/>
  <c r="AB457" i="94"/>
  <c r="AE407" i="94"/>
  <c r="AK457" i="94"/>
  <c r="AA484" i="94"/>
  <c r="AB366" i="94"/>
  <c r="AD64" i="94"/>
  <c r="AI64" i="94"/>
  <c r="AG64" i="94"/>
  <c r="AC64" i="94"/>
  <c r="AH64" i="94"/>
  <c r="AB173" i="94"/>
  <c r="AB64" i="94"/>
  <c r="Z64" i="94"/>
  <c r="AK64" i="94"/>
  <c r="AF64" i="94"/>
  <c r="AE64" i="94"/>
  <c r="AA64" i="94"/>
  <c r="AH173" i="94"/>
  <c r="AD406" i="94"/>
  <c r="AI469" i="94"/>
  <c r="AI406" i="94"/>
  <c r="AC23" i="94"/>
  <c r="AC434" i="94"/>
  <c r="Z259" i="94"/>
  <c r="AA25" i="94"/>
  <c r="AH89" i="94"/>
  <c r="AA126" i="94"/>
  <c r="AE204" i="94"/>
  <c r="AG89" i="94"/>
  <c r="AC89" i="94"/>
  <c r="AI89" i="94"/>
  <c r="AD126" i="94"/>
  <c r="AG358" i="94"/>
  <c r="AE425" i="94"/>
  <c r="AH399" i="94"/>
  <c r="AE492" i="94"/>
  <c r="AA492" i="94"/>
  <c r="AG399" i="94"/>
  <c r="AE399" i="94"/>
  <c r="Z425" i="94"/>
  <c r="AF399" i="94"/>
  <c r="AH346" i="94"/>
  <c r="AF351" i="94"/>
  <c r="AE351" i="94"/>
  <c r="Z400" i="94"/>
  <c r="AE335" i="94"/>
  <c r="AA395" i="94"/>
  <c r="AH358" i="94"/>
  <c r="AC403" i="94"/>
  <c r="AA358" i="94"/>
  <c r="AG395" i="94"/>
  <c r="Z418" i="94"/>
  <c r="AK335" i="94"/>
  <c r="AD471" i="94"/>
  <c r="AG471" i="94"/>
  <c r="AK471" i="94"/>
  <c r="AH471" i="94"/>
  <c r="Z471" i="94"/>
  <c r="AC471" i="94"/>
  <c r="AB471" i="94"/>
  <c r="AJ471" i="94"/>
  <c r="AI471" i="94"/>
  <c r="AA471" i="94"/>
  <c r="AE471" i="94"/>
  <c r="AE86" i="94"/>
  <c r="AD86" i="94"/>
  <c r="AC487" i="94"/>
  <c r="AH392" i="94"/>
  <c r="AE173" i="94"/>
  <c r="AD173" i="94"/>
  <c r="AG173" i="94"/>
  <c r="Z173" i="94"/>
  <c r="AB392" i="94"/>
  <c r="AJ392" i="94"/>
  <c r="AA173" i="94"/>
  <c r="AK173" i="94"/>
  <c r="Z392" i="94"/>
  <c r="AH421" i="94"/>
  <c r="AI173" i="94"/>
  <c r="AF173" i="94"/>
  <c r="AJ173" i="94"/>
  <c r="AI421" i="94"/>
  <c r="AJ16" i="94"/>
  <c r="AG403" i="94"/>
  <c r="AA403" i="94"/>
  <c r="AI418" i="94"/>
  <c r="AA472" i="94"/>
  <c r="AJ418" i="94"/>
  <c r="AH350" i="94"/>
  <c r="AI335" i="94"/>
  <c r="Z335" i="94"/>
  <c r="AH395" i="94"/>
  <c r="AE358" i="94"/>
  <c r="AC335" i="94"/>
  <c r="AH418" i="94"/>
  <c r="AC16" i="94"/>
  <c r="AB16" i="94"/>
  <c r="Z403" i="94"/>
  <c r="AE418" i="94"/>
  <c r="AG418" i="94"/>
  <c r="AD395" i="94"/>
  <c r="AC358" i="94"/>
  <c r="AK418" i="94"/>
  <c r="AI358" i="94"/>
  <c r="AD358" i="94"/>
  <c r="AJ335" i="94"/>
  <c r="AJ403" i="94"/>
  <c r="AH335" i="94"/>
  <c r="AD335" i="94"/>
  <c r="AF440" i="94"/>
  <c r="AI16" i="94"/>
  <c r="AH403" i="94"/>
  <c r="AC418" i="94"/>
  <c r="Z16" i="94"/>
  <c r="AF89" i="94"/>
  <c r="AD418" i="94"/>
  <c r="AI393" i="94"/>
  <c r="AK358" i="94"/>
  <c r="AB358" i="94"/>
  <c r="AK490" i="94"/>
  <c r="AD16" i="94"/>
  <c r="AA16" i="94"/>
  <c r="AE16" i="94"/>
  <c r="AH16" i="94"/>
  <c r="AB403" i="94"/>
  <c r="AF403" i="94"/>
  <c r="AF16" i="94"/>
  <c r="AA418" i="94"/>
  <c r="AA344" i="94"/>
  <c r="Z358" i="94"/>
  <c r="AF395" i="94"/>
  <c r="AE395" i="94"/>
  <c r="AB395" i="94"/>
  <c r="AK152" i="94"/>
  <c r="AE403" i="94"/>
  <c r="AK403" i="94"/>
  <c r="AF418" i="94"/>
  <c r="AD89" i="94"/>
  <c r="AJ89" i="94"/>
  <c r="AJ358" i="94"/>
  <c r="AA400" i="94"/>
  <c r="AI395" i="94"/>
  <c r="AA335" i="94"/>
  <c r="Z395" i="94"/>
  <c r="AK16" i="94"/>
  <c r="AI403" i="94"/>
  <c r="AD472" i="94"/>
  <c r="AJ395" i="94"/>
  <c r="AC395" i="94"/>
  <c r="AF335" i="94"/>
  <c r="AB335" i="94"/>
  <c r="AB23" i="94"/>
  <c r="AK469" i="94"/>
  <c r="AH469" i="94"/>
  <c r="AF406" i="94"/>
  <c r="AE406" i="94"/>
  <c r="AE469" i="94"/>
  <c r="AA469" i="94"/>
  <c r="AG352" i="94"/>
  <c r="AA406" i="94"/>
  <c r="AJ406" i="94"/>
  <c r="Z469" i="94"/>
  <c r="AC469" i="94"/>
  <c r="AE352" i="94"/>
  <c r="Z406" i="94"/>
  <c r="AI488" i="94"/>
  <c r="AJ469" i="94"/>
  <c r="AB406" i="94"/>
  <c r="AK224" i="94"/>
  <c r="AD469" i="94"/>
  <c r="AB469" i="94"/>
  <c r="AC406" i="94"/>
  <c r="AH406" i="94"/>
  <c r="AB224" i="94"/>
  <c r="AK23" i="94"/>
  <c r="AG469" i="94"/>
  <c r="AK406" i="94"/>
  <c r="AG23" i="94"/>
  <c r="AJ461" i="94"/>
  <c r="AG477" i="94"/>
  <c r="AD431" i="94"/>
  <c r="AK46" i="94"/>
  <c r="AE419" i="94"/>
  <c r="AE199" i="94"/>
  <c r="AF46" i="94"/>
  <c r="AI46" i="94"/>
  <c r="AD46" i="94"/>
  <c r="AK199" i="94"/>
  <c r="AH46" i="94"/>
  <c r="Z46" i="94"/>
  <c r="AJ199" i="94"/>
  <c r="Z223" i="94"/>
  <c r="AA46" i="94"/>
  <c r="AG46" i="94"/>
  <c r="AE46" i="94"/>
  <c r="AB46" i="94"/>
  <c r="AC422" i="94"/>
  <c r="AG291" i="94"/>
  <c r="Z422" i="94"/>
  <c r="AD25" i="94"/>
  <c r="AD189" i="94"/>
  <c r="AC126" i="94"/>
  <c r="AJ350" i="94"/>
  <c r="AK346" i="94"/>
  <c r="AE393" i="94"/>
  <c r="AA351" i="94"/>
  <c r="AI351" i="94"/>
  <c r="AB393" i="94"/>
  <c r="Z238" i="94"/>
  <c r="AH126" i="94"/>
  <c r="AD346" i="94"/>
  <c r="AI350" i="94"/>
  <c r="AC393" i="94"/>
  <c r="AF393" i="94"/>
  <c r="AJ346" i="94"/>
  <c r="AD393" i="94"/>
  <c r="AB346" i="94"/>
  <c r="AF118" i="94"/>
  <c r="AF126" i="94"/>
  <c r="Z346" i="94"/>
  <c r="AK350" i="94"/>
  <c r="AG433" i="94"/>
  <c r="AK393" i="94"/>
  <c r="AB126" i="94"/>
  <c r="AI126" i="94"/>
  <c r="AF346" i="94"/>
  <c r="AD350" i="94"/>
  <c r="AH433" i="94"/>
  <c r="AH393" i="94"/>
  <c r="AC351" i="94"/>
  <c r="AC350" i="94"/>
  <c r="Z393" i="94"/>
  <c r="AJ393" i="94"/>
  <c r="AF350" i="94"/>
  <c r="AF433" i="94"/>
  <c r="Z351" i="94"/>
  <c r="Z350" i="94"/>
  <c r="AA393" i="94"/>
  <c r="AJ126" i="94"/>
  <c r="AJ351" i="94"/>
  <c r="Z126" i="94"/>
  <c r="AG346" i="94"/>
  <c r="AI346" i="94"/>
  <c r="AA350" i="94"/>
  <c r="AE350" i="94"/>
  <c r="AE346" i="94"/>
  <c r="AG351" i="94"/>
  <c r="AJ490" i="94"/>
  <c r="AA490" i="94"/>
  <c r="AC346" i="94"/>
  <c r="AJ124" i="94"/>
  <c r="Z124" i="94"/>
  <c r="AE126" i="94"/>
  <c r="AG126" i="94"/>
  <c r="AB350" i="94"/>
  <c r="AI131" i="94"/>
  <c r="AD351" i="94"/>
  <c r="AH351" i="94"/>
  <c r="AK351" i="94"/>
  <c r="AH87" i="94"/>
  <c r="AK460" i="94"/>
  <c r="AG87" i="94"/>
  <c r="AH127" i="94"/>
  <c r="AE421" i="94"/>
  <c r="AD429" i="94"/>
  <c r="AK392" i="94"/>
  <c r="AF392" i="94"/>
  <c r="AF421" i="94"/>
  <c r="Z421" i="94"/>
  <c r="AB87" i="94"/>
  <c r="AE87" i="94"/>
  <c r="AA87" i="94"/>
  <c r="AD87" i="94"/>
  <c r="AB421" i="94"/>
  <c r="AA421" i="94"/>
  <c r="AH429" i="94"/>
  <c r="AE392" i="94"/>
  <c r="AK421" i="94"/>
  <c r="AK429" i="94"/>
  <c r="AD421" i="94"/>
  <c r="AB429" i="94"/>
  <c r="AC87" i="94"/>
  <c r="AG86" i="94"/>
  <c r="AC338" i="94"/>
  <c r="AC429" i="94"/>
  <c r="AD392" i="94"/>
  <c r="AJ338" i="94"/>
  <c r="AC421" i="94"/>
  <c r="AF429" i="94"/>
  <c r="AH338" i="94"/>
  <c r="AI392" i="94"/>
  <c r="AJ493" i="94"/>
  <c r="AG429" i="94"/>
  <c r="AG392" i="94"/>
  <c r="AI87" i="94"/>
  <c r="AK87" i="94"/>
  <c r="Z87" i="94"/>
  <c r="AB338" i="94"/>
  <c r="AE493" i="94"/>
  <c r="AJ429" i="94"/>
  <c r="AE429" i="94"/>
  <c r="AA392" i="94"/>
  <c r="AF460" i="94"/>
  <c r="AG421" i="94"/>
  <c r="AH326" i="94"/>
  <c r="Z326" i="94"/>
  <c r="AE259" i="94"/>
  <c r="AG338" i="94"/>
  <c r="AE338" i="94"/>
  <c r="AE428" i="94"/>
  <c r="AI275" i="94"/>
  <c r="AK275" i="94"/>
  <c r="AG275" i="94"/>
  <c r="AA275" i="94"/>
  <c r="AH275" i="94"/>
  <c r="AB275" i="94"/>
  <c r="AJ275" i="94"/>
  <c r="AC275" i="94"/>
  <c r="AD275" i="94"/>
  <c r="AE275" i="94"/>
  <c r="Z275" i="94"/>
  <c r="AF294" i="94"/>
  <c r="AI199" i="94"/>
  <c r="AB238" i="94"/>
  <c r="AE238" i="94"/>
  <c r="AA238" i="94"/>
  <c r="AC199" i="94"/>
  <c r="AI310" i="94"/>
  <c r="AD493" i="94"/>
  <c r="AH460" i="94"/>
  <c r="Z460" i="94"/>
  <c r="AC493" i="94"/>
  <c r="AA493" i="94"/>
  <c r="AD199" i="94"/>
  <c r="AF199" i="94"/>
  <c r="Z199" i="94"/>
  <c r="AB199" i="94"/>
  <c r="AI249" i="94"/>
  <c r="AA460" i="94"/>
  <c r="AI460" i="94"/>
  <c r="AH493" i="94"/>
  <c r="AG493" i="94"/>
  <c r="AB460" i="94"/>
  <c r="AG460" i="94"/>
  <c r="AK493" i="94"/>
  <c r="AI493" i="94"/>
  <c r="AA311" i="94"/>
  <c r="AE21" i="94"/>
  <c r="AG199" i="94"/>
  <c r="AC460" i="94"/>
  <c r="AJ460" i="94"/>
  <c r="AF493" i="94"/>
  <c r="AC413" i="94"/>
  <c r="AB493" i="94"/>
  <c r="AH199" i="94"/>
  <c r="AI413" i="94"/>
  <c r="Z310" i="94"/>
  <c r="AI119" i="94"/>
  <c r="AB477" i="94"/>
  <c r="AJ431" i="94"/>
  <c r="AC477" i="94"/>
  <c r="Z413" i="94"/>
  <c r="AG224" i="94"/>
  <c r="AJ224" i="94"/>
  <c r="AH23" i="94"/>
  <c r="AC17" i="94"/>
  <c r="AF21" i="94"/>
  <c r="Z461" i="94"/>
  <c r="AE477" i="94"/>
  <c r="AC431" i="94"/>
  <c r="AD413" i="94"/>
  <c r="AH224" i="94"/>
  <c r="AD23" i="94"/>
  <c r="AF23" i="94"/>
  <c r="AE461" i="94"/>
  <c r="AB461" i="94"/>
  <c r="AE224" i="94"/>
  <c r="AD224" i="94"/>
  <c r="AI17" i="94"/>
  <c r="AJ23" i="94"/>
  <c r="AH21" i="94"/>
  <c r="AE386" i="94"/>
  <c r="AD461" i="94"/>
  <c r="AK461" i="94"/>
  <c r="AF477" i="94"/>
  <c r="AA431" i="94"/>
  <c r="AI477" i="94"/>
  <c r="AB431" i="94"/>
  <c r="AF413" i="94"/>
  <c r="AK413" i="94"/>
  <c r="AA461" i="94"/>
  <c r="AG461" i="94"/>
  <c r="AF431" i="94"/>
  <c r="AI431" i="94"/>
  <c r="Z23" i="94"/>
  <c r="AJ413" i="94"/>
  <c r="AB413" i="94"/>
  <c r="AC224" i="94"/>
  <c r="AA23" i="94"/>
  <c r="AF461" i="94"/>
  <c r="AE431" i="94"/>
  <c r="AA477" i="94"/>
  <c r="AG431" i="94"/>
  <c r="AA413" i="94"/>
  <c r="AJ427" i="94"/>
  <c r="AI224" i="94"/>
  <c r="AH270" i="94"/>
  <c r="AF224" i="94"/>
  <c r="AE23" i="94"/>
  <c r="AK477" i="94"/>
  <c r="AA224" i="94"/>
  <c r="AI461" i="94"/>
  <c r="AD477" i="94"/>
  <c r="AH431" i="94"/>
  <c r="AK431" i="94"/>
  <c r="AH413" i="94"/>
  <c r="AC461" i="94"/>
  <c r="AJ477" i="94"/>
  <c r="AH477" i="94"/>
  <c r="AE413" i="94"/>
  <c r="AD427" i="94"/>
  <c r="AK175" i="94"/>
  <c r="AB483" i="94"/>
  <c r="Z367" i="94"/>
  <c r="AB367" i="94"/>
  <c r="AD367" i="94"/>
  <c r="AH483" i="94"/>
  <c r="AI367" i="94"/>
  <c r="AA209" i="94"/>
  <c r="AJ209" i="94"/>
  <c r="AG268" i="94"/>
  <c r="AH209" i="94"/>
  <c r="AD200" i="94"/>
  <c r="AK209" i="94"/>
  <c r="Z459" i="94"/>
  <c r="AG367" i="94"/>
  <c r="AJ85" i="94"/>
  <c r="AC458" i="94"/>
  <c r="AH367" i="94"/>
  <c r="AF367" i="94"/>
  <c r="AE389" i="94"/>
  <c r="AJ415" i="94"/>
  <c r="AD372" i="94"/>
  <c r="AE264" i="94"/>
  <c r="AJ271" i="94"/>
  <c r="AJ264" i="94"/>
  <c r="Z6" i="94"/>
  <c r="AF443" i="94"/>
  <c r="AI264" i="94"/>
  <c r="AH29" i="94"/>
  <c r="AF285" i="94"/>
  <c r="AA291" i="94"/>
  <c r="AJ318" i="94"/>
  <c r="Z372" i="94"/>
  <c r="AC6" i="94"/>
  <c r="AK201" i="94"/>
  <c r="AD201" i="94"/>
  <c r="AG405" i="94"/>
  <c r="AI459" i="94"/>
  <c r="AA6" i="94"/>
  <c r="AJ5" i="94"/>
  <c r="AA5" i="94"/>
  <c r="AD238" i="94"/>
  <c r="AK238" i="94"/>
  <c r="AB44" i="94"/>
  <c r="AD33" i="94"/>
  <c r="Z207" i="94"/>
  <c r="AE51" i="94"/>
  <c r="AH88" i="94"/>
  <c r="AG385" i="94"/>
  <c r="AI338" i="94"/>
  <c r="AH86" i="94"/>
  <c r="AK338" i="94"/>
  <c r="AC483" i="94"/>
  <c r="AD382" i="94"/>
  <c r="AA456" i="94"/>
  <c r="AJ238" i="94"/>
  <c r="AA115" i="94"/>
  <c r="AJ484" i="94"/>
  <c r="Z385" i="94"/>
  <c r="AK88" i="94"/>
  <c r="Z338" i="94"/>
  <c r="AJ86" i="94"/>
  <c r="AC86" i="94"/>
  <c r="AI446" i="94"/>
  <c r="AH442" i="94"/>
  <c r="AH385" i="94"/>
  <c r="AG354" i="94"/>
  <c r="Z309" i="94"/>
  <c r="AA330" i="94"/>
  <c r="AC238" i="94"/>
  <c r="AH238" i="94"/>
  <c r="AB33" i="94"/>
  <c r="Z91" i="94"/>
  <c r="AH484" i="94"/>
  <c r="AF385" i="94"/>
  <c r="AI86" i="94"/>
  <c r="Z86" i="94"/>
  <c r="AA86" i="94"/>
  <c r="AD338" i="94"/>
  <c r="AE330" i="94"/>
  <c r="AG238" i="94"/>
  <c r="AD44" i="94"/>
  <c r="AD212" i="94"/>
  <c r="AJ309" i="94"/>
  <c r="AF238" i="94"/>
  <c r="AE44" i="94"/>
  <c r="Z33" i="94"/>
  <c r="AD10" i="94"/>
  <c r="AB214" i="94"/>
  <c r="AB484" i="94"/>
  <c r="AD114" i="94"/>
  <c r="AD385" i="94"/>
  <c r="AB86" i="94"/>
  <c r="AA354" i="94"/>
  <c r="AF86" i="94"/>
  <c r="AF338" i="94"/>
  <c r="AC486" i="94"/>
  <c r="AJ420" i="94"/>
  <c r="AB51" i="94"/>
  <c r="AG484" i="94"/>
  <c r="AB114" i="94"/>
  <c r="AJ385" i="94"/>
  <c r="AB385" i="94"/>
  <c r="AJ439" i="94"/>
  <c r="AK483" i="94"/>
  <c r="AG309" i="94"/>
  <c r="AA33" i="94"/>
  <c r="AI51" i="94"/>
  <c r="AI44" i="94"/>
  <c r="AH33" i="94"/>
  <c r="AG294" i="94"/>
  <c r="AH207" i="94"/>
  <c r="AJ51" i="94"/>
  <c r="AH51" i="94"/>
  <c r="AC484" i="94"/>
  <c r="AC385" i="94"/>
  <c r="AD398" i="94"/>
  <c r="AE483" i="94"/>
  <c r="AF470" i="94"/>
  <c r="Z483" i="94"/>
  <c r="AB456" i="94"/>
  <c r="AK318" i="94"/>
  <c r="Z253" i="94"/>
  <c r="AJ478" i="94"/>
  <c r="AF253" i="94"/>
  <c r="AE217" i="94"/>
  <c r="AE120" i="94"/>
  <c r="AE303" i="94"/>
  <c r="AB326" i="94"/>
  <c r="AK85" i="94"/>
  <c r="AF85" i="94"/>
  <c r="AC249" i="94"/>
  <c r="AH206" i="94"/>
  <c r="AB496" i="94"/>
  <c r="Z347" i="94"/>
  <c r="AB415" i="94"/>
  <c r="AD333" i="94"/>
  <c r="AK120" i="94"/>
  <c r="AJ344" i="94"/>
  <c r="AD355" i="94"/>
  <c r="AA467" i="94"/>
  <c r="AE479" i="94"/>
  <c r="AC412" i="94"/>
  <c r="AK389" i="94"/>
  <c r="Z391" i="94"/>
  <c r="AI440" i="94"/>
  <c r="AK326" i="94"/>
  <c r="AE85" i="94"/>
  <c r="AJ326" i="94"/>
  <c r="AE326" i="94"/>
  <c r="AA85" i="94"/>
  <c r="AF92" i="94"/>
  <c r="AF496" i="94"/>
  <c r="AB347" i="94"/>
  <c r="AK415" i="94"/>
  <c r="AK458" i="94"/>
  <c r="AJ217" i="94"/>
  <c r="AI400" i="94"/>
  <c r="AD400" i="94"/>
  <c r="AI355" i="94"/>
  <c r="AJ253" i="94"/>
  <c r="AH479" i="94"/>
  <c r="AA326" i="94"/>
  <c r="AJ111" i="94"/>
  <c r="AA249" i="94"/>
  <c r="Z90" i="94"/>
  <c r="AC200" i="94"/>
  <c r="AJ458" i="94"/>
  <c r="AC344" i="94"/>
  <c r="AI344" i="94"/>
  <c r="AG400" i="94"/>
  <c r="AJ391" i="94"/>
  <c r="AG408" i="94"/>
  <c r="AF402" i="94"/>
  <c r="AK400" i="94"/>
  <c r="AC440" i="94"/>
  <c r="AI467" i="94"/>
  <c r="AD389" i="94"/>
  <c r="AF326" i="94"/>
  <c r="AD85" i="94"/>
  <c r="AI326" i="94"/>
  <c r="AB85" i="94"/>
  <c r="AH85" i="94"/>
  <c r="AC111" i="94"/>
  <c r="AJ200" i="94"/>
  <c r="AH347" i="94"/>
  <c r="AH458" i="94"/>
  <c r="AC120" i="94"/>
  <c r="AH120" i="94"/>
  <c r="AE400" i="94"/>
  <c r="AE408" i="94"/>
  <c r="AH467" i="94"/>
  <c r="AB400" i="94"/>
  <c r="AD440" i="94"/>
  <c r="AJ400" i="94"/>
  <c r="AC326" i="94"/>
  <c r="AD326" i="94"/>
  <c r="AG85" i="94"/>
  <c r="AC85" i="94"/>
  <c r="AC303" i="94"/>
  <c r="AF217" i="94"/>
  <c r="Z217" i="94"/>
  <c r="AC496" i="94"/>
  <c r="AE347" i="94"/>
  <c r="AH415" i="94"/>
  <c r="AG458" i="94"/>
  <c r="AB120" i="94"/>
  <c r="AH400" i="94"/>
  <c r="AF400" i="94"/>
  <c r="AB408" i="94"/>
  <c r="AC467" i="94"/>
  <c r="AH401" i="94"/>
  <c r="AG440" i="94"/>
  <c r="AD444" i="94"/>
  <c r="AJ440" i="94"/>
  <c r="AD456" i="94"/>
  <c r="AH444" i="94"/>
  <c r="AH412" i="94"/>
  <c r="AA415" i="94"/>
  <c r="AI458" i="94"/>
  <c r="AI85" i="94"/>
  <c r="AC217" i="94"/>
  <c r="AG200" i="94"/>
  <c r="AI496" i="94"/>
  <c r="AK347" i="94"/>
  <c r="AI415" i="94"/>
  <c r="Z339" i="94"/>
  <c r="AK467" i="94"/>
  <c r="AK402" i="94"/>
  <c r="AK401" i="94"/>
  <c r="AI412" i="94"/>
  <c r="AA412" i="94"/>
  <c r="AA444" i="94"/>
  <c r="AA120" i="94"/>
  <c r="AC459" i="94"/>
  <c r="AE355" i="94"/>
  <c r="AG467" i="94"/>
  <c r="Z467" i="94"/>
  <c r="AG478" i="94"/>
  <c r="AJ355" i="94"/>
  <c r="AH405" i="94"/>
  <c r="AA405" i="94"/>
  <c r="AG426" i="94"/>
  <c r="AE111" i="94"/>
  <c r="AE459" i="94"/>
  <c r="AB459" i="94"/>
  <c r="AJ103" i="94"/>
  <c r="AF303" i="94"/>
  <c r="AB111" i="94"/>
  <c r="AK253" i="94"/>
  <c r="AE107" i="94"/>
  <c r="AF103" i="94"/>
  <c r="AH222" i="94"/>
  <c r="AJ6" i="94"/>
  <c r="AH6" i="94"/>
  <c r="AI347" i="94"/>
  <c r="AK108" i="94"/>
  <c r="AG415" i="94"/>
  <c r="AE458" i="94"/>
  <c r="AD458" i="94"/>
  <c r="AI120" i="94"/>
  <c r="AG443" i="94"/>
  <c r="AJ459" i="94"/>
  <c r="AH355" i="94"/>
  <c r="AA479" i="94"/>
  <c r="AB467" i="94"/>
  <c r="AC157" i="94"/>
  <c r="AD405" i="94"/>
  <c r="AC355" i="94"/>
  <c r="AH303" i="94"/>
  <c r="AH91" i="94"/>
  <c r="AF6" i="94"/>
  <c r="AK303" i="94"/>
  <c r="AG253" i="94"/>
  <c r="AK111" i="94"/>
  <c r="Z251" i="94"/>
  <c r="AD253" i="94"/>
  <c r="AD90" i="94"/>
  <c r="AI107" i="94"/>
  <c r="AK186" i="94"/>
  <c r="AD347" i="94"/>
  <c r="AC415" i="94"/>
  <c r="AA458" i="94"/>
  <c r="AJ120" i="94"/>
  <c r="AG120" i="94"/>
  <c r="AB6" i="94"/>
  <c r="AC388" i="94"/>
  <c r="AD459" i="94"/>
  <c r="AG479" i="94"/>
  <c r="AK355" i="94"/>
  <c r="AD479" i="94"/>
  <c r="AF467" i="94"/>
  <c r="AH111" i="94"/>
  <c r="AD6" i="94"/>
  <c r="AI6" i="94"/>
  <c r="AI303" i="94"/>
  <c r="AD303" i="94"/>
  <c r="AI111" i="94"/>
  <c r="AB91" i="94"/>
  <c r="AE253" i="94"/>
  <c r="AH253" i="94"/>
  <c r="AD107" i="94"/>
  <c r="AA90" i="94"/>
  <c r="AK6" i="94"/>
  <c r="AF347" i="94"/>
  <c r="Z415" i="94"/>
  <c r="AF458" i="94"/>
  <c r="Z120" i="94"/>
  <c r="AI348" i="94"/>
  <c r="AH459" i="94"/>
  <c r="AK459" i="94"/>
  <c r="AB355" i="94"/>
  <c r="AJ479" i="94"/>
  <c r="AD467" i="94"/>
  <c r="AK479" i="94"/>
  <c r="AF405" i="94"/>
  <c r="AJ405" i="94"/>
  <c r="AE405" i="94"/>
  <c r="Z303" i="94"/>
  <c r="AC253" i="94"/>
  <c r="AF111" i="94"/>
  <c r="AA181" i="94"/>
  <c r="AG6" i="94"/>
  <c r="AA303" i="94"/>
  <c r="AG303" i="94"/>
  <c r="AD111" i="94"/>
  <c r="AG111" i="94"/>
  <c r="AG91" i="94"/>
  <c r="AB253" i="94"/>
  <c r="AA253" i="94"/>
  <c r="AC103" i="94"/>
  <c r="AK90" i="94"/>
  <c r="AA347" i="94"/>
  <c r="AJ347" i="94"/>
  <c r="AF415" i="94"/>
  <c r="AB458" i="94"/>
  <c r="AC90" i="94"/>
  <c r="AI443" i="94"/>
  <c r="AD120" i="94"/>
  <c r="Z479" i="94"/>
  <c r="AG459" i="94"/>
  <c r="AA355" i="94"/>
  <c r="AF479" i="94"/>
  <c r="AI479" i="94"/>
  <c r="AC479" i="94"/>
  <c r="AJ467" i="94"/>
  <c r="AG355" i="94"/>
  <c r="AB405" i="94"/>
  <c r="AE426" i="94"/>
  <c r="AI405" i="94"/>
  <c r="AC405" i="94"/>
  <c r="Z396" i="94"/>
  <c r="AF459" i="94"/>
  <c r="AJ303" i="94"/>
  <c r="Z111" i="94"/>
  <c r="AF91" i="94"/>
  <c r="AI253" i="94"/>
  <c r="AI90" i="94"/>
  <c r="AE90" i="94"/>
  <c r="AK181" i="94"/>
  <c r="AG347" i="94"/>
  <c r="AD415" i="94"/>
  <c r="AJ108" i="94"/>
  <c r="AA459" i="94"/>
  <c r="AF355" i="94"/>
  <c r="AK314" i="94"/>
  <c r="Z405" i="94"/>
  <c r="AE478" i="94"/>
  <c r="Z463" i="94"/>
  <c r="AE480" i="94"/>
  <c r="AA44" i="94"/>
  <c r="AC88" i="94"/>
  <c r="AE439" i="94"/>
  <c r="AK439" i="94"/>
  <c r="AH430" i="94"/>
  <c r="AH439" i="94"/>
  <c r="AF486" i="94"/>
  <c r="AI372" i="94"/>
  <c r="AH486" i="94"/>
  <c r="AC446" i="94"/>
  <c r="AK430" i="94"/>
  <c r="AK478" i="94"/>
  <c r="AK442" i="94"/>
  <c r="AJ382" i="94"/>
  <c r="AJ456" i="94"/>
  <c r="AE382" i="94"/>
  <c r="AB480" i="94"/>
  <c r="AD439" i="94"/>
  <c r="Z430" i="94"/>
  <c r="AF430" i="94"/>
  <c r="AC439" i="94"/>
  <c r="AB478" i="94"/>
  <c r="AD442" i="94"/>
  <c r="AC382" i="94"/>
  <c r="AF483" i="94"/>
  <c r="AB442" i="94"/>
  <c r="AE456" i="94"/>
  <c r="AC442" i="94"/>
  <c r="AB463" i="94"/>
  <c r="AH221" i="94"/>
  <c r="AK44" i="94"/>
  <c r="AI33" i="94"/>
  <c r="AK33" i="94"/>
  <c r="AD264" i="94"/>
  <c r="AH103" i="94"/>
  <c r="AK51" i="94"/>
  <c r="AB21" i="94"/>
  <c r="Z51" i="94"/>
  <c r="AD484" i="94"/>
  <c r="AI484" i="94"/>
  <c r="AE88" i="94"/>
  <c r="Z88" i="94"/>
  <c r="AD430" i="94"/>
  <c r="AJ430" i="94"/>
  <c r="AG486" i="94"/>
  <c r="Z486" i="94"/>
  <c r="AF446" i="94"/>
  <c r="AH446" i="94"/>
  <c r="AA486" i="94"/>
  <c r="AA367" i="94"/>
  <c r="Z434" i="94"/>
  <c r="AE367" i="94"/>
  <c r="AB434" i="94"/>
  <c r="AD478" i="94"/>
  <c r="AE417" i="94"/>
  <c r="AA442" i="94"/>
  <c r="AJ434" i="94"/>
  <c r="AI478" i="94"/>
  <c r="AI382" i="94"/>
  <c r="AG456" i="94"/>
  <c r="AB476" i="94"/>
  <c r="AF439" i="94"/>
  <c r="AA382" i="94"/>
  <c r="AK456" i="94"/>
  <c r="AD434" i="94"/>
  <c r="AF382" i="94"/>
  <c r="AJ44" i="94"/>
  <c r="AC33" i="94"/>
  <c r="AJ33" i="94"/>
  <c r="AJ319" i="94"/>
  <c r="AC51" i="94"/>
  <c r="AK103" i="94"/>
  <c r="AA51" i="94"/>
  <c r="AE484" i="94"/>
  <c r="AF484" i="94"/>
  <c r="AF88" i="94"/>
  <c r="AH187" i="94"/>
  <c r="AI88" i="94"/>
  <c r="AI430" i="94"/>
  <c r="AB430" i="94"/>
  <c r="AB486" i="94"/>
  <c r="AJ486" i="94"/>
  <c r="AJ446" i="94"/>
  <c r="AB446" i="94"/>
  <c r="AD446" i="94"/>
  <c r="AI483" i="94"/>
  <c r="AJ483" i="94"/>
  <c r="AF442" i="94"/>
  <c r="AI486" i="94"/>
  <c r="AH478" i="94"/>
  <c r="AJ442" i="94"/>
  <c r="AH382" i="94"/>
  <c r="Z456" i="94"/>
  <c r="AB382" i="94"/>
  <c r="AE434" i="94"/>
  <c r="Z478" i="94"/>
  <c r="AK234" i="94"/>
  <c r="AB318" i="94"/>
  <c r="AE372" i="94"/>
  <c r="AG88" i="94"/>
  <c r="AA430" i="94"/>
  <c r="Z439" i="94"/>
  <c r="AA439" i="94"/>
  <c r="AK486" i="94"/>
  <c r="AE486" i="94"/>
  <c r="AE446" i="94"/>
  <c r="AE442" i="94"/>
  <c r="AK446" i="94"/>
  <c r="AG483" i="94"/>
  <c r="Z442" i="94"/>
  <c r="AG382" i="94"/>
  <c r="AI456" i="94"/>
  <c r="AA434" i="94"/>
  <c r="AI434" i="94"/>
  <c r="AJ88" i="94"/>
  <c r="AC44" i="94"/>
  <c r="AD91" i="94"/>
  <c r="AB209" i="94"/>
  <c r="AG51" i="94"/>
  <c r="AK484" i="94"/>
  <c r="AF357" i="94"/>
  <c r="AG430" i="94"/>
  <c r="AI439" i="94"/>
  <c r="AE430" i="94"/>
  <c r="AJ367" i="94"/>
  <c r="AK367" i="94"/>
  <c r="AG446" i="94"/>
  <c r="AF478" i="94"/>
  <c r="AA483" i="94"/>
  <c r="AA446" i="94"/>
  <c r="AF434" i="94"/>
  <c r="AH434" i="94"/>
  <c r="AG442" i="94"/>
  <c r="AH456" i="94"/>
  <c r="AB481" i="94"/>
  <c r="AA478" i="94"/>
  <c r="AK382" i="94"/>
  <c r="AA255" i="94"/>
  <c r="AD88" i="94"/>
  <c r="AG439" i="94"/>
  <c r="AC478" i="94"/>
  <c r="AG434" i="94"/>
  <c r="AC456" i="94"/>
  <c r="AK329" i="94"/>
  <c r="AH428" i="94"/>
  <c r="AB309" i="94"/>
  <c r="Z318" i="94"/>
  <c r="AK330" i="94"/>
  <c r="AJ270" i="94"/>
  <c r="AC212" i="94"/>
  <c r="AG118" i="94"/>
  <c r="AH496" i="94"/>
  <c r="AD496" i="94"/>
  <c r="AC472" i="94"/>
  <c r="AA352" i="94"/>
  <c r="AB206" i="94"/>
  <c r="AE454" i="94"/>
  <c r="AD344" i="94"/>
  <c r="AH372" i="94"/>
  <c r="AH375" i="94"/>
  <c r="AF391" i="94"/>
  <c r="Z408" i="94"/>
  <c r="AI389" i="94"/>
  <c r="AI402" i="94"/>
  <c r="AG447" i="94"/>
  <c r="AE402" i="94"/>
  <c r="AC433" i="94"/>
  <c r="AB401" i="94"/>
  <c r="AD401" i="94"/>
  <c r="AJ157" i="94"/>
  <c r="AG412" i="94"/>
  <c r="AE440" i="94"/>
  <c r="AK412" i="94"/>
  <c r="AH440" i="94"/>
  <c r="AA318" i="94"/>
  <c r="AH447" i="94"/>
  <c r="AC389" i="94"/>
  <c r="AE490" i="94"/>
  <c r="AF344" i="94"/>
  <c r="AH118" i="94"/>
  <c r="AF270" i="94"/>
  <c r="AC118" i="94"/>
  <c r="AA496" i="94"/>
  <c r="AI129" i="94"/>
  <c r="AI472" i="94"/>
  <c r="AD352" i="94"/>
  <c r="Z472" i="94"/>
  <c r="AK344" i="94"/>
  <c r="AB391" i="94"/>
  <c r="AC375" i="94"/>
  <c r="AF372" i="94"/>
  <c r="Z487" i="94"/>
  <c r="AA408" i="94"/>
  <c r="AJ408" i="94"/>
  <c r="AJ402" i="94"/>
  <c r="AA109" i="94"/>
  <c r="AD402" i="94"/>
  <c r="AK433" i="94"/>
  <c r="AB402" i="94"/>
  <c r="AA440" i="94"/>
  <c r="AA402" i="94"/>
  <c r="AC401" i="94"/>
  <c r="AF412" i="94"/>
  <c r="AF490" i="94"/>
  <c r="AD412" i="94"/>
  <c r="AH490" i="94"/>
  <c r="AF389" i="94"/>
  <c r="AF487" i="94"/>
  <c r="AK408" i="94"/>
  <c r="AG240" i="94"/>
  <c r="AH398" i="94"/>
  <c r="AG318" i="94"/>
  <c r="AG330" i="94"/>
  <c r="AH309" i="94"/>
  <c r="AI309" i="94"/>
  <c r="Z330" i="94"/>
  <c r="AH330" i="94"/>
  <c r="AA273" i="94"/>
  <c r="AB270" i="94"/>
  <c r="AB118" i="94"/>
  <c r="AE270" i="94"/>
  <c r="AE496" i="94"/>
  <c r="AG472" i="94"/>
  <c r="AE340" i="94"/>
  <c r="AK352" i="94"/>
  <c r="AH352" i="94"/>
  <c r="Z129" i="94"/>
  <c r="AB344" i="94"/>
  <c r="AG344" i="94"/>
  <c r="AE344" i="94"/>
  <c r="Z375" i="94"/>
  <c r="AH391" i="94"/>
  <c r="AA487" i="94"/>
  <c r="AI408" i="94"/>
  <c r="AC408" i="94"/>
  <c r="Z402" i="94"/>
  <c r="AH389" i="94"/>
  <c r="AB433" i="94"/>
  <c r="AC444" i="94"/>
  <c r="AJ444" i="94"/>
  <c r="AG401" i="94"/>
  <c r="AG490" i="94"/>
  <c r="Z444" i="94"/>
  <c r="AA389" i="94"/>
  <c r="AI331" i="94"/>
  <c r="AD490" i="94"/>
  <c r="AC309" i="94"/>
  <c r="AJ330" i="94"/>
  <c r="AA309" i="94"/>
  <c r="AK309" i="94"/>
  <c r="AF330" i="94"/>
  <c r="AC330" i="94"/>
  <c r="AJ130" i="94"/>
  <c r="AK270" i="94"/>
  <c r="AA118" i="94"/>
  <c r="AF108" i="94"/>
  <c r="AE118" i="94"/>
  <c r="Z270" i="94"/>
  <c r="AK118" i="94"/>
  <c r="AH368" i="94"/>
  <c r="AG496" i="94"/>
  <c r="AD118" i="94"/>
  <c r="AJ472" i="94"/>
  <c r="AB472" i="94"/>
  <c r="AJ340" i="94"/>
  <c r="AH108" i="94"/>
  <c r="Z352" i="94"/>
  <c r="AI352" i="94"/>
  <c r="AH344" i="94"/>
  <c r="AJ118" i="94"/>
  <c r="AD270" i="94"/>
  <c r="AA391" i="94"/>
  <c r="AC391" i="94"/>
  <c r="AI375" i="94"/>
  <c r="AB375" i="94"/>
  <c r="AD408" i="94"/>
  <c r="AC402" i="94"/>
  <c r="AJ398" i="94"/>
  <c r="AJ389" i="94"/>
  <c r="AI433" i="94"/>
  <c r="AD433" i="94"/>
  <c r="AB440" i="94"/>
  <c r="AE444" i="94"/>
  <c r="AA447" i="94"/>
  <c r="AG444" i="94"/>
  <c r="AK391" i="94"/>
  <c r="AI444" i="94"/>
  <c r="AK440" i="94"/>
  <c r="AA401" i="94"/>
  <c r="AG389" i="94"/>
  <c r="AB444" i="94"/>
  <c r="AB389" i="94"/>
  <c r="AF309" i="94"/>
  <c r="AE309" i="94"/>
  <c r="AC318" i="94"/>
  <c r="AJ40" i="94"/>
  <c r="AB330" i="94"/>
  <c r="AD330" i="94"/>
  <c r="AE273" i="94"/>
  <c r="AH229" i="94"/>
  <c r="Z118" i="94"/>
  <c r="AC108" i="94"/>
  <c r="AK496" i="94"/>
  <c r="AD122" i="94"/>
  <c r="AH472" i="94"/>
  <c r="AF472" i="94"/>
  <c r="AJ352" i="94"/>
  <c r="AF454" i="94"/>
  <c r="AB352" i="94"/>
  <c r="AE391" i="94"/>
  <c r="AG391" i="94"/>
  <c r="AI391" i="94"/>
  <c r="AH408" i="94"/>
  <c r="AH402" i="94"/>
  <c r="AI398" i="94"/>
  <c r="AJ433" i="94"/>
  <c r="AA433" i="94"/>
  <c r="AE472" i="94"/>
  <c r="AF444" i="94"/>
  <c r="AJ412" i="94"/>
  <c r="Z490" i="94"/>
  <c r="AB487" i="94"/>
  <c r="AJ401" i="94"/>
  <c r="AC490" i="94"/>
  <c r="Z401" i="94"/>
  <c r="AF401" i="94"/>
  <c r="AI490" i="94"/>
  <c r="AH117" i="94"/>
  <c r="AE206" i="94"/>
  <c r="AJ496" i="94"/>
  <c r="AF352" i="94"/>
  <c r="AD129" i="94"/>
  <c r="AA372" i="94"/>
  <c r="AF345" i="94"/>
  <c r="AG375" i="94"/>
  <c r="Z398" i="94"/>
  <c r="AE433" i="94"/>
  <c r="AE401" i="94"/>
  <c r="Z412" i="94"/>
  <c r="AB412" i="94"/>
  <c r="AH298" i="94"/>
  <c r="AG117" i="94"/>
  <c r="AH124" i="94"/>
  <c r="AI204" i="94"/>
  <c r="Z25" i="94"/>
  <c r="AG212" i="94"/>
  <c r="Z209" i="94"/>
  <c r="Z274" i="94"/>
  <c r="AC219" i="94"/>
  <c r="AB117" i="94"/>
  <c r="AC124" i="94"/>
  <c r="AK204" i="94"/>
  <c r="AA119" i="94"/>
  <c r="AF216" i="94"/>
  <c r="AA62" i="94"/>
  <c r="AA152" i="94"/>
  <c r="AH249" i="94"/>
  <c r="AB212" i="94"/>
  <c r="AF212" i="94"/>
  <c r="AI209" i="94"/>
  <c r="AC209" i="94"/>
  <c r="AJ10" i="94"/>
  <c r="AK8" i="94"/>
  <c r="AD491" i="94"/>
  <c r="AK427" i="94"/>
  <c r="AA427" i="94"/>
  <c r="AK360" i="94"/>
  <c r="AC427" i="94"/>
  <c r="AB427" i="94"/>
  <c r="AG124" i="94"/>
  <c r="AI62" i="94"/>
  <c r="AA329" i="94"/>
  <c r="AA212" i="94"/>
  <c r="AJ212" i="94"/>
  <c r="AF239" i="94"/>
  <c r="AG209" i="94"/>
  <c r="AD209" i="94"/>
  <c r="AI360" i="94"/>
  <c r="AI8" i="94"/>
  <c r="AI427" i="94"/>
  <c r="AG427" i="94"/>
  <c r="AF318" i="94"/>
  <c r="AG455" i="94"/>
  <c r="AF124" i="94"/>
  <c r="AE212" i="94"/>
  <c r="AE124" i="94"/>
  <c r="AB124" i="94"/>
  <c r="AF298" i="94"/>
  <c r="AD249" i="94"/>
  <c r="AB62" i="94"/>
  <c r="AH329" i="94"/>
  <c r="AA216" i="94"/>
  <c r="AH212" i="94"/>
  <c r="Z212" i="94"/>
  <c r="AE209" i="94"/>
  <c r="AG359" i="94"/>
  <c r="AI396" i="94"/>
  <c r="Z8" i="94"/>
  <c r="AE427" i="94"/>
  <c r="AF427" i="94"/>
  <c r="AD124" i="94"/>
  <c r="AE62" i="94"/>
  <c r="AI212" i="94"/>
  <c r="AA124" i="94"/>
  <c r="AI124" i="94"/>
  <c r="AG204" i="94"/>
  <c r="AE249" i="94"/>
  <c r="Z329" i="94"/>
  <c r="AJ25" i="94"/>
  <c r="AC125" i="94"/>
  <c r="Z81" i="94"/>
  <c r="AA270" i="94"/>
  <c r="AF396" i="94"/>
  <c r="AD8" i="94"/>
  <c r="AH427" i="94"/>
  <c r="AC8" i="94"/>
  <c r="AF127" i="94"/>
  <c r="AA268" i="94"/>
  <c r="AD5" i="94"/>
  <c r="AD318" i="94"/>
  <c r="AE318" i="94"/>
  <c r="AD204" i="94"/>
  <c r="AA204" i="94"/>
  <c r="AI311" i="94"/>
  <c r="AG119" i="94"/>
  <c r="AJ132" i="94"/>
  <c r="AB329" i="94"/>
  <c r="AI25" i="94"/>
  <c r="AB264" i="94"/>
  <c r="AI263" i="94"/>
  <c r="AE216" i="94"/>
  <c r="AE127" i="94"/>
  <c r="AG90" i="94"/>
  <c r="Z332" i="94"/>
  <c r="AB200" i="94"/>
  <c r="AH176" i="94"/>
  <c r="AI200" i="94"/>
  <c r="AC268" i="94"/>
  <c r="AF268" i="94"/>
  <c r="AH258" i="94"/>
  <c r="AI215" i="94"/>
  <c r="AB10" i="94"/>
  <c r="AK454" i="94"/>
  <c r="AH443" i="94"/>
  <c r="AB443" i="94"/>
  <c r="AG5" i="94"/>
  <c r="Z454" i="94"/>
  <c r="AK336" i="94"/>
  <c r="AK375" i="94"/>
  <c r="AB428" i="94"/>
  <c r="AD487" i="94"/>
  <c r="AJ8" i="94"/>
  <c r="AA188" i="94"/>
  <c r="AF8" i="94"/>
  <c r="AB447" i="94"/>
  <c r="AB398" i="94"/>
  <c r="AE8" i="94"/>
  <c r="AK388" i="94"/>
  <c r="Z426" i="94"/>
  <c r="AD363" i="94"/>
  <c r="AG372" i="94"/>
  <c r="AD268" i="94"/>
  <c r="AE388" i="94"/>
  <c r="AI318" i="94"/>
  <c r="AH318" i="94"/>
  <c r="Z298" i="94"/>
  <c r="AC204" i="94"/>
  <c r="AF242" i="94"/>
  <c r="AB132" i="94"/>
  <c r="AD216" i="94"/>
  <c r="AJ329" i="94"/>
  <c r="AF25" i="94"/>
  <c r="AH216" i="94"/>
  <c r="Z264" i="94"/>
  <c r="AJ249" i="94"/>
  <c r="AH90" i="94"/>
  <c r="AE220" i="94"/>
  <c r="AF200" i="94"/>
  <c r="AK200" i="94"/>
  <c r="AE268" i="94"/>
  <c r="AH268" i="94"/>
  <c r="AI198" i="94"/>
  <c r="Z113" i="94"/>
  <c r="AI454" i="94"/>
  <c r="AD388" i="94"/>
  <c r="AF375" i="94"/>
  <c r="AA331" i="94"/>
  <c r="AK487" i="94"/>
  <c r="AA8" i="94"/>
  <c r="AE447" i="94"/>
  <c r="AC398" i="94"/>
  <c r="AE398" i="94"/>
  <c r="Z337" i="94"/>
  <c r="AB8" i="94"/>
  <c r="AG8" i="94"/>
  <c r="AB426" i="94"/>
  <c r="AF363" i="94"/>
  <c r="AI388" i="94"/>
  <c r="AI487" i="94"/>
  <c r="AH426" i="94"/>
  <c r="AC363" i="94"/>
  <c r="AG363" i="94"/>
  <c r="AA398" i="94"/>
  <c r="AI268" i="94"/>
  <c r="AJ363" i="94"/>
  <c r="AF426" i="94"/>
  <c r="AK249" i="94"/>
  <c r="AC264" i="94"/>
  <c r="AH285" i="94"/>
  <c r="AF226" i="94"/>
  <c r="AB149" i="94"/>
  <c r="AE176" i="94"/>
  <c r="AH200" i="94"/>
  <c r="AB268" i="94"/>
  <c r="AJ323" i="94"/>
  <c r="AF90" i="94"/>
  <c r="AE443" i="94"/>
  <c r="AD454" i="94"/>
  <c r="Z380" i="94"/>
  <c r="AH454" i="94"/>
  <c r="AE5" i="94"/>
  <c r="AC497" i="94"/>
  <c r="AC127" i="94"/>
  <c r="AK372" i="94"/>
  <c r="Z388" i="94"/>
  <c r="AB388" i="94"/>
  <c r="AA375" i="94"/>
  <c r="AJ487" i="94"/>
  <c r="AC447" i="94"/>
  <c r="AK398" i="94"/>
  <c r="AE369" i="94"/>
  <c r="Z363" i="94"/>
  <c r="AJ314" i="94"/>
  <c r="AJ426" i="94"/>
  <c r="AH388" i="94"/>
  <c r="AE363" i="94"/>
  <c r="AI363" i="94"/>
  <c r="AB363" i="94"/>
  <c r="AA363" i="94"/>
  <c r="AF204" i="94"/>
  <c r="AC25" i="94"/>
  <c r="Z249" i="94"/>
  <c r="AC298" i="94"/>
  <c r="AJ204" i="94"/>
  <c r="AJ119" i="94"/>
  <c r="AB25" i="94"/>
  <c r="AH25" i="94"/>
  <c r="AA264" i="94"/>
  <c r="AK216" i="94"/>
  <c r="AD226" i="94"/>
  <c r="AG109" i="94"/>
  <c r="AB90" i="94"/>
  <c r="AA200" i="94"/>
  <c r="Z268" i="94"/>
  <c r="AI158" i="94"/>
  <c r="AK226" i="94"/>
  <c r="AK220" i="94"/>
  <c r="AK436" i="94"/>
  <c r="AA361" i="94"/>
  <c r="AD443" i="94"/>
  <c r="AG122" i="94"/>
  <c r="AC176" i="94"/>
  <c r="AB454" i="94"/>
  <c r="AC443" i="94"/>
  <c r="AK443" i="94"/>
  <c r="AG454" i="94"/>
  <c r="AC5" i="94"/>
  <c r="AJ454" i="94"/>
  <c r="AB5" i="94"/>
  <c r="AJ375" i="94"/>
  <c r="AB372" i="94"/>
  <c r="AC372" i="94"/>
  <c r="AI359" i="94"/>
  <c r="AD375" i="94"/>
  <c r="AA388" i="94"/>
  <c r="AJ372" i="94"/>
  <c r="AG487" i="94"/>
  <c r="AH487" i="94"/>
  <c r="Z447" i="94"/>
  <c r="AF398" i="94"/>
  <c r="AI426" i="94"/>
  <c r="AK363" i="94"/>
  <c r="AD455" i="94"/>
  <c r="AE311" i="94"/>
  <c r="AG174" i="94"/>
  <c r="AK268" i="94"/>
  <c r="Z443" i="94"/>
  <c r="AA443" i="94"/>
  <c r="AG388" i="94"/>
  <c r="AA426" i="94"/>
  <c r="AF388" i="94"/>
  <c r="AE25" i="94"/>
  <c r="AC115" i="94"/>
  <c r="Z50" i="94"/>
  <c r="AH204" i="94"/>
  <c r="AD119" i="94"/>
  <c r="AJ216" i="94"/>
  <c r="AK25" i="94"/>
  <c r="AG264" i="94"/>
  <c r="AH264" i="94"/>
  <c r="AF249" i="94"/>
  <c r="AI122" i="94"/>
  <c r="AG198" i="94"/>
  <c r="AE122" i="94"/>
  <c r="Z200" i="94"/>
  <c r="AC10" i="94"/>
  <c r="AB157" i="94"/>
  <c r="AC220" i="94"/>
  <c r="AH340" i="94"/>
  <c r="AB361" i="94"/>
  <c r="AF5" i="94"/>
  <c r="Z5" i="94"/>
  <c r="AH5" i="94"/>
  <c r="AI447" i="94"/>
  <c r="AC426" i="94"/>
  <c r="AD426" i="94"/>
  <c r="AI5" i="94"/>
  <c r="AA191" i="94"/>
  <c r="AC198" i="94"/>
  <c r="AD323" i="94"/>
  <c r="AG158" i="94"/>
  <c r="AB158" i="94"/>
  <c r="AF198" i="94"/>
  <c r="AJ386" i="94"/>
  <c r="Z158" i="94"/>
  <c r="AI339" i="94"/>
  <c r="Z102" i="94"/>
  <c r="AJ463" i="94"/>
  <c r="AI102" i="94"/>
  <c r="AH455" i="94"/>
  <c r="AJ455" i="94"/>
  <c r="AB396" i="94"/>
  <c r="Z491" i="94"/>
  <c r="AB339" i="94"/>
  <c r="AA463" i="94"/>
  <c r="AH17" i="94"/>
  <c r="AH323" i="94"/>
  <c r="AC158" i="94"/>
  <c r="Z198" i="94"/>
  <c r="AI386" i="94"/>
  <c r="AJ339" i="94"/>
  <c r="AB455" i="94"/>
  <c r="AC396" i="94"/>
  <c r="AK396" i="94"/>
  <c r="AF491" i="94"/>
  <c r="AB491" i="94"/>
  <c r="AI491" i="94"/>
  <c r="AH491" i="94"/>
  <c r="AJ17" i="94"/>
  <c r="AK241" i="94"/>
  <c r="AA232" i="94"/>
  <c r="AC323" i="94"/>
  <c r="AK158" i="94"/>
  <c r="AE158" i="94"/>
  <c r="AE198" i="94"/>
  <c r="AH386" i="94"/>
  <c r="AG167" i="94"/>
  <c r="AC339" i="94"/>
  <c r="AI455" i="94"/>
  <c r="AG463" i="94"/>
  <c r="AA158" i="94"/>
  <c r="AD342" i="94"/>
  <c r="AK463" i="94"/>
  <c r="AC463" i="94"/>
  <c r="AG396" i="94"/>
  <c r="AA396" i="94"/>
  <c r="AA196" i="94"/>
  <c r="AJ466" i="94"/>
  <c r="AC491" i="94"/>
  <c r="AE323" i="94"/>
  <c r="AD158" i="94"/>
  <c r="AD198" i="94"/>
  <c r="Z386" i="94"/>
  <c r="AA386" i="94"/>
  <c r="AH339" i="94"/>
  <c r="AE455" i="94"/>
  <c r="AI463" i="94"/>
  <c r="AK455" i="94"/>
  <c r="AH396" i="94"/>
  <c r="AE396" i="94"/>
  <c r="AJ491" i="94"/>
  <c r="AE491" i="94"/>
  <c r="AB162" i="94"/>
  <c r="AH145" i="94"/>
  <c r="AF102" i="94"/>
  <c r="AB17" i="94"/>
  <c r="AC191" i="94"/>
  <c r="Z17" i="94"/>
  <c r="AE17" i="94"/>
  <c r="AK17" i="94"/>
  <c r="AE102" i="94"/>
  <c r="AB323" i="94"/>
  <c r="AH158" i="94"/>
  <c r="AA198" i="94"/>
  <c r="AK386" i="94"/>
  <c r="AD386" i="94"/>
  <c r="AF445" i="94"/>
  <c r="AD380" i="94"/>
  <c r="AF339" i="94"/>
  <c r="Z455" i="94"/>
  <c r="AE463" i="94"/>
  <c r="AD396" i="94"/>
  <c r="AH463" i="94"/>
  <c r="AA17" i="94"/>
  <c r="AF17" i="94"/>
  <c r="AF191" i="94"/>
  <c r="AG17" i="94"/>
  <c r="AK198" i="94"/>
  <c r="AF323" i="94"/>
  <c r="Z323" i="94"/>
  <c r="AJ158" i="94"/>
  <c r="AC167" i="94"/>
  <c r="AH110" i="94"/>
  <c r="AJ198" i="94"/>
  <c r="AB386" i="94"/>
  <c r="AC386" i="94"/>
  <c r="AF167" i="94"/>
  <c r="AG445" i="94"/>
  <c r="AK339" i="94"/>
  <c r="AG339" i="94"/>
  <c r="AA455" i="94"/>
  <c r="AD339" i="94"/>
  <c r="AC455" i="94"/>
  <c r="AD463" i="94"/>
  <c r="AJ396" i="94"/>
  <c r="AF463" i="94"/>
  <c r="AG274" i="94"/>
  <c r="AA491" i="94"/>
  <c r="AA310" i="94"/>
  <c r="AG491" i="94"/>
  <c r="AH191" i="94"/>
  <c r="AH198" i="94"/>
  <c r="AK323" i="94"/>
  <c r="AI323" i="94"/>
  <c r="AF386" i="94"/>
  <c r="AA445" i="94"/>
  <c r="AC374" i="94"/>
  <c r="AE339" i="94"/>
  <c r="AF455" i="94"/>
  <c r="AK380" i="94"/>
  <c r="AJ447" i="94"/>
  <c r="AF447" i="94"/>
  <c r="AK447" i="94"/>
  <c r="AJ167" i="94"/>
  <c r="AK167" i="94"/>
  <c r="AE167" i="94"/>
  <c r="Z167" i="94"/>
  <c r="AD167" i="94"/>
  <c r="AH167" i="94"/>
  <c r="AB167" i="94"/>
  <c r="AI167" i="94"/>
  <c r="AB296" i="94"/>
  <c r="AH310" i="94"/>
  <c r="AK117" i="94"/>
  <c r="AC117" i="94"/>
  <c r="AE294" i="94"/>
  <c r="AJ139" i="94"/>
  <c r="AK207" i="94"/>
  <c r="AH332" i="94"/>
  <c r="AF104" i="94"/>
  <c r="AI327" i="94"/>
  <c r="AK327" i="94"/>
  <c r="AJ373" i="94"/>
  <c r="AI497" i="94"/>
  <c r="AG369" i="94"/>
  <c r="AF420" i="94"/>
  <c r="AJ369" i="94"/>
  <c r="AA296" i="94"/>
  <c r="AA117" i="94"/>
  <c r="AJ117" i="94"/>
  <c r="AD294" i="94"/>
  <c r="Z294" i="94"/>
  <c r="AD139" i="94"/>
  <c r="AG104" i="94"/>
  <c r="AD327" i="94"/>
  <c r="AC170" i="94"/>
  <c r="AB497" i="94"/>
  <c r="AI369" i="94"/>
  <c r="AC369" i="94"/>
  <c r="AB420" i="94"/>
  <c r="AB294" i="94"/>
  <c r="AC294" i="94"/>
  <c r="AG249" i="94"/>
  <c r="AF170" i="94"/>
  <c r="AA497" i="94"/>
  <c r="Z497" i="94"/>
  <c r="AG298" i="94"/>
  <c r="AB470" i="94"/>
  <c r="AK369" i="94"/>
  <c r="AC420" i="94"/>
  <c r="AE497" i="94"/>
  <c r="AJ310" i="94"/>
  <c r="AE310" i="94"/>
  <c r="AF117" i="94"/>
  <c r="AD117" i="94"/>
  <c r="Z117" i="94"/>
  <c r="AD207" i="94"/>
  <c r="AK294" i="94"/>
  <c r="AJ294" i="94"/>
  <c r="AK145" i="94"/>
  <c r="AI104" i="94"/>
  <c r="AK497" i="94"/>
  <c r="Z470" i="94"/>
  <c r="AF369" i="94"/>
  <c r="AG420" i="94"/>
  <c r="AA420" i="94"/>
  <c r="AB310" i="94"/>
  <c r="AI117" i="94"/>
  <c r="AI294" i="94"/>
  <c r="AH294" i="94"/>
  <c r="AC145" i="94"/>
  <c r="AH130" i="94"/>
  <c r="Z161" i="94"/>
  <c r="AC215" i="94"/>
  <c r="AI139" i="94"/>
  <c r="AC104" i="94"/>
  <c r="AD170" i="94"/>
  <c r="AB411" i="94"/>
  <c r="AA369" i="94"/>
  <c r="AH420" i="94"/>
  <c r="Z369" i="94"/>
  <c r="AE420" i="94"/>
  <c r="AC441" i="94"/>
  <c r="AK170" i="94"/>
  <c r="Z411" i="94"/>
  <c r="AH497" i="94"/>
  <c r="AG497" i="94"/>
  <c r="AD369" i="94"/>
  <c r="AD497" i="94"/>
  <c r="AD420" i="94"/>
  <c r="Z420" i="94"/>
  <c r="AG310" i="94"/>
  <c r="AI207" i="94"/>
  <c r="AB207" i="94"/>
  <c r="Z145" i="94"/>
  <c r="AD130" i="94"/>
  <c r="AD332" i="94"/>
  <c r="AG327" i="94"/>
  <c r="AI130" i="94"/>
  <c r="AF497" i="94"/>
  <c r="AB369" i="94"/>
  <c r="AC162" i="94"/>
  <c r="AI420" i="94"/>
  <c r="AH234" i="94"/>
  <c r="Z379" i="94"/>
  <c r="AE466" i="94"/>
  <c r="AC466" i="94"/>
  <c r="AK466" i="94"/>
  <c r="AG345" i="94"/>
  <c r="Z466" i="94"/>
  <c r="AD476" i="94"/>
  <c r="AD466" i="94"/>
  <c r="AH466" i="94"/>
  <c r="AA466" i="94"/>
  <c r="AC476" i="94"/>
  <c r="AG466" i="94"/>
  <c r="AI466" i="94"/>
  <c r="AK476" i="94"/>
  <c r="Z476" i="94"/>
  <c r="AE157" i="94"/>
  <c r="AK287" i="94"/>
  <c r="AB466" i="94"/>
  <c r="AK435" i="94"/>
  <c r="AI428" i="94"/>
  <c r="AA240" i="94"/>
  <c r="Z110" i="94"/>
  <c r="AD419" i="94"/>
  <c r="AH419" i="94"/>
  <c r="AK110" i="94"/>
  <c r="AB110" i="94"/>
  <c r="AA322" i="94"/>
  <c r="AA342" i="94"/>
  <c r="AF419" i="94"/>
  <c r="AA473" i="94"/>
  <c r="AB419" i="94"/>
  <c r="AF110" i="94"/>
  <c r="AE110" i="94"/>
  <c r="AI322" i="94"/>
  <c r="AC419" i="94"/>
  <c r="AE194" i="94"/>
  <c r="AC284" i="94"/>
  <c r="AG284" i="94"/>
  <c r="AC110" i="94"/>
  <c r="AA110" i="94"/>
  <c r="AD299" i="94"/>
  <c r="AE441" i="94"/>
  <c r="AA419" i="94"/>
  <c r="AG419" i="94"/>
  <c r="AK284" i="94"/>
  <c r="AD110" i="94"/>
  <c r="AK419" i="94"/>
  <c r="AC480" i="94"/>
  <c r="AJ110" i="94"/>
  <c r="AA356" i="94"/>
  <c r="AI419" i="94"/>
  <c r="Z419" i="94"/>
  <c r="AK465" i="94"/>
  <c r="AI73" i="94"/>
  <c r="AI110" i="94"/>
  <c r="AD150" i="94"/>
  <c r="AD219" i="94"/>
  <c r="AE296" i="94"/>
  <c r="AH296" i="94"/>
  <c r="AE240" i="94"/>
  <c r="AH331" i="94"/>
  <c r="AC331" i="94"/>
  <c r="AD53" i="94"/>
  <c r="AH314" i="94"/>
  <c r="AI314" i="94"/>
  <c r="AH291" i="94"/>
  <c r="AK222" i="94"/>
  <c r="AI258" i="94"/>
  <c r="AE181" i="94"/>
  <c r="Z11" i="94"/>
  <c r="AI11" i="94"/>
  <c r="AC436" i="94"/>
  <c r="AI436" i="94"/>
  <c r="AE361" i="94"/>
  <c r="Z361" i="94"/>
  <c r="AG222" i="94"/>
  <c r="AK416" i="94"/>
  <c r="AB380" i="94"/>
  <c r="AC356" i="94"/>
  <c r="AE473" i="94"/>
  <c r="AA428" i="94"/>
  <c r="AG397" i="94"/>
  <c r="AC481" i="94"/>
  <c r="AJ417" i="94"/>
  <c r="AI417" i="94"/>
  <c r="AI296" i="94"/>
  <c r="AG296" i="94"/>
  <c r="AK240" i="94"/>
  <c r="AK331" i="94"/>
  <c r="Z314" i="94"/>
  <c r="AF314" i="94"/>
  <c r="AC291" i="94"/>
  <c r="AE222" i="94"/>
  <c r="AC258" i="94"/>
  <c r="AD436" i="94"/>
  <c r="AK361" i="94"/>
  <c r="AF361" i="94"/>
  <c r="AI380" i="94"/>
  <c r="AG380" i="94"/>
  <c r="AC428" i="94"/>
  <c r="AC417" i="94"/>
  <c r="AG428" i="94"/>
  <c r="AI181" i="94"/>
  <c r="Z240" i="94"/>
  <c r="AI53" i="94"/>
  <c r="AD331" i="94"/>
  <c r="AH181" i="94"/>
  <c r="AJ181" i="94"/>
  <c r="AC314" i="94"/>
  <c r="AI291" i="94"/>
  <c r="Z291" i="94"/>
  <c r="AB222" i="94"/>
  <c r="AE258" i="94"/>
  <c r="AJ11" i="94"/>
  <c r="AB436" i="94"/>
  <c r="AG361" i="94"/>
  <c r="AF380" i="94"/>
  <c r="AA374" i="94"/>
  <c r="AH380" i="94"/>
  <c r="AA416" i="94"/>
  <c r="AF473" i="94"/>
  <c r="AF428" i="94"/>
  <c r="AE362" i="94"/>
  <c r="Z417" i="94"/>
  <c r="AJ441" i="94"/>
  <c r="AF296" i="94"/>
  <c r="Z296" i="94"/>
  <c r="AG181" i="94"/>
  <c r="AI228" i="94"/>
  <c r="AK53" i="94"/>
  <c r="AC181" i="94"/>
  <c r="AG331" i="94"/>
  <c r="AD181" i="94"/>
  <c r="AA314" i="94"/>
  <c r="AK291" i="94"/>
  <c r="AE291" i="94"/>
  <c r="AD258" i="94"/>
  <c r="AA258" i="94"/>
  <c r="AG11" i="94"/>
  <c r="AC11" i="94"/>
  <c r="AA436" i="94"/>
  <c r="AH361" i="94"/>
  <c r="AJ222" i="94"/>
  <c r="AG416" i="94"/>
  <c r="AD374" i="94"/>
  <c r="AF11" i="94"/>
  <c r="AE11" i="94"/>
  <c r="Z428" i="94"/>
  <c r="AB362" i="94"/>
  <c r="AA417" i="94"/>
  <c r="AE188" i="94"/>
  <c r="AB331" i="94"/>
  <c r="AH53" i="94"/>
  <c r="AG314" i="94"/>
  <c r="AF291" i="94"/>
  <c r="AG258" i="94"/>
  <c r="AF258" i="94"/>
  <c r="AH11" i="94"/>
  <c r="AF436" i="94"/>
  <c r="AG436" i="94"/>
  <c r="AC361" i="94"/>
  <c r="AB416" i="94"/>
  <c r="AJ378" i="94"/>
  <c r="AG374" i="94"/>
  <c r="AJ380" i="94"/>
  <c r="AD428" i="94"/>
  <c r="AK428" i="94"/>
  <c r="AB417" i="94"/>
  <c r="AK417" i="94"/>
  <c r="AI409" i="94"/>
  <c r="AD417" i="94"/>
  <c r="AJ296" i="94"/>
  <c r="AD296" i="94"/>
  <c r="AF181" i="94"/>
  <c r="AE331" i="94"/>
  <c r="AB314" i="94"/>
  <c r="AD314" i="94"/>
  <c r="AD291" i="94"/>
  <c r="AA222" i="94"/>
  <c r="AB258" i="94"/>
  <c r="Z258" i="94"/>
  <c r="AB11" i="94"/>
  <c r="AI222" i="94"/>
  <c r="AH436" i="94"/>
  <c r="AE436" i="94"/>
  <c r="AD361" i="94"/>
  <c r="AF222" i="94"/>
  <c r="AH435" i="94"/>
  <c r="AF378" i="94"/>
  <c r="Z181" i="94"/>
  <c r="Z416" i="94"/>
  <c r="AC380" i="94"/>
  <c r="AA397" i="94"/>
  <c r="AJ428" i="94"/>
  <c r="AI356" i="94"/>
  <c r="AH417" i="94"/>
  <c r="AF488" i="94"/>
  <c r="AF150" i="94"/>
  <c r="AK296" i="94"/>
  <c r="AJ331" i="94"/>
  <c r="Z331" i="94"/>
  <c r="AE314" i="94"/>
  <c r="AJ291" i="94"/>
  <c r="AC222" i="94"/>
  <c r="AK258" i="94"/>
  <c r="AD11" i="94"/>
  <c r="Z436" i="94"/>
  <c r="AJ361" i="94"/>
  <c r="AE378" i="94"/>
  <c r="AE380" i="94"/>
  <c r="AF417" i="94"/>
  <c r="AJ488" i="94"/>
  <c r="AG237" i="94"/>
  <c r="AK196" i="94"/>
  <c r="Z276" i="94"/>
  <c r="Z150" i="94"/>
  <c r="AH319" i="94"/>
  <c r="AH219" i="94"/>
  <c r="AG219" i="94"/>
  <c r="Z371" i="94"/>
  <c r="AA362" i="94"/>
  <c r="AG379" i="94"/>
  <c r="AA337" i="94"/>
  <c r="AB219" i="94"/>
  <c r="AK219" i="94"/>
  <c r="AF188" i="94"/>
  <c r="AB298" i="94"/>
  <c r="AD298" i="94"/>
  <c r="AK273" i="94"/>
  <c r="AE150" i="94"/>
  <c r="AJ273" i="94"/>
  <c r="AE191" i="94"/>
  <c r="AI191" i="94"/>
  <c r="AB152" i="94"/>
  <c r="AH115" i="94"/>
  <c r="AI234" i="94"/>
  <c r="AG234" i="94"/>
  <c r="Z152" i="94"/>
  <c r="Z319" i="94"/>
  <c r="AE145" i="94"/>
  <c r="AJ176" i="94"/>
  <c r="AI157" i="94"/>
  <c r="AG176" i="94"/>
  <c r="AE327" i="94"/>
  <c r="Z241" i="94"/>
  <c r="AB273" i="94"/>
  <c r="AK206" i="94"/>
  <c r="AB103" i="94"/>
  <c r="AB445" i="94"/>
  <c r="AA435" i="94"/>
  <c r="AH422" i="94"/>
  <c r="AC353" i="94"/>
  <c r="Z189" i="94"/>
  <c r="Z481" i="94"/>
  <c r="AF362" i="94"/>
  <c r="AF441" i="94"/>
  <c r="AB337" i="94"/>
  <c r="AF476" i="94"/>
  <c r="AE481" i="94"/>
  <c r="AG476" i="94"/>
  <c r="AG441" i="94"/>
  <c r="AI337" i="94"/>
  <c r="AI298" i="94"/>
  <c r="AK191" i="94"/>
  <c r="AB191" i="94"/>
  <c r="AG273" i="94"/>
  <c r="AF115" i="94"/>
  <c r="AE115" i="94"/>
  <c r="AC234" i="94"/>
  <c r="AB234" i="94"/>
  <c r="AE152" i="94"/>
  <c r="AG319" i="94"/>
  <c r="AI273" i="94"/>
  <c r="AD145" i="94"/>
  <c r="AK176" i="94"/>
  <c r="AH157" i="94"/>
  <c r="AF157" i="94"/>
  <c r="Z176" i="94"/>
  <c r="AA327" i="94"/>
  <c r="AG189" i="94"/>
  <c r="AH241" i="94"/>
  <c r="Z206" i="94"/>
  <c r="AD103" i="94"/>
  <c r="AD445" i="94"/>
  <c r="AC435" i="94"/>
  <c r="AK232" i="94"/>
  <c r="AB176" i="94"/>
  <c r="AB189" i="94"/>
  <c r="AK422" i="94"/>
  <c r="AB422" i="94"/>
  <c r="AF333" i="94"/>
  <c r="AK353" i="94"/>
  <c r="AK481" i="94"/>
  <c r="AG362" i="94"/>
  <c r="AD441" i="94"/>
  <c r="AH337" i="94"/>
  <c r="AE476" i="94"/>
  <c r="AK379" i="94"/>
  <c r="AI319" i="94"/>
  <c r="AF234" i="94"/>
  <c r="AA219" i="94"/>
  <c r="Z219" i="94"/>
  <c r="AI188" i="94"/>
  <c r="AF219" i="94"/>
  <c r="AB188" i="94"/>
  <c r="AE298" i="94"/>
  <c r="AG150" i="94"/>
  <c r="Z191" i="94"/>
  <c r="AG191" i="94"/>
  <c r="AB115" i="94"/>
  <c r="AD115" i="94"/>
  <c r="AA234" i="94"/>
  <c r="AE234" i="94"/>
  <c r="AK189" i="94"/>
  <c r="AH152" i="94"/>
  <c r="AK319" i="94"/>
  <c r="AI145" i="94"/>
  <c r="AJ145" i="94"/>
  <c r="AI176" i="94"/>
  <c r="AG157" i="94"/>
  <c r="AE103" i="94"/>
  <c r="AH327" i="94"/>
  <c r="AB241" i="94"/>
  <c r="AF207" i="94"/>
  <c r="AB139" i="94"/>
  <c r="AC206" i="94"/>
  <c r="AA103" i="94"/>
  <c r="AI445" i="94"/>
  <c r="AB435" i="94"/>
  <c r="AE435" i="94"/>
  <c r="AE422" i="94"/>
  <c r="AE336" i="94"/>
  <c r="Z336" i="94"/>
  <c r="AJ481" i="94"/>
  <c r="AH362" i="94"/>
  <c r="AI441" i="94"/>
  <c r="AC337" i="94"/>
  <c r="AD470" i="94"/>
  <c r="AF177" i="94"/>
  <c r="AI379" i="94"/>
  <c r="AH379" i="94"/>
  <c r="AE379" i="94"/>
  <c r="AF152" i="94"/>
  <c r="AJ435" i="94"/>
  <c r="AK298" i="94"/>
  <c r="AJ150" i="94"/>
  <c r="AJ234" i="94"/>
  <c r="Z234" i="94"/>
  <c r="AA189" i="94"/>
  <c r="AG152" i="94"/>
  <c r="AF176" i="94"/>
  <c r="AG206" i="94"/>
  <c r="AA206" i="94"/>
  <c r="AD152" i="94"/>
  <c r="Z103" i="94"/>
  <c r="AC445" i="94"/>
  <c r="AE445" i="94"/>
  <c r="Z435" i="94"/>
  <c r="AG435" i="94"/>
  <c r="AF189" i="94"/>
  <c r="AG422" i="94"/>
  <c r="AD422" i="94"/>
  <c r="AI353" i="94"/>
  <c r="AJ336" i="94"/>
  <c r="AF422" i="94"/>
  <c r="AG481" i="94"/>
  <c r="AJ362" i="94"/>
  <c r="AH441" i="94"/>
  <c r="AK441" i="94"/>
  <c r="AF337" i="94"/>
  <c r="AE470" i="94"/>
  <c r="AH470" i="94"/>
  <c r="AI470" i="94"/>
  <c r="AG337" i="94"/>
  <c r="AD379" i="94"/>
  <c r="AI476" i="94"/>
  <c r="AH476" i="94"/>
  <c r="AK362" i="94"/>
  <c r="AA481" i="94"/>
  <c r="AK115" i="94"/>
  <c r="AJ115" i="94"/>
  <c r="AK139" i="94"/>
  <c r="Z157" i="94"/>
  <c r="AK157" i="94"/>
  <c r="AG241" i="94"/>
  <c r="AJ219" i="94"/>
  <c r="AG113" i="94"/>
  <c r="AA298" i="94"/>
  <c r="AJ152" i="94"/>
  <c r="AH150" i="94"/>
  <c r="Z139" i="94"/>
  <c r="AJ191" i="94"/>
  <c r="AC273" i="94"/>
  <c r="AI115" i="94"/>
  <c r="Z115" i="94"/>
  <c r="AD234" i="94"/>
  <c r="AJ207" i="94"/>
  <c r="AI189" i="94"/>
  <c r="AI152" i="94"/>
  <c r="AB319" i="94"/>
  <c r="AE319" i="94"/>
  <c r="AG207" i="94"/>
  <c r="AE139" i="94"/>
  <c r="AG145" i="94"/>
  <c r="AF145" i="94"/>
  <c r="AJ206" i="94"/>
  <c r="AI103" i="94"/>
  <c r="AA157" i="94"/>
  <c r="AD176" i="94"/>
  <c r="AC327" i="94"/>
  <c r="AC139" i="94"/>
  <c r="AF206" i="94"/>
  <c r="AG139" i="94"/>
  <c r="AJ445" i="94"/>
  <c r="AH445" i="94"/>
  <c r="AD187" i="94"/>
  <c r="AD435" i="94"/>
  <c r="AI435" i="94"/>
  <c r="AI333" i="94"/>
  <c r="AA422" i="94"/>
  <c r="AC189" i="94"/>
  <c r="AI422" i="94"/>
  <c r="AE353" i="94"/>
  <c r="AB336" i="94"/>
  <c r="AF481" i="94"/>
  <c r="AC362" i="94"/>
  <c r="Z441" i="94"/>
  <c r="AA441" i="94"/>
  <c r="AJ470" i="94"/>
  <c r="AK337" i="94"/>
  <c r="AA470" i="94"/>
  <c r="AG470" i="94"/>
  <c r="AJ476" i="94"/>
  <c r="AD337" i="94"/>
  <c r="AH481" i="94"/>
  <c r="AI362" i="94"/>
  <c r="AE219" i="94"/>
  <c r="AF319" i="94"/>
  <c r="AC319" i="94"/>
  <c r="AA207" i="94"/>
  <c r="Z196" i="94"/>
  <c r="AI206" i="94"/>
  <c r="AJ327" i="94"/>
  <c r="AE232" i="94"/>
  <c r="AJ298" i="94"/>
  <c r="AK150" i="94"/>
  <c r="AH139" i="94"/>
  <c r="AJ189" i="94"/>
  <c r="AA319" i="94"/>
  <c r="AE207" i="94"/>
  <c r="AA139" i="94"/>
  <c r="AA145" i="94"/>
  <c r="AJ241" i="94"/>
  <c r="AI241" i="94"/>
  <c r="AB327" i="94"/>
  <c r="AF241" i="94"/>
  <c r="AJ278" i="94"/>
  <c r="AH189" i="94"/>
  <c r="Z445" i="94"/>
  <c r="AF435" i="94"/>
  <c r="AH333" i="94"/>
  <c r="AE317" i="94"/>
  <c r="AJ495" i="94"/>
  <c r="AI481" i="94"/>
  <c r="Z362" i="94"/>
  <c r="AB441" i="94"/>
  <c r="AE337" i="94"/>
  <c r="AK470" i="94"/>
  <c r="AK384" i="94"/>
  <c r="AJ379" i="94"/>
  <c r="AF379" i="94"/>
  <c r="AD81" i="94"/>
  <c r="AG270" i="94"/>
  <c r="AG81" i="94"/>
  <c r="AK81" i="94"/>
  <c r="AA378" i="94"/>
  <c r="Z378" i="94"/>
  <c r="Z374" i="94"/>
  <c r="AB374" i="94"/>
  <c r="AE129" i="94"/>
  <c r="AG411" i="94"/>
  <c r="AE464" i="94"/>
  <c r="AA127" i="94"/>
  <c r="AI127" i="94"/>
  <c r="AJ127" i="94"/>
  <c r="AF264" i="94"/>
  <c r="AC270" i="94"/>
  <c r="AC81" i="94"/>
  <c r="AG129" i="94"/>
  <c r="AJ81" i="94"/>
  <c r="AJ129" i="94"/>
  <c r="AI378" i="94"/>
  <c r="AH378" i="94"/>
  <c r="AJ374" i="94"/>
  <c r="AF411" i="94"/>
  <c r="Z464" i="94"/>
  <c r="AE411" i="94"/>
  <c r="AF464" i="94"/>
  <c r="AK464" i="94"/>
  <c r="AH464" i="94"/>
  <c r="AJ416" i="94"/>
  <c r="AC448" i="94"/>
  <c r="AG127" i="94"/>
  <c r="AK127" i="94"/>
  <c r="AE81" i="94"/>
  <c r="AA81" i="94"/>
  <c r="AD378" i="94"/>
  <c r="AC378" i="94"/>
  <c r="AH374" i="94"/>
  <c r="AA411" i="94"/>
  <c r="AB464" i="94"/>
  <c r="AI411" i="94"/>
  <c r="AD416" i="94"/>
  <c r="AH129" i="94"/>
  <c r="AG448" i="94"/>
  <c r="AB127" i="94"/>
  <c r="AH311" i="94"/>
  <c r="Z127" i="94"/>
  <c r="AA323" i="94"/>
  <c r="AB81" i="94"/>
  <c r="AF129" i="94"/>
  <c r="AB129" i="94"/>
  <c r="AK129" i="94"/>
  <c r="AF416" i="94"/>
  <c r="AK378" i="94"/>
  <c r="AK374" i="94"/>
  <c r="AH411" i="94"/>
  <c r="AI464" i="94"/>
  <c r="AC464" i="94"/>
  <c r="AC129" i="94"/>
  <c r="Z222" i="94"/>
  <c r="AK43" i="94"/>
  <c r="AD127" i="94"/>
  <c r="AH81" i="94"/>
  <c r="AC416" i="94"/>
  <c r="AG378" i="94"/>
  <c r="AF374" i="94"/>
  <c r="AK411" i="94"/>
  <c r="AG464" i="94"/>
  <c r="AF81" i="94"/>
  <c r="AC454" i="94"/>
  <c r="AF448" i="94"/>
  <c r="AJ411" i="94"/>
  <c r="AB448" i="94"/>
  <c r="AE416" i="94"/>
  <c r="AE374" i="94"/>
  <c r="AC411" i="94"/>
  <c r="AA448" i="94"/>
  <c r="AF329" i="94"/>
  <c r="AC409" i="94"/>
  <c r="AB217" i="94"/>
  <c r="Z162" i="94"/>
  <c r="Z432" i="94"/>
  <c r="AA162" i="94"/>
  <c r="AC359" i="94"/>
  <c r="AA306" i="94"/>
  <c r="AK255" i="94"/>
  <c r="AJ332" i="94"/>
  <c r="AJ162" i="94"/>
  <c r="AA217" i="94"/>
  <c r="AF390" i="94"/>
  <c r="AH255" i="94"/>
  <c r="AK332" i="94"/>
  <c r="AF332" i="94"/>
  <c r="AI468" i="94"/>
  <c r="AA468" i="94"/>
  <c r="AJ432" i="94"/>
  <c r="AK359" i="94"/>
  <c r="AE267" i="94"/>
  <c r="AF255" i="94"/>
  <c r="AI332" i="94"/>
  <c r="AG332" i="94"/>
  <c r="AK468" i="94"/>
  <c r="AE377" i="94"/>
  <c r="AK217" i="94"/>
  <c r="AJ359" i="94"/>
  <c r="AB255" i="94"/>
  <c r="AE332" i="94"/>
  <c r="AB332" i="94"/>
  <c r="AI217" i="94"/>
  <c r="AB276" i="94"/>
  <c r="AF162" i="94"/>
  <c r="AJ377" i="94"/>
  <c r="AA357" i="94"/>
  <c r="AC357" i="94"/>
  <c r="AH359" i="94"/>
  <c r="AA359" i="94"/>
  <c r="AE162" i="94"/>
  <c r="AA332" i="94"/>
  <c r="AD217" i="94"/>
  <c r="AJ276" i="94"/>
  <c r="AD162" i="94"/>
  <c r="AD432" i="94"/>
  <c r="AE357" i="94"/>
  <c r="AB359" i="94"/>
  <c r="Z359" i="94"/>
  <c r="AG217" i="94"/>
  <c r="AK276" i="94"/>
  <c r="AH162" i="94"/>
  <c r="AF468" i="94"/>
  <c r="AJ357" i="94"/>
  <c r="AE359" i="94"/>
  <c r="AF359" i="94"/>
  <c r="AJ195" i="94"/>
  <c r="AF240" i="94"/>
  <c r="AC113" i="94"/>
  <c r="AJ306" i="94"/>
  <c r="AD301" i="94"/>
  <c r="AC311" i="94"/>
  <c r="AK311" i="94"/>
  <c r="AC119" i="94"/>
  <c r="AH240" i="94"/>
  <c r="Z62" i="94"/>
  <c r="AE329" i="94"/>
  <c r="AD329" i="94"/>
  <c r="AG216" i="94"/>
  <c r="AD267" i="94"/>
  <c r="AA220" i="94"/>
  <c r="AC216" i="94"/>
  <c r="AD220" i="94"/>
  <c r="AH220" i="94"/>
  <c r="AC468" i="94"/>
  <c r="AG377" i="94"/>
  <c r="AI432" i="94"/>
  <c r="AJ220" i="94"/>
  <c r="AA390" i="94"/>
  <c r="Z119" i="94"/>
  <c r="AA432" i="94"/>
  <c r="AI416" i="94"/>
  <c r="AI336" i="94"/>
  <c r="AH345" i="94"/>
  <c r="AI397" i="94"/>
  <c r="AK345" i="94"/>
  <c r="AJ448" i="94"/>
  <c r="AI345" i="94"/>
  <c r="AF409" i="94"/>
  <c r="AG409" i="94"/>
  <c r="AG300" i="94"/>
  <c r="AB409" i="94"/>
  <c r="AK409" i="94"/>
  <c r="Z409" i="94"/>
  <c r="Z345" i="94"/>
  <c r="AC345" i="94"/>
  <c r="AB432" i="94"/>
  <c r="AG311" i="94"/>
  <c r="AD171" i="94"/>
  <c r="AB119" i="94"/>
  <c r="AG231" i="94"/>
  <c r="AH267" i="94"/>
  <c r="AI267" i="94"/>
  <c r="AE144" i="94"/>
  <c r="Z216" i="94"/>
  <c r="AF220" i="94"/>
  <c r="AC43" i="94"/>
  <c r="Z261" i="94"/>
  <c r="AK377" i="94"/>
  <c r="AD390" i="94"/>
  <c r="AH432" i="94"/>
  <c r="AF432" i="94"/>
  <c r="AH336" i="94"/>
  <c r="AA336" i="94"/>
  <c r="AF336" i="94"/>
  <c r="AA195" i="94"/>
  <c r="AD448" i="94"/>
  <c r="AA409" i="94"/>
  <c r="AJ409" i="94"/>
  <c r="AC188" i="94"/>
  <c r="AC301" i="94"/>
  <c r="AB311" i="94"/>
  <c r="AJ267" i="94"/>
  <c r="AA231" i="94"/>
  <c r="AB113" i="94"/>
  <c r="AI301" i="94"/>
  <c r="AE195" i="94"/>
  <c r="AF311" i="94"/>
  <c r="AI240" i="94"/>
  <c r="AG43" i="94"/>
  <c r="AI329" i="94"/>
  <c r="AK113" i="94"/>
  <c r="AF185" i="94"/>
  <c r="Z301" i="94"/>
  <c r="AF43" i="94"/>
  <c r="AK195" i="94"/>
  <c r="AJ311" i="94"/>
  <c r="AE119" i="94"/>
  <c r="AC240" i="94"/>
  <c r="AA43" i="94"/>
  <c r="AF331" i="94"/>
  <c r="AK62" i="94"/>
  <c r="AG329" i="94"/>
  <c r="AK267" i="94"/>
  <c r="AI307" i="94"/>
  <c r="AG267" i="94"/>
  <c r="AB267" i="94"/>
  <c r="Z267" i="94"/>
  <c r="AF142" i="94"/>
  <c r="AG220" i="94"/>
  <c r="AC211" i="94"/>
  <c r="Z43" i="94"/>
  <c r="AF261" i="94"/>
  <c r="AH468" i="94"/>
  <c r="AI377" i="94"/>
  <c r="AG261" i="94"/>
  <c r="AK390" i="94"/>
  <c r="AG432" i="94"/>
  <c r="AH377" i="94"/>
  <c r="AB390" i="94"/>
  <c r="AG390" i="94"/>
  <c r="AD336" i="94"/>
  <c r="AH448" i="94"/>
  <c r="AK448" i="94"/>
  <c r="AD345" i="94"/>
  <c r="AJ397" i="94"/>
  <c r="AB397" i="94"/>
  <c r="AE448" i="94"/>
  <c r="AE409" i="94"/>
  <c r="AB43" i="94"/>
  <c r="AH231" i="94"/>
  <c r="AI43" i="94"/>
  <c r="AF306" i="94"/>
  <c r="AI195" i="94"/>
  <c r="Z311" i="94"/>
  <c r="AH119" i="94"/>
  <c r="AB240" i="94"/>
  <c r="AJ240" i="94"/>
  <c r="AG62" i="94"/>
  <c r="AC329" i="94"/>
  <c r="Z165" i="94"/>
  <c r="AJ43" i="94"/>
  <c r="AC267" i="94"/>
  <c r="AG184" i="94"/>
  <c r="AB220" i="94"/>
  <c r="AB468" i="94"/>
  <c r="AC377" i="94"/>
  <c r="AD468" i="94"/>
  <c r="AI390" i="94"/>
  <c r="AD377" i="94"/>
  <c r="AB345" i="94"/>
  <c r="Z448" i="94"/>
  <c r="AJ345" i="94"/>
  <c r="AF397" i="94"/>
  <c r="AE397" i="94"/>
  <c r="AF113" i="94"/>
  <c r="AI306" i="94"/>
  <c r="AK119" i="94"/>
  <c r="AD240" i="94"/>
  <c r="AD43" i="94"/>
  <c r="AB216" i="94"/>
  <c r="AH211" i="94"/>
  <c r="AA267" i="94"/>
  <c r="AA205" i="94"/>
  <c r="AI220" i="94"/>
  <c r="AJ468" i="94"/>
  <c r="AA377" i="94"/>
  <c r="AJ390" i="94"/>
  <c r="Z390" i="94"/>
  <c r="AG336" i="94"/>
  <c r="AA123" i="94"/>
  <c r="AK397" i="94"/>
  <c r="Z397" i="94"/>
  <c r="AD397" i="94"/>
  <c r="AH409" i="94"/>
  <c r="AI113" i="94"/>
  <c r="Z306" i="94"/>
  <c r="AH43" i="94"/>
  <c r="AK168" i="94"/>
  <c r="AF184" i="94"/>
  <c r="AG468" i="94"/>
  <c r="AF377" i="94"/>
  <c r="AE468" i="94"/>
  <c r="AK432" i="94"/>
  <c r="AH390" i="94"/>
  <c r="AC432" i="94"/>
  <c r="Z377" i="94"/>
  <c r="AC390" i="94"/>
  <c r="AA345" i="94"/>
  <c r="AH397" i="94"/>
  <c r="AF231" i="94"/>
  <c r="AD205" i="94"/>
  <c r="AD49" i="94"/>
  <c r="Z188" i="94"/>
  <c r="AJ188" i="94"/>
  <c r="AI185" i="94"/>
  <c r="AE306" i="94"/>
  <c r="AA301" i="94"/>
  <c r="AH197" i="94"/>
  <c r="AC150" i="94"/>
  <c r="AF50" i="94"/>
  <c r="AC91" i="94"/>
  <c r="AB231" i="94"/>
  <c r="AB130" i="94"/>
  <c r="Z122" i="94"/>
  <c r="AH307" i="94"/>
  <c r="AI232" i="94"/>
  <c r="AE231" i="94"/>
  <c r="AJ205" i="94"/>
  <c r="AE276" i="94"/>
  <c r="AA343" i="94"/>
  <c r="Z340" i="94"/>
  <c r="AG480" i="94"/>
  <c r="AI480" i="94"/>
  <c r="AH495" i="94"/>
  <c r="AA384" i="94"/>
  <c r="AG465" i="94"/>
  <c r="AC384" i="94"/>
  <c r="AI465" i="94"/>
  <c r="AK130" i="94"/>
  <c r="AE205" i="94"/>
  <c r="AJ384" i="94"/>
  <c r="AH384" i="94"/>
  <c r="AC465" i="94"/>
  <c r="AJ231" i="94"/>
  <c r="AH205" i="94"/>
  <c r="AK205" i="94"/>
  <c r="AH232" i="94"/>
  <c r="AD188" i="94"/>
  <c r="AK306" i="94"/>
  <c r="AC306" i="94"/>
  <c r="AG301" i="94"/>
  <c r="AA150" i="94"/>
  <c r="AI150" i="94"/>
  <c r="AJ73" i="94"/>
  <c r="AA91" i="94"/>
  <c r="AI91" i="94"/>
  <c r="AG130" i="94"/>
  <c r="AB257" i="94"/>
  <c r="AF232" i="94"/>
  <c r="AC232" i="94"/>
  <c r="AK231" i="94"/>
  <c r="AG205" i="94"/>
  <c r="Z205" i="94"/>
  <c r="AA276" i="94"/>
  <c r="AA241" i="94"/>
  <c r="AD241" i="94"/>
  <c r="AC340" i="94"/>
  <c r="AD480" i="94"/>
  <c r="AB122" i="94"/>
  <c r="AE241" i="94"/>
  <c r="AI462" i="94"/>
  <c r="AJ462" i="94"/>
  <c r="AD384" i="94"/>
  <c r="AH465" i="94"/>
  <c r="Z465" i="94"/>
  <c r="AB73" i="94"/>
  <c r="AF130" i="94"/>
  <c r="AJ122" i="94"/>
  <c r="AG232" i="94"/>
  <c r="AH122" i="94"/>
  <c r="AC205" i="94"/>
  <c r="AB205" i="94"/>
  <c r="AH276" i="94"/>
  <c r="AK172" i="94"/>
  <c r="AD232" i="94"/>
  <c r="AK340" i="94"/>
  <c r="AA340" i="94"/>
  <c r="AH480" i="94"/>
  <c r="Z231" i="94"/>
  <c r="AG462" i="94"/>
  <c r="AF384" i="94"/>
  <c r="AB465" i="94"/>
  <c r="AD465" i="94"/>
  <c r="AC122" i="94"/>
  <c r="Z49" i="94"/>
  <c r="AG188" i="94"/>
  <c r="AK188" i="94"/>
  <c r="AD306" i="94"/>
  <c r="AH306" i="94"/>
  <c r="AB301" i="94"/>
  <c r="AF40" i="94"/>
  <c r="AK242" i="94"/>
  <c r="AB150" i="94"/>
  <c r="AA73" i="94"/>
  <c r="AK91" i="94"/>
  <c r="AJ91" i="94"/>
  <c r="Z130" i="94"/>
  <c r="AK122" i="94"/>
  <c r="AD231" i="94"/>
  <c r="AC231" i="94"/>
  <c r="AI205" i="94"/>
  <c r="AD276" i="94"/>
  <c r="AG276" i="94"/>
  <c r="AF276" i="94"/>
  <c r="Z480" i="94"/>
  <c r="AB340" i="94"/>
  <c r="AI340" i="94"/>
  <c r="AA480" i="94"/>
  <c r="AB232" i="94"/>
  <c r="AA462" i="94"/>
  <c r="AD462" i="94"/>
  <c r="AE462" i="94"/>
  <c r="Z462" i="94"/>
  <c r="Z384" i="94"/>
  <c r="AA465" i="94"/>
  <c r="AF340" i="94"/>
  <c r="AD340" i="94"/>
  <c r="AJ480" i="94"/>
  <c r="AJ232" i="94"/>
  <c r="AI276" i="94"/>
  <c r="AD495" i="94"/>
  <c r="AC462" i="94"/>
  <c r="AK462" i="94"/>
  <c r="AB495" i="94"/>
  <c r="AI383" i="94"/>
  <c r="AG384" i="94"/>
  <c r="AJ465" i="94"/>
  <c r="AI49" i="94"/>
  <c r="AG306" i="94"/>
  <c r="AC276" i="94"/>
  <c r="AB49" i="94"/>
  <c r="AH188" i="94"/>
  <c r="AH301" i="94"/>
  <c r="AI197" i="94"/>
  <c r="AE130" i="94"/>
  <c r="AA122" i="94"/>
  <c r="AK343" i="94"/>
  <c r="AF480" i="94"/>
  <c r="AA269" i="94"/>
  <c r="AC130" i="94"/>
  <c r="AF462" i="94"/>
  <c r="AH462" i="94"/>
  <c r="AC495" i="94"/>
  <c r="AE384" i="94"/>
  <c r="AF465" i="94"/>
  <c r="AD281" i="94"/>
  <c r="AB263" i="94"/>
  <c r="AF263" i="94"/>
  <c r="AI109" i="94"/>
  <c r="AA142" i="94"/>
  <c r="AI252" i="94"/>
  <c r="AI368" i="94"/>
  <c r="AB343" i="94"/>
  <c r="AF343" i="94"/>
  <c r="AI108" i="94"/>
  <c r="AC114" i="94"/>
  <c r="AH252" i="94"/>
  <c r="AE141" i="94"/>
  <c r="AF322" i="94"/>
  <c r="Z114" i="94"/>
  <c r="AG342" i="94"/>
  <c r="AJ356" i="94"/>
  <c r="AK356" i="94"/>
  <c r="AD356" i="94"/>
  <c r="AD473" i="94"/>
  <c r="AE301" i="94"/>
  <c r="Z263" i="94"/>
  <c r="AH263" i="94"/>
  <c r="AB251" i="94"/>
  <c r="AI36" i="94"/>
  <c r="AH109" i="94"/>
  <c r="AB108" i="94"/>
  <c r="Z245" i="94"/>
  <c r="AB109" i="94"/>
  <c r="Z142" i="94"/>
  <c r="AG252" i="94"/>
  <c r="AF368" i="94"/>
  <c r="AD368" i="94"/>
  <c r="AC343" i="94"/>
  <c r="AE343" i="94"/>
  <c r="AB252" i="94"/>
  <c r="AJ322" i="94"/>
  <c r="AD322" i="94"/>
  <c r="AK114" i="94"/>
  <c r="AG108" i="94"/>
  <c r="AC342" i="94"/>
  <c r="AB141" i="94"/>
  <c r="AA252" i="94"/>
  <c r="AC263" i="94"/>
  <c r="AG473" i="94"/>
  <c r="AG263" i="94"/>
  <c r="AK263" i="94"/>
  <c r="AF109" i="94"/>
  <c r="AF141" i="94"/>
  <c r="AJ252" i="94"/>
  <c r="AE252" i="94"/>
  <c r="AJ368" i="94"/>
  <c r="Z368" i="94"/>
  <c r="AI343" i="94"/>
  <c r="AC252" i="94"/>
  <c r="AE322" i="94"/>
  <c r="AK109" i="94"/>
  <c r="AE342" i="94"/>
  <c r="AB473" i="94"/>
  <c r="AE263" i="94"/>
  <c r="AC109" i="94"/>
  <c r="AJ109" i="94"/>
  <c r="AH273" i="94"/>
  <c r="AG141" i="94"/>
  <c r="AA141" i="94"/>
  <c r="AK252" i="94"/>
  <c r="AK322" i="94"/>
  <c r="AG368" i="94"/>
  <c r="AB368" i="94"/>
  <c r="AH141" i="94"/>
  <c r="AJ343" i="94"/>
  <c r="Z252" i="94"/>
  <c r="AF342" i="94"/>
  <c r="AE356" i="94"/>
  <c r="AF301" i="94"/>
  <c r="AK301" i="94"/>
  <c r="AA263" i="94"/>
  <c r="AC322" i="94"/>
  <c r="AE108" i="94"/>
  <c r="Z141" i="94"/>
  <c r="AD108" i="94"/>
  <c r="AH322" i="94"/>
  <c r="AC368" i="94"/>
  <c r="AK368" i="94"/>
  <c r="AD343" i="94"/>
  <c r="AA108" i="94"/>
  <c r="Z342" i="94"/>
  <c r="AK342" i="94"/>
  <c r="AH356" i="94"/>
  <c r="AK473" i="94"/>
  <c r="AF277" i="94"/>
  <c r="AD131" i="94"/>
  <c r="AD263" i="94"/>
  <c r="AF273" i="94"/>
  <c r="AD273" i="94"/>
  <c r="Z109" i="94"/>
  <c r="AD155" i="94"/>
  <c r="Z322" i="94"/>
  <c r="AD141" i="94"/>
  <c r="AD252" i="94"/>
  <c r="AE368" i="94"/>
  <c r="AG343" i="94"/>
  <c r="AJ251" i="94"/>
  <c r="AB356" i="94"/>
  <c r="Z356" i="94"/>
  <c r="AG356" i="94"/>
  <c r="AB342" i="94"/>
  <c r="AI271" i="94"/>
  <c r="AE109" i="94"/>
  <c r="AD109" i="94"/>
  <c r="AB322" i="94"/>
  <c r="Z343" i="94"/>
  <c r="AJ342" i="94"/>
  <c r="AJ473" i="94"/>
  <c r="Z473" i="94"/>
  <c r="AI342" i="94"/>
  <c r="AI473" i="94"/>
  <c r="AB196" i="94"/>
  <c r="AD157" i="94"/>
  <c r="AA379" i="94"/>
  <c r="AB379" i="94"/>
  <c r="AB116" i="94"/>
  <c r="AF267" i="94"/>
  <c r="AE295" i="94"/>
  <c r="AC360" i="94"/>
  <c r="AK354" i="94"/>
  <c r="AE170" i="94"/>
  <c r="AF49" i="94"/>
  <c r="AA49" i="94"/>
  <c r="AC195" i="94"/>
  <c r="AA53" i="94"/>
  <c r="AG73" i="94"/>
  <c r="AG255" i="94"/>
  <c r="AC53" i="94"/>
  <c r="AE284" i="94"/>
  <c r="AJ21" i="94"/>
  <c r="AE285" i="94"/>
  <c r="AK285" i="94"/>
  <c r="AG211" i="94"/>
  <c r="AB226" i="94"/>
  <c r="AJ284" i="94"/>
  <c r="AE211" i="94"/>
  <c r="AJ102" i="94"/>
  <c r="AF151" i="94"/>
  <c r="AB104" i="94"/>
  <c r="AE10" i="94"/>
  <c r="AA211" i="94"/>
  <c r="AJ142" i="94"/>
  <c r="Z104" i="94"/>
  <c r="AA261" i="94"/>
  <c r="AI292" i="94"/>
  <c r="AF284" i="94"/>
  <c r="AA284" i="94"/>
  <c r="AJ333" i="94"/>
  <c r="AJ107" i="94"/>
  <c r="Z285" i="94"/>
  <c r="AG357" i="94"/>
  <c r="AK357" i="94"/>
  <c r="AH10" i="94"/>
  <c r="AI10" i="94"/>
  <c r="AI261" i="94"/>
  <c r="AI357" i="94"/>
  <c r="Z357" i="94"/>
  <c r="AI354" i="94"/>
  <c r="AF354" i="94"/>
  <c r="AB371" i="94"/>
  <c r="AF371" i="94"/>
  <c r="AK371" i="94"/>
  <c r="AD371" i="94"/>
  <c r="AD360" i="94"/>
  <c r="AG360" i="94"/>
  <c r="AE354" i="94"/>
  <c r="AB287" i="94"/>
  <c r="AF310" i="94"/>
  <c r="AC310" i="94"/>
  <c r="AG49" i="94"/>
  <c r="AJ49" i="94"/>
  <c r="AG53" i="94"/>
  <c r="Z195" i="94"/>
  <c r="AD62" i="94"/>
  <c r="AH62" i="94"/>
  <c r="AC73" i="94"/>
  <c r="AH73" i="94"/>
  <c r="AC255" i="94"/>
  <c r="AE226" i="94"/>
  <c r="AG21" i="94"/>
  <c r="AA285" i="94"/>
  <c r="AI211" i="94"/>
  <c r="AG102" i="94"/>
  <c r="AK184" i="94"/>
  <c r="AD104" i="94"/>
  <c r="AD142" i="94"/>
  <c r="AF327" i="94"/>
  <c r="AK10" i="94"/>
  <c r="AD261" i="94"/>
  <c r="AE53" i="94"/>
  <c r="AE142" i="94"/>
  <c r="AK261" i="94"/>
  <c r="AE373" i="94"/>
  <c r="AG170" i="94"/>
  <c r="AD353" i="94"/>
  <c r="AC261" i="94"/>
  <c r="Z226" i="94"/>
  <c r="AK387" i="94"/>
  <c r="AK162" i="94"/>
  <c r="AA353" i="94"/>
  <c r="AK348" i="94"/>
  <c r="AF10" i="94"/>
  <c r="AE371" i="94"/>
  <c r="AI371" i="94"/>
  <c r="AC371" i="94"/>
  <c r="AG371" i="94"/>
  <c r="AH371" i="94"/>
  <c r="AE360" i="94"/>
  <c r="AH354" i="94"/>
  <c r="Z14" i="94"/>
  <c r="Z53" i="94"/>
  <c r="AK73" i="94"/>
  <c r="Z73" i="94"/>
  <c r="AD255" i="94"/>
  <c r="AC21" i="94"/>
  <c r="AG285" i="94"/>
  <c r="AK211" i="94"/>
  <c r="AI170" i="94"/>
  <c r="AC285" i="94"/>
  <c r="AK102" i="94"/>
  <c r="Z184" i="94"/>
  <c r="AH104" i="94"/>
  <c r="AB142" i="94"/>
  <c r="AC226" i="94"/>
  <c r="AI285" i="94"/>
  <c r="AF107" i="94"/>
  <c r="AC142" i="94"/>
  <c r="AE261" i="94"/>
  <c r="AB53" i="94"/>
  <c r="AI162" i="94"/>
  <c r="AG162" i="94"/>
  <c r="AA333" i="94"/>
  <c r="AB284" i="94"/>
  <c r="AJ170" i="94"/>
  <c r="AH107" i="94"/>
  <c r="AA170" i="94"/>
  <c r="Z353" i="94"/>
  <c r="Z107" i="94"/>
  <c r="AC107" i="94"/>
  <c r="AA102" i="94"/>
  <c r="AC62" i="94"/>
  <c r="Z354" i="94"/>
  <c r="AH353" i="94"/>
  <c r="AA371" i="94"/>
  <c r="Z360" i="94"/>
  <c r="AJ360" i="94"/>
  <c r="AE482" i="94"/>
  <c r="AK49" i="94"/>
  <c r="AH49" i="94"/>
  <c r="AK310" i="94"/>
  <c r="AE49" i="94"/>
  <c r="AG195" i="94"/>
  <c r="AH195" i="94"/>
  <c r="AC14" i="94"/>
  <c r="AF62" i="94"/>
  <c r="AE73" i="94"/>
  <c r="AD73" i="94"/>
  <c r="AE255" i="94"/>
  <c r="AJ255" i="94"/>
  <c r="AD21" i="94"/>
  <c r="AA226" i="94"/>
  <c r="AH226" i="94"/>
  <c r="AI284" i="94"/>
  <c r="AB107" i="94"/>
  <c r="Z170" i="94"/>
  <c r="AD102" i="94"/>
  <c r="AA177" i="94"/>
  <c r="AJ104" i="94"/>
  <c r="AH142" i="94"/>
  <c r="AK107" i="94"/>
  <c r="AB195" i="94"/>
  <c r="AG10" i="94"/>
  <c r="AD284" i="94"/>
  <c r="AG142" i="94"/>
  <c r="AE104" i="94"/>
  <c r="AB261" i="94"/>
  <c r="AC333" i="94"/>
  <c r="AE333" i="94"/>
  <c r="AB170" i="94"/>
  <c r="AA10" i="94"/>
  <c r="AC102" i="94"/>
  <c r="AB102" i="94"/>
  <c r="AB357" i="94"/>
  <c r="Z284" i="94"/>
  <c r="AC354" i="94"/>
  <c r="AB353" i="94"/>
  <c r="AB360" i="94"/>
  <c r="AG116" i="94"/>
  <c r="AD310" i="94"/>
  <c r="AD195" i="94"/>
  <c r="AF195" i="94"/>
  <c r="AJ53" i="94"/>
  <c r="AI255" i="94"/>
  <c r="AK21" i="94"/>
  <c r="AI21" i="94"/>
  <c r="AB285" i="94"/>
  <c r="AG107" i="94"/>
  <c r="AI226" i="94"/>
  <c r="AA104" i="94"/>
  <c r="AI142" i="94"/>
  <c r="AG226" i="94"/>
  <c r="AJ261" i="94"/>
  <c r="AD211" i="94"/>
  <c r="AG333" i="94"/>
  <c r="Z333" i="94"/>
  <c r="AD285" i="94"/>
  <c r="AB333" i="94"/>
  <c r="AD357" i="94"/>
  <c r="AF353" i="94"/>
  <c r="AD354" i="94"/>
  <c r="AB354" i="94"/>
  <c r="AG353" i="94"/>
  <c r="AF360" i="94"/>
  <c r="AJ348" i="94"/>
  <c r="AH360" i="94"/>
  <c r="AB274" i="94"/>
  <c r="AF262" i="94"/>
  <c r="AJ237" i="94"/>
  <c r="AF300" i="94"/>
  <c r="AH274" i="94"/>
  <c r="AK40" i="94"/>
  <c r="AB221" i="94"/>
  <c r="AI221" i="94"/>
  <c r="Z197" i="94"/>
  <c r="AE271" i="94"/>
  <c r="AH259" i="94"/>
  <c r="AG131" i="94"/>
  <c r="AB131" i="94"/>
  <c r="AJ287" i="94"/>
  <c r="AE287" i="94"/>
  <c r="AE237" i="94"/>
  <c r="AC307" i="94"/>
  <c r="AH308" i="94"/>
  <c r="AI257" i="94"/>
  <c r="AG177" i="94"/>
  <c r="AG151" i="94"/>
  <c r="AD215" i="94"/>
  <c r="AI151" i="94"/>
  <c r="AG308" i="94"/>
  <c r="AF383" i="94"/>
  <c r="Z383" i="94"/>
  <c r="AE274" i="94"/>
  <c r="AI274" i="94"/>
  <c r="AI40" i="94"/>
  <c r="AF221" i="94"/>
  <c r="AI13" i="94"/>
  <c r="AK197" i="94"/>
  <c r="AH271" i="94"/>
  <c r="Z271" i="94"/>
  <c r="AC259" i="94"/>
  <c r="AK131" i="94"/>
  <c r="AD287" i="94"/>
  <c r="Z287" i="94"/>
  <c r="AC237" i="94"/>
  <c r="AF237" i="94"/>
  <c r="AK307" i="94"/>
  <c r="AJ308" i="94"/>
  <c r="AH257" i="94"/>
  <c r="AI237" i="94"/>
  <c r="AA151" i="94"/>
  <c r="AB237" i="94"/>
  <c r="AH177" i="94"/>
  <c r="AH151" i="94"/>
  <c r="Z215" i="94"/>
  <c r="AB307" i="94"/>
  <c r="AJ383" i="94"/>
  <c r="AF274" i="94"/>
  <c r="AD208" i="94"/>
  <c r="AH40" i="94"/>
  <c r="AJ221" i="94"/>
  <c r="AD196" i="94"/>
  <c r="AE197" i="94"/>
  <c r="AF196" i="94"/>
  <c r="AK271" i="94"/>
  <c r="AC271" i="94"/>
  <c r="AD259" i="94"/>
  <c r="AF131" i="94"/>
  <c r="AE196" i="94"/>
  <c r="AI287" i="94"/>
  <c r="AB225" i="94"/>
  <c r="Z257" i="94"/>
  <c r="AG307" i="94"/>
  <c r="AJ257" i="94"/>
  <c r="AE257" i="94"/>
  <c r="Z151" i="94"/>
  <c r="Z177" i="94"/>
  <c r="AF215" i="94"/>
  <c r="AJ177" i="94"/>
  <c r="AD175" i="94"/>
  <c r="AE308" i="94"/>
  <c r="AK237" i="94"/>
  <c r="AC381" i="94"/>
  <c r="AD383" i="94"/>
  <c r="AB384" i="94"/>
  <c r="AA274" i="94"/>
  <c r="AJ274" i="94"/>
  <c r="AD274" i="94"/>
  <c r="AD40" i="94"/>
  <c r="Z40" i="94"/>
  <c r="AK221" i="94"/>
  <c r="AC196" i="94"/>
  <c r="AG196" i="94"/>
  <c r="AC197" i="94"/>
  <c r="AA197" i="94"/>
  <c r="AF271" i="94"/>
  <c r="AA271" i="94"/>
  <c r="AI259" i="94"/>
  <c r="AJ259" i="94"/>
  <c r="Z131" i="94"/>
  <c r="AH196" i="94"/>
  <c r="AH287" i="94"/>
  <c r="AA237" i="94"/>
  <c r="AD307" i="94"/>
  <c r="AK257" i="94"/>
  <c r="AD257" i="94"/>
  <c r="AH237" i="94"/>
  <c r="Z237" i="94"/>
  <c r="AC175" i="94"/>
  <c r="AI177" i="94"/>
  <c r="AK151" i="94"/>
  <c r="AI196" i="94"/>
  <c r="AK215" i="94"/>
  <c r="AG175" i="94"/>
  <c r="AJ349" i="94"/>
  <c r="AD349" i="94"/>
  <c r="AD381" i="94"/>
  <c r="AE383" i="94"/>
  <c r="AA383" i="94"/>
  <c r="Z290" i="94"/>
  <c r="AK274" i="94"/>
  <c r="AB40" i="94"/>
  <c r="AC40" i="94"/>
  <c r="Z221" i="94"/>
  <c r="AC221" i="94"/>
  <c r="AK183" i="94"/>
  <c r="AJ197" i="94"/>
  <c r="AG197" i="94"/>
  <c r="AD271" i="94"/>
  <c r="AK259" i="94"/>
  <c r="AF259" i="94"/>
  <c r="AE131" i="94"/>
  <c r="AH131" i="94"/>
  <c r="AJ196" i="94"/>
  <c r="AF287" i="94"/>
  <c r="AF307" i="94"/>
  <c r="AK308" i="94"/>
  <c r="AF257" i="94"/>
  <c r="AD237" i="94"/>
  <c r="AC151" i="94"/>
  <c r="AD177" i="94"/>
  <c r="AB175" i="94"/>
  <c r="AE177" i="94"/>
  <c r="AJ151" i="94"/>
  <c r="AE215" i="94"/>
  <c r="AJ215" i="94"/>
  <c r="AB215" i="94"/>
  <c r="AA215" i="94"/>
  <c r="AH175" i="94"/>
  <c r="AK349" i="94"/>
  <c r="AI482" i="94"/>
  <c r="AH383" i="94"/>
  <c r="AC383" i="94"/>
  <c r="AH473" i="94"/>
  <c r="AC274" i="94"/>
  <c r="AA40" i="94"/>
  <c r="AE40" i="94"/>
  <c r="AD221" i="94"/>
  <c r="AA221" i="94"/>
  <c r="AD197" i="94"/>
  <c r="AF197" i="94"/>
  <c r="AG271" i="94"/>
  <c r="AA259" i="94"/>
  <c r="AB259" i="94"/>
  <c r="AC131" i="94"/>
  <c r="AA131" i="94"/>
  <c r="AC287" i="94"/>
  <c r="AG287" i="94"/>
  <c r="AE307" i="94"/>
  <c r="AI308" i="94"/>
  <c r="AG257" i="94"/>
  <c r="AI175" i="94"/>
  <c r="AB177" i="94"/>
  <c r="AK177" i="94"/>
  <c r="AE151" i="94"/>
  <c r="AH215" i="94"/>
  <c r="AD151" i="94"/>
  <c r="Z307" i="94"/>
  <c r="AI272" i="94"/>
  <c r="AE349" i="94"/>
  <c r="Z482" i="94"/>
  <c r="AB383" i="94"/>
  <c r="AE221" i="94"/>
  <c r="AJ131" i="94"/>
  <c r="AA287" i="94"/>
  <c r="AA257" i="94"/>
  <c r="AJ307" i="94"/>
  <c r="AF308" i="94"/>
  <c r="AC177" i="94"/>
  <c r="AJ175" i="94"/>
  <c r="AK383" i="94"/>
  <c r="AE208" i="94"/>
  <c r="AB290" i="94"/>
  <c r="AI242" i="94"/>
  <c r="AG225" i="94"/>
  <c r="AI225" i="94"/>
  <c r="AJ269" i="94"/>
  <c r="AJ172" i="94"/>
  <c r="AH128" i="94"/>
  <c r="AE128" i="94"/>
  <c r="AE292" i="94"/>
  <c r="AD144" i="94"/>
  <c r="AK144" i="94"/>
  <c r="AB172" i="94"/>
  <c r="Z292" i="94"/>
  <c r="AE290" i="94"/>
  <c r="AA290" i="94"/>
  <c r="AG208" i="94"/>
  <c r="AI208" i="94"/>
  <c r="AI290" i="94"/>
  <c r="AH208" i="94"/>
  <c r="AC242" i="94"/>
  <c r="AK225" i="94"/>
  <c r="AK269" i="94"/>
  <c r="AF128" i="94"/>
  <c r="AD128" i="94"/>
  <c r="AJ144" i="94"/>
  <c r="AH269" i="94"/>
  <c r="AE172" i="94"/>
  <c r="AG172" i="94"/>
  <c r="AK292" i="94"/>
  <c r="AA114" i="94"/>
  <c r="AE184" i="94"/>
  <c r="AJ114" i="94"/>
  <c r="AJ184" i="94"/>
  <c r="AK141" i="94"/>
  <c r="AA184" i="94"/>
  <c r="Z269" i="94"/>
  <c r="AH381" i="94"/>
  <c r="AF495" i="94"/>
  <c r="Z495" i="94"/>
  <c r="AD290" i="94"/>
  <c r="AK290" i="94"/>
  <c r="AC208" i="94"/>
  <c r="AD242" i="94"/>
  <c r="AG242" i="94"/>
  <c r="Z225" i="94"/>
  <c r="AA144" i="94"/>
  <c r="AB45" i="94"/>
  <c r="AG269" i="94"/>
  <c r="AD172" i="94"/>
  <c r="AC292" i="94"/>
  <c r="AA292" i="94"/>
  <c r="AI184" i="94"/>
  <c r="AD184" i="94"/>
  <c r="AH114" i="94"/>
  <c r="AB269" i="94"/>
  <c r="Z308" i="94"/>
  <c r="AF292" i="94"/>
  <c r="AC349" i="94"/>
  <c r="AB349" i="94"/>
  <c r="AI381" i="94"/>
  <c r="AK495" i="94"/>
  <c r="AB381" i="94"/>
  <c r="AA495" i="94"/>
  <c r="AA262" i="94"/>
  <c r="AH290" i="94"/>
  <c r="AJ208" i="94"/>
  <c r="AH242" i="94"/>
  <c r="AB242" i="94"/>
  <c r="Z218" i="94"/>
  <c r="AD225" i="94"/>
  <c r="AF172" i="94"/>
  <c r="AC144" i="94"/>
  <c r="Z128" i="94"/>
  <c r="AC227" i="94"/>
  <c r="AI144" i="94"/>
  <c r="Z172" i="94"/>
  <c r="AG292" i="94"/>
  <c r="AJ141" i="94"/>
  <c r="AH184" i="94"/>
  <c r="AE114" i="94"/>
  <c r="AE269" i="94"/>
  <c r="AF175" i="94"/>
  <c r="AA175" i="94"/>
  <c r="AA308" i="94"/>
  <c r="AC308" i="94"/>
  <c r="AD308" i="94"/>
  <c r="AB144" i="94"/>
  <c r="AA349" i="94"/>
  <c r="AI495" i="94"/>
  <c r="AA381" i="94"/>
  <c r="AG349" i="94"/>
  <c r="AJ381" i="94"/>
  <c r="AJ242" i="94"/>
  <c r="AF225" i="94"/>
  <c r="AH225" i="94"/>
  <c r="AI128" i="94"/>
  <c r="AB128" i="94"/>
  <c r="AH144" i="94"/>
  <c r="AG128" i="94"/>
  <c r="AG144" i="94"/>
  <c r="AC172" i="94"/>
  <c r="AD292" i="94"/>
  <c r="AC269" i="94"/>
  <c r="AG114" i="94"/>
  <c r="AK381" i="94"/>
  <c r="AE381" i="94"/>
  <c r="Z208" i="94"/>
  <c r="AJ290" i="94"/>
  <c r="AK208" i="94"/>
  <c r="AF208" i="94"/>
  <c r="AA242" i="94"/>
  <c r="AJ225" i="94"/>
  <c r="AA225" i="94"/>
  <c r="AA230" i="94"/>
  <c r="AF144" i="94"/>
  <c r="AA172" i="94"/>
  <c r="AB292" i="94"/>
  <c r="AI269" i="94"/>
  <c r="AB184" i="94"/>
  <c r="Z211" i="94"/>
  <c r="AE175" i="94"/>
  <c r="AI141" i="94"/>
  <c r="AF381" i="94"/>
  <c r="Z381" i="94"/>
  <c r="AH349" i="94"/>
  <c r="Z349" i="94"/>
  <c r="Z242" i="94"/>
  <c r="AG290" i="94"/>
  <c r="AF290" i="94"/>
  <c r="AA208" i="94"/>
  <c r="AC218" i="94"/>
  <c r="AB218" i="94"/>
  <c r="AC225" i="94"/>
  <c r="AF269" i="94"/>
  <c r="AJ128" i="94"/>
  <c r="AC128" i="94"/>
  <c r="AH172" i="94"/>
  <c r="AJ292" i="94"/>
  <c r="AK128" i="94"/>
  <c r="AI114" i="94"/>
  <c r="AF211" i="94"/>
  <c r="AF349" i="94"/>
  <c r="AG495" i="94"/>
  <c r="AJ194" i="94"/>
  <c r="AG201" i="94"/>
  <c r="AE201" i="94"/>
  <c r="AE251" i="94"/>
  <c r="AI251" i="94"/>
  <c r="AH174" i="94"/>
  <c r="AC183" i="94"/>
  <c r="AI262" i="94"/>
  <c r="AK171" i="94"/>
  <c r="AB190" i="94"/>
  <c r="AJ262" i="94"/>
  <c r="AB262" i="94"/>
  <c r="AH373" i="94"/>
  <c r="Z373" i="94"/>
  <c r="AJ171" i="94"/>
  <c r="AJ183" i="94"/>
  <c r="AJ133" i="94"/>
  <c r="AG262" i="94"/>
  <c r="AH262" i="94"/>
  <c r="AD262" i="94"/>
  <c r="AK182" i="94"/>
  <c r="AK140" i="94"/>
  <c r="AC262" i="94"/>
  <c r="AC324" i="94"/>
  <c r="AF171" i="94"/>
  <c r="AK373" i="94"/>
  <c r="AC373" i="94"/>
  <c r="AH348" i="94"/>
  <c r="AB348" i="94"/>
  <c r="AF201" i="94"/>
  <c r="Z183" i="94"/>
  <c r="AH183" i="94"/>
  <c r="AE183" i="94"/>
  <c r="AA304" i="94"/>
  <c r="AH140" i="94"/>
  <c r="AB183" i="94"/>
  <c r="AK262" i="94"/>
  <c r="AA251" i="94"/>
  <c r="AF373" i="94"/>
  <c r="AA373" i="94"/>
  <c r="Z171" i="94"/>
  <c r="AG171" i="94"/>
  <c r="AG348" i="94"/>
  <c r="AA348" i="94"/>
  <c r="AD348" i="94"/>
  <c r="AA201" i="94"/>
  <c r="AI183" i="94"/>
  <c r="AK133" i="94"/>
  <c r="AI201" i="94"/>
  <c r="AD251" i="94"/>
  <c r="AG251" i="94"/>
  <c r="AF251" i="94"/>
  <c r="AD15" i="94"/>
  <c r="AJ159" i="94"/>
  <c r="AI171" i="94"/>
  <c r="AC171" i="94"/>
  <c r="AI154" i="94"/>
  <c r="AI373" i="94"/>
  <c r="Z154" i="94"/>
  <c r="AC203" i="94"/>
  <c r="AK11" i="94"/>
  <c r="AH201" i="94"/>
  <c r="AG299" i="94"/>
  <c r="AD183" i="94"/>
  <c r="AK251" i="94"/>
  <c r="AH15" i="94"/>
  <c r="Z262" i="94"/>
  <c r="AD373" i="94"/>
  <c r="Z348" i="94"/>
  <c r="AB123" i="94"/>
  <c r="AJ201" i="94"/>
  <c r="AB201" i="94"/>
  <c r="AE106" i="94"/>
  <c r="AH251" i="94"/>
  <c r="AE262" i="94"/>
  <c r="AA272" i="94"/>
  <c r="AD295" i="94"/>
  <c r="AG373" i="94"/>
  <c r="AH171" i="94"/>
  <c r="AE348" i="94"/>
  <c r="AC317" i="94"/>
  <c r="AG183" i="94"/>
  <c r="AC201" i="94"/>
  <c r="AF183" i="94"/>
  <c r="AD106" i="94"/>
  <c r="AB171" i="94"/>
  <c r="AG295" i="94"/>
  <c r="AA171" i="94"/>
  <c r="AE140" i="94"/>
  <c r="AF348" i="94"/>
  <c r="AD317" i="94"/>
  <c r="AI317" i="94"/>
  <c r="AD194" i="94"/>
  <c r="AC194" i="94"/>
  <c r="AI116" i="94"/>
  <c r="AB299" i="94"/>
  <c r="Z106" i="94"/>
  <c r="AG106" i="94"/>
  <c r="AD133" i="94"/>
  <c r="Z133" i="94"/>
  <c r="AI174" i="94"/>
  <c r="AK174" i="94"/>
  <c r="AC15" i="94"/>
  <c r="AE15" i="94"/>
  <c r="AH272" i="94"/>
  <c r="AC304" i="94"/>
  <c r="AJ295" i="94"/>
  <c r="AF295" i="94"/>
  <c r="AI281" i="94"/>
  <c r="AI239" i="94"/>
  <c r="AC140" i="94"/>
  <c r="AD272" i="94"/>
  <c r="AA190" i="94"/>
  <c r="AA324" i="94"/>
  <c r="AI300" i="94"/>
  <c r="AH164" i="94"/>
  <c r="AF281" i="94"/>
  <c r="AE239" i="94"/>
  <c r="AH154" i="94"/>
  <c r="AD239" i="94"/>
  <c r="AB317" i="94"/>
  <c r="AG317" i="94"/>
  <c r="AF194" i="94"/>
  <c r="AG194" i="94"/>
  <c r="Z116" i="94"/>
  <c r="Z136" i="94"/>
  <c r="AE299" i="94"/>
  <c r="AA106" i="94"/>
  <c r="AB106" i="94"/>
  <c r="AK136" i="94"/>
  <c r="AE133" i="94"/>
  <c r="AB133" i="94"/>
  <c r="AJ174" i="94"/>
  <c r="AF174" i="94"/>
  <c r="AB15" i="94"/>
  <c r="AK272" i="94"/>
  <c r="AK304" i="94"/>
  <c r="AD304" i="94"/>
  <c r="AK295" i="94"/>
  <c r="AE281" i="94"/>
  <c r="AG182" i="94"/>
  <c r="AE272" i="94"/>
  <c r="AC239" i="94"/>
  <c r="AI140" i="94"/>
  <c r="AJ272" i="94"/>
  <c r="AF190" i="94"/>
  <c r="AF324" i="94"/>
  <c r="AH300" i="94"/>
  <c r="AK123" i="94"/>
  <c r="AJ154" i="94"/>
  <c r="AI164" i="94"/>
  <c r="AG154" i="94"/>
  <c r="AB182" i="94"/>
  <c r="AK154" i="94"/>
  <c r="AI123" i="94"/>
  <c r="AC387" i="94"/>
  <c r="AD387" i="94"/>
  <c r="AH317" i="94"/>
  <c r="AK317" i="94"/>
  <c r="AH194" i="94"/>
  <c r="AI194" i="94"/>
  <c r="AK116" i="94"/>
  <c r="AE116" i="94"/>
  <c r="AF136" i="94"/>
  <c r="AH299" i="94"/>
  <c r="Z299" i="94"/>
  <c r="AJ106" i="94"/>
  <c r="AH133" i="94"/>
  <c r="AD174" i="94"/>
  <c r="AF15" i="94"/>
  <c r="AG281" i="94"/>
  <c r="AI304" i="94"/>
  <c r="AJ304" i="94"/>
  <c r="AH295" i="94"/>
  <c r="AB281" i="94"/>
  <c r="AC182" i="94"/>
  <c r="AA239" i="94"/>
  <c r="AK239" i="94"/>
  <c r="AH136" i="94"/>
  <c r="AJ136" i="94"/>
  <c r="AA140" i="94"/>
  <c r="AB272" i="94"/>
  <c r="Z190" i="94"/>
  <c r="AD190" i="94"/>
  <c r="AI136" i="94"/>
  <c r="Z194" i="94"/>
  <c r="AA154" i="94"/>
  <c r="AB154" i="94"/>
  <c r="AI324" i="94"/>
  <c r="Z300" i="94"/>
  <c r="AJ123" i="94"/>
  <c r="AD164" i="94"/>
  <c r="AI182" i="94"/>
  <c r="AF182" i="94"/>
  <c r="AA387" i="94"/>
  <c r="Z123" i="94"/>
  <c r="AH387" i="94"/>
  <c r="AB438" i="94"/>
  <c r="Z317" i="94"/>
  <c r="AA116" i="94"/>
  <c r="AC299" i="94"/>
  <c r="AH106" i="94"/>
  <c r="AC133" i="94"/>
  <c r="AB174" i="94"/>
  <c r="AJ15" i="94"/>
  <c r="AK281" i="94"/>
  <c r="AB304" i="94"/>
  <c r="Z304" i="94"/>
  <c r="AC295" i="94"/>
  <c r="AA281" i="94"/>
  <c r="AH182" i="94"/>
  <c r="AH239" i="94"/>
  <c r="AJ239" i="94"/>
  <c r="AG97" i="94"/>
  <c r="AB140" i="94"/>
  <c r="AC272" i="94"/>
  <c r="AH190" i="94"/>
  <c r="AJ190" i="94"/>
  <c r="AB295" i="94"/>
  <c r="AK324" i="94"/>
  <c r="AJ300" i="94"/>
  <c r="AK300" i="94"/>
  <c r="AD123" i="94"/>
  <c r="AF154" i="94"/>
  <c r="AC154" i="94"/>
  <c r="AA136" i="94"/>
  <c r="AG387" i="94"/>
  <c r="AE387" i="94"/>
  <c r="AF116" i="94"/>
  <c r="AK299" i="94"/>
  <c r="AA317" i="94"/>
  <c r="AA194" i="94"/>
  <c r="AC116" i="94"/>
  <c r="AJ116" i="94"/>
  <c r="AF299" i="94"/>
  <c r="AA299" i="94"/>
  <c r="AK106" i="94"/>
  <c r="AG133" i="94"/>
  <c r="Z174" i="94"/>
  <c r="AG15" i="94"/>
  <c r="AC281" i="94"/>
  <c r="AF164" i="94"/>
  <c r="AB164" i="94"/>
  <c r="AJ281" i="94"/>
  <c r="AH304" i="94"/>
  <c r="AF304" i="94"/>
  <c r="Z295" i="94"/>
  <c r="Z281" i="94"/>
  <c r="AD182" i="94"/>
  <c r="Z239" i="94"/>
  <c r="AJ140" i="94"/>
  <c r="AF272" i="94"/>
  <c r="AG190" i="94"/>
  <c r="AK190" i="94"/>
  <c r="AI295" i="94"/>
  <c r="Z324" i="94"/>
  <c r="AB324" i="94"/>
  <c r="AA300" i="94"/>
  <c r="AB300" i="94"/>
  <c r="AH123" i="94"/>
  <c r="AG164" i="94"/>
  <c r="AE123" i="94"/>
  <c r="AF123" i="94"/>
  <c r="AG123" i="94"/>
  <c r="Z272" i="94"/>
  <c r="AB211" i="94"/>
  <c r="AI438" i="94"/>
  <c r="AB194" i="94"/>
  <c r="AJ317" i="94"/>
  <c r="AK194" i="94"/>
  <c r="AD116" i="94"/>
  <c r="AH116" i="94"/>
  <c r="AG136" i="94"/>
  <c r="AI299" i="94"/>
  <c r="AJ299" i="94"/>
  <c r="AF106" i="94"/>
  <c r="AA133" i="94"/>
  <c r="AE174" i="94"/>
  <c r="AA15" i="94"/>
  <c r="Z15" i="94"/>
  <c r="AH281" i="94"/>
  <c r="AG304" i="94"/>
  <c r="AA295" i="94"/>
  <c r="AG272" i="94"/>
  <c r="Z182" i="94"/>
  <c r="AG239" i="94"/>
  <c r="Z140" i="94"/>
  <c r="AF140" i="94"/>
  <c r="AE190" i="94"/>
  <c r="AI190" i="94"/>
  <c r="AJ324" i="94"/>
  <c r="AH324" i="94"/>
  <c r="AC300" i="94"/>
  <c r="AD300" i="94"/>
  <c r="AC123" i="94"/>
  <c r="AK164" i="94"/>
  <c r="Z164" i="94"/>
  <c r="AF387" i="94"/>
  <c r="AA182" i="94"/>
  <c r="AA164" i="94"/>
  <c r="AG438" i="94"/>
  <c r="AF317" i="94"/>
  <c r="AE136" i="94"/>
  <c r="AI106" i="94"/>
  <c r="AC136" i="94"/>
  <c r="AF133" i="94"/>
  <c r="AC174" i="94"/>
  <c r="AD136" i="94"/>
  <c r="AI15" i="94"/>
  <c r="AJ182" i="94"/>
  <c r="AG140" i="94"/>
  <c r="AE324" i="94"/>
  <c r="AD324" i="94"/>
  <c r="AE300" i="94"/>
  <c r="AC164" i="94"/>
  <c r="AD154" i="94"/>
  <c r="AE164" i="94"/>
  <c r="AI387" i="94"/>
  <c r="AB387" i="94"/>
  <c r="Z387" i="94"/>
  <c r="AG488" i="94"/>
  <c r="AE488" i="94"/>
  <c r="Z488" i="94"/>
  <c r="AH488" i="94"/>
  <c r="AC488" i="94"/>
  <c r="AB488" i="94"/>
  <c r="AJ438" i="94"/>
  <c r="AA488" i="94"/>
  <c r="AK488" i="94"/>
  <c r="AK438" i="94"/>
  <c r="AA438" i="94"/>
  <c r="AF438" i="94"/>
  <c r="AH438" i="94"/>
  <c r="Z438" i="94"/>
  <c r="AE438" i="94"/>
  <c r="AC438" i="94"/>
  <c r="AD488" i="94"/>
  <c r="AG424" i="94"/>
  <c r="AB424" i="94"/>
  <c r="AI424" i="94"/>
  <c r="AE424" i="94"/>
  <c r="AD424" i="94"/>
  <c r="AK424" i="94"/>
  <c r="AH482" i="94"/>
  <c r="AF482" i="94"/>
  <c r="AJ482" i="94"/>
  <c r="AC482" i="94"/>
  <c r="AD482" i="94"/>
  <c r="AG482" i="94"/>
  <c r="AK482" i="94"/>
  <c r="AB482" i="94"/>
  <c r="AJ424" i="94"/>
  <c r="AC424" i="94"/>
  <c r="AF424" i="94"/>
  <c r="AD475" i="94"/>
  <c r="Z475" i="94"/>
  <c r="AI475" i="94"/>
  <c r="AJ475" i="94"/>
  <c r="AE475" i="94"/>
  <c r="AF475" i="94"/>
  <c r="AH475" i="94"/>
  <c r="AK475" i="94"/>
  <c r="AB475" i="94"/>
  <c r="AC475" i="94"/>
  <c r="AG475" i="94"/>
  <c r="AA475" i="94"/>
  <c r="AH424" i="94"/>
  <c r="AJ464" i="94"/>
  <c r="AD464" i="94"/>
  <c r="AJ376" i="94"/>
  <c r="AE376" i="94"/>
  <c r="Z376" i="94"/>
  <c r="AH376" i="94"/>
  <c r="AD376" i="94"/>
  <c r="AG376" i="94"/>
  <c r="AB376" i="94"/>
  <c r="AF376" i="94"/>
  <c r="AA376" i="94"/>
  <c r="AC376" i="94"/>
  <c r="AI376" i="94"/>
  <c r="AK376" i="94"/>
  <c r="Z424" i="94"/>
  <c r="AB365" i="94"/>
  <c r="AE365" i="94"/>
  <c r="AD365" i="94"/>
  <c r="AI365" i="94"/>
  <c r="AG365" i="94"/>
  <c r="AF365" i="94"/>
  <c r="AA365" i="94"/>
  <c r="AC365" i="94"/>
  <c r="AK365" i="94"/>
  <c r="Z365" i="94"/>
  <c r="AJ365" i="94"/>
  <c r="AH365" i="94"/>
  <c r="AB187" i="94"/>
  <c r="AK187" i="94"/>
  <c r="AI187" i="94"/>
  <c r="AA187" i="94"/>
  <c r="AE187" i="94"/>
  <c r="AD449" i="94"/>
  <c r="AH449" i="94"/>
  <c r="AF449" i="94"/>
  <c r="Z449" i="94"/>
  <c r="AE449" i="94"/>
  <c r="AC449" i="94"/>
  <c r="AI449" i="94"/>
  <c r="AB449" i="94"/>
  <c r="AA449" i="94"/>
  <c r="AG449" i="94"/>
  <c r="AK449" i="94"/>
  <c r="AJ449" i="94"/>
  <c r="Z187" i="94"/>
  <c r="AG187" i="94"/>
  <c r="AC187" i="94"/>
  <c r="AF187" i="94"/>
  <c r="AA113" i="94"/>
  <c r="AE41" i="94"/>
  <c r="AH113" i="94"/>
  <c r="AC12" i="94"/>
  <c r="AE113" i="94"/>
  <c r="AD113" i="94"/>
  <c r="AJ113" i="94"/>
  <c r="AH41" i="94"/>
  <c r="AB41" i="94"/>
  <c r="AE218" i="94"/>
  <c r="AH218" i="94"/>
  <c r="AI218" i="94"/>
  <c r="AA218" i="94"/>
  <c r="AJ218" i="94"/>
  <c r="AK218" i="94"/>
  <c r="AG218" i="94"/>
  <c r="AF218" i="94"/>
  <c r="AE185" i="94"/>
  <c r="AE125" i="94"/>
  <c r="AC180" i="94"/>
  <c r="AH14" i="94"/>
  <c r="AD14" i="94"/>
  <c r="AJ14" i="94"/>
  <c r="AK14" i="94"/>
  <c r="AF14" i="94"/>
  <c r="AI14" i="94"/>
  <c r="AG14" i="94"/>
  <c r="AA14" i="94"/>
  <c r="AB279" i="94"/>
  <c r="AB14" i="94"/>
  <c r="AB112" i="94"/>
  <c r="AE29" i="94"/>
  <c r="AA12" i="94"/>
  <c r="AH243" i="94"/>
  <c r="AK155" i="94"/>
  <c r="AK50" i="94"/>
  <c r="AB50" i="94"/>
  <c r="Z125" i="94"/>
  <c r="AE155" i="94"/>
  <c r="AE66" i="94"/>
  <c r="AE50" i="94"/>
  <c r="AD50" i="94"/>
  <c r="AF125" i="94"/>
  <c r="AA155" i="94"/>
  <c r="AF155" i="94"/>
  <c r="AB66" i="94"/>
  <c r="AA50" i="94"/>
  <c r="AI50" i="94"/>
  <c r="AB125" i="94"/>
  <c r="AE63" i="94"/>
  <c r="Z155" i="94"/>
  <c r="AG50" i="94"/>
  <c r="AK125" i="94"/>
  <c r="AI155" i="94"/>
  <c r="AC155" i="94"/>
  <c r="AC50" i="94"/>
  <c r="AI125" i="94"/>
  <c r="AF63" i="94"/>
  <c r="AG155" i="94"/>
  <c r="AH50" i="94"/>
  <c r="AG125" i="94"/>
  <c r="AB155" i="94"/>
  <c r="AH125" i="94"/>
  <c r="AG168" i="94"/>
  <c r="Z185" i="94"/>
  <c r="AA185" i="94"/>
  <c r="AJ155" i="94"/>
  <c r="AG41" i="94"/>
  <c r="AB185" i="94"/>
  <c r="AK41" i="94"/>
  <c r="AI41" i="94"/>
  <c r="AD185" i="94"/>
  <c r="AJ185" i="94"/>
  <c r="AF254" i="94"/>
  <c r="AB305" i="94"/>
  <c r="AA41" i="94"/>
  <c r="AD41" i="94"/>
  <c r="AC185" i="94"/>
  <c r="Z41" i="94"/>
  <c r="AH185" i="94"/>
  <c r="AJ41" i="94"/>
  <c r="AC41" i="94"/>
  <c r="AG185" i="94"/>
  <c r="AI168" i="94"/>
  <c r="AG31" i="94"/>
  <c r="AF45" i="94"/>
  <c r="AJ12" i="94"/>
  <c r="AI12" i="94"/>
  <c r="AG12" i="94"/>
  <c r="AF12" i="94"/>
  <c r="AF78" i="94"/>
  <c r="AH12" i="94"/>
  <c r="AB12" i="94"/>
  <c r="AJ193" i="94"/>
  <c r="Z12" i="94"/>
  <c r="AE12" i="94"/>
  <c r="AD203" i="94"/>
  <c r="AK12" i="94"/>
  <c r="AB143" i="94"/>
  <c r="AC94" i="94"/>
  <c r="AH143" i="94"/>
  <c r="AF20" i="94"/>
  <c r="AI66" i="94"/>
  <c r="AJ66" i="94"/>
  <c r="AE13" i="94"/>
  <c r="AC13" i="94"/>
  <c r="AA143" i="94"/>
  <c r="AI63" i="94"/>
  <c r="AK66" i="94"/>
  <c r="AC66" i="94"/>
  <c r="AC63" i="94"/>
  <c r="AD13" i="94"/>
  <c r="Z13" i="94"/>
  <c r="AC143" i="94"/>
  <c r="AA66" i="94"/>
  <c r="AG66" i="94"/>
  <c r="AB13" i="94"/>
  <c r="AK13" i="94"/>
  <c r="AD277" i="94"/>
  <c r="AJ143" i="94"/>
  <c r="AA277" i="94"/>
  <c r="Z66" i="94"/>
  <c r="AG13" i="94"/>
  <c r="AH13" i="94"/>
  <c r="Z143" i="94"/>
  <c r="AG233" i="94"/>
  <c r="AB63" i="94"/>
  <c r="AD66" i="94"/>
  <c r="AF13" i="94"/>
  <c r="AK143" i="94"/>
  <c r="AI143" i="94"/>
  <c r="AF143" i="94"/>
  <c r="AA63" i="94"/>
  <c r="Z302" i="94"/>
  <c r="AH66" i="94"/>
  <c r="AA13" i="94"/>
  <c r="AE143" i="94"/>
  <c r="AD143" i="94"/>
  <c r="AG63" i="94"/>
  <c r="Z63" i="94"/>
  <c r="AG143" i="94"/>
  <c r="AJ63" i="94"/>
  <c r="AD63" i="94"/>
  <c r="AH63" i="94"/>
  <c r="AG280" i="94"/>
  <c r="AC280" i="94"/>
  <c r="AJ280" i="94"/>
  <c r="AE149" i="94"/>
  <c r="AJ214" i="94"/>
  <c r="AE214" i="94"/>
  <c r="Z213" i="94"/>
  <c r="AH312" i="94"/>
  <c r="AH96" i="94"/>
  <c r="AA283" i="94"/>
  <c r="AJ315" i="94"/>
  <c r="AI31" i="94"/>
  <c r="Z31" i="94"/>
  <c r="AJ45" i="94"/>
  <c r="AA31" i="94"/>
  <c r="AC312" i="94"/>
  <c r="AH45" i="94"/>
  <c r="AI45" i="94"/>
  <c r="AD45" i="94"/>
  <c r="AC31" i="94"/>
  <c r="AG45" i="94"/>
  <c r="AE45" i="94"/>
  <c r="AH31" i="94"/>
  <c r="AK45" i="94"/>
  <c r="AB31" i="94"/>
  <c r="AE31" i="94"/>
  <c r="AC45" i="94"/>
  <c r="AF31" i="94"/>
  <c r="AD31" i="94"/>
  <c r="AA45" i="94"/>
  <c r="AK31" i="94"/>
  <c r="AB328" i="94"/>
  <c r="Z22" i="94"/>
  <c r="AA286" i="94"/>
  <c r="AE22" i="94"/>
  <c r="AK202" i="94"/>
  <c r="AE148" i="94"/>
  <c r="AH101" i="94"/>
  <c r="AE286" i="94"/>
  <c r="AJ286" i="94"/>
  <c r="AG22" i="94"/>
  <c r="AB22" i="94"/>
  <c r="AB286" i="94"/>
  <c r="AC286" i="94"/>
  <c r="AH22" i="94"/>
  <c r="AD148" i="94"/>
  <c r="AI286" i="94"/>
  <c r="AD286" i="94"/>
  <c r="AC22" i="94"/>
  <c r="AA22" i="94"/>
  <c r="AH286" i="94"/>
  <c r="AF286" i="94"/>
  <c r="AK22" i="94"/>
  <c r="AK286" i="94"/>
  <c r="AG286" i="94"/>
  <c r="AI22" i="94"/>
  <c r="AF22" i="94"/>
  <c r="AD112" i="94"/>
  <c r="AD213" i="94"/>
  <c r="AJ78" i="94"/>
  <c r="AC193" i="94"/>
  <c r="AB159" i="94"/>
  <c r="AC112" i="94"/>
  <c r="AA213" i="94"/>
  <c r="AE203" i="94"/>
  <c r="Z99" i="94"/>
  <c r="Z78" i="94"/>
  <c r="AF193" i="94"/>
  <c r="AB78" i="94"/>
  <c r="AK203" i="94"/>
  <c r="AI193" i="94"/>
  <c r="AD159" i="94"/>
  <c r="AH112" i="94"/>
  <c r="AJ112" i="94"/>
  <c r="AB213" i="94"/>
  <c r="AJ213" i="94"/>
  <c r="AB203" i="94"/>
  <c r="Z203" i="94"/>
  <c r="AA78" i="94"/>
  <c r="AA112" i="94"/>
  <c r="AE112" i="94"/>
  <c r="AI213" i="94"/>
  <c r="AH213" i="94"/>
  <c r="AA203" i="94"/>
  <c r="AE78" i="94"/>
  <c r="AK193" i="94"/>
  <c r="AD193" i="94"/>
  <c r="AF203" i="94"/>
  <c r="AH193" i="94"/>
  <c r="AK112" i="94"/>
  <c r="AI112" i="94"/>
  <c r="AG213" i="94"/>
  <c r="AK213" i="94"/>
  <c r="AH78" i="94"/>
  <c r="AD78" i="94"/>
  <c r="AE193" i="94"/>
  <c r="AB193" i="94"/>
  <c r="AF112" i="94"/>
  <c r="AG112" i="94"/>
  <c r="AE213" i="94"/>
  <c r="AF213" i="94"/>
  <c r="AI78" i="94"/>
  <c r="AK78" i="94"/>
  <c r="AA193" i="94"/>
  <c r="AJ203" i="94"/>
  <c r="AH203" i="94"/>
  <c r="AE72" i="94"/>
  <c r="AG78" i="94"/>
  <c r="AG193" i="94"/>
  <c r="AI203" i="94"/>
  <c r="AB65" i="94"/>
  <c r="AA21" i="94"/>
  <c r="AB250" i="94"/>
  <c r="AC148" i="94"/>
  <c r="AH148" i="94"/>
  <c r="AG148" i="94"/>
  <c r="AG20" i="94"/>
  <c r="AC254" i="94"/>
  <c r="AG254" i="94"/>
  <c r="AI52" i="94"/>
  <c r="AC302" i="94"/>
  <c r="AE97" i="94"/>
  <c r="AG38" i="94"/>
  <c r="AD38" i="94"/>
  <c r="AB148" i="94"/>
  <c r="AK148" i="94"/>
  <c r="AG277" i="94"/>
  <c r="AB20" i="94"/>
  <c r="AA254" i="94"/>
  <c r="AB254" i="94"/>
  <c r="AF302" i="94"/>
  <c r="AK250" i="94"/>
  <c r="AB97" i="94"/>
  <c r="AF97" i="94"/>
  <c r="Z38" i="94"/>
  <c r="AA148" i="94"/>
  <c r="Z148" i="94"/>
  <c r="AJ277" i="94"/>
  <c r="AJ254" i="94"/>
  <c r="AE254" i="94"/>
  <c r="AA302" i="94"/>
  <c r="AE38" i="94"/>
  <c r="AD97" i="94"/>
  <c r="AJ38" i="94"/>
  <c r="AF148" i="94"/>
  <c r="AE277" i="94"/>
  <c r="Z277" i="94"/>
  <c r="AD254" i="94"/>
  <c r="Z254" i="94"/>
  <c r="AF38" i="94"/>
  <c r="AC97" i="94"/>
  <c r="AI148" i="94"/>
  <c r="AK277" i="94"/>
  <c r="AI254" i="94"/>
  <c r="AI38" i="94"/>
  <c r="AA97" i="94"/>
  <c r="AC38" i="94"/>
  <c r="AJ148" i="94"/>
  <c r="AE20" i="94"/>
  <c r="AH254" i="94"/>
  <c r="AA38" i="94"/>
  <c r="AK97" i="94"/>
  <c r="Z97" i="94"/>
  <c r="AJ97" i="94"/>
  <c r="AB277" i="94"/>
  <c r="AJ20" i="94"/>
  <c r="AK38" i="94"/>
  <c r="AB302" i="94"/>
  <c r="AH97" i="94"/>
  <c r="AF186" i="94"/>
  <c r="Z72" i="94"/>
  <c r="AD312" i="94"/>
  <c r="AG153" i="94"/>
  <c r="AC137" i="94"/>
  <c r="AE132" i="94"/>
  <c r="AD168" i="94"/>
  <c r="AH279" i="94"/>
  <c r="AJ279" i="94"/>
  <c r="AJ312" i="94"/>
  <c r="AB312" i="94"/>
  <c r="AG132" i="94"/>
  <c r="AE168" i="94"/>
  <c r="AA279" i="94"/>
  <c r="AD279" i="94"/>
  <c r="AH137" i="94"/>
  <c r="AG312" i="94"/>
  <c r="AA312" i="94"/>
  <c r="AK153" i="94"/>
  <c r="AD132" i="94"/>
  <c r="AF168" i="94"/>
  <c r="AI279" i="94"/>
  <c r="AK279" i="94"/>
  <c r="AE137" i="94"/>
  <c r="AK312" i="94"/>
  <c r="AE312" i="94"/>
  <c r="AD39" i="94"/>
  <c r="AH155" i="94"/>
  <c r="AH132" i="94"/>
  <c r="AB168" i="94"/>
  <c r="AG279" i="94"/>
  <c r="AC279" i="94"/>
  <c r="AI312" i="94"/>
  <c r="Z132" i="94"/>
  <c r="AA132" i="94"/>
  <c r="AH168" i="94"/>
  <c r="AF279" i="94"/>
  <c r="AF312" i="94"/>
  <c r="AK132" i="94"/>
  <c r="AI132" i="94"/>
  <c r="Z168" i="94"/>
  <c r="AC168" i="94"/>
  <c r="AE279" i="94"/>
  <c r="Z312" i="94"/>
  <c r="AF132" i="94"/>
  <c r="AJ168" i="94"/>
  <c r="AA168" i="94"/>
  <c r="AD153" i="94"/>
  <c r="AI283" i="94"/>
  <c r="AB96" i="94"/>
  <c r="Z159" i="94"/>
  <c r="AC236" i="94"/>
  <c r="AD75" i="94"/>
  <c r="AE159" i="94"/>
  <c r="AI96" i="94"/>
  <c r="AD96" i="94"/>
  <c r="AK72" i="94"/>
  <c r="AF283" i="94"/>
  <c r="AK214" i="94"/>
  <c r="AF153" i="94"/>
  <c r="AK96" i="94"/>
  <c r="AH159" i="94"/>
  <c r="AC96" i="94"/>
  <c r="AA96" i="94"/>
  <c r="AH72" i="94"/>
  <c r="AJ283" i="94"/>
  <c r="AH236" i="94"/>
  <c r="AC214" i="94"/>
  <c r="AH153" i="94"/>
  <c r="AG159" i="94"/>
  <c r="Z96" i="94"/>
  <c r="AB72" i="94"/>
  <c r="AD72" i="94"/>
  <c r="Z283" i="94"/>
  <c r="AA214" i="94"/>
  <c r="AJ153" i="94"/>
  <c r="AI159" i="94"/>
  <c r="AF159" i="94"/>
  <c r="AG96" i="94"/>
  <c r="AE96" i="94"/>
  <c r="AJ72" i="94"/>
  <c r="AC72" i="94"/>
  <c r="AK283" i="94"/>
  <c r="AI214" i="94"/>
  <c r="AH214" i="94"/>
  <c r="AA153" i="94"/>
  <c r="AE153" i="94"/>
  <c r="AJ235" i="94"/>
  <c r="AJ96" i="94"/>
  <c r="AC159" i="94"/>
  <c r="AK159" i="94"/>
  <c r="AF96" i="94"/>
  <c r="AF72" i="94"/>
  <c r="AG72" i="94"/>
  <c r="AD283" i="94"/>
  <c r="AG214" i="94"/>
  <c r="AF214" i="94"/>
  <c r="AI153" i="94"/>
  <c r="AC153" i="94"/>
  <c r="AI235" i="94"/>
  <c r="AI72" i="94"/>
  <c r="AE283" i="94"/>
  <c r="Z153" i="94"/>
  <c r="AD214" i="94"/>
  <c r="Z214" i="94"/>
  <c r="AB153" i="94"/>
  <c r="AF235" i="94"/>
  <c r="AE235" i="94"/>
  <c r="AK256" i="94"/>
  <c r="AK137" i="94"/>
  <c r="AH277" i="94"/>
  <c r="AD202" i="94"/>
  <c r="AB280" i="94"/>
  <c r="AH250" i="94"/>
  <c r="AF137" i="94"/>
  <c r="AB36" i="94"/>
  <c r="AJ22" i="94"/>
  <c r="AJ250" i="94"/>
  <c r="AB38" i="94"/>
  <c r="AH28" i="94"/>
  <c r="Z28" i="94"/>
  <c r="AI250" i="94"/>
  <c r="AA293" i="94"/>
  <c r="AJ256" i="94"/>
  <c r="AF180" i="94"/>
  <c r="AE250" i="94"/>
  <c r="AG250" i="94"/>
  <c r="AG137" i="94"/>
  <c r="AB135" i="94"/>
  <c r="AK61" i="94"/>
  <c r="AD95" i="94"/>
  <c r="AH283" i="94"/>
  <c r="AG94" i="94"/>
  <c r="AE138" i="94"/>
  <c r="AB101" i="94"/>
  <c r="AA101" i="94"/>
  <c r="AB94" i="94"/>
  <c r="AB29" i="94"/>
  <c r="AC29" i="94"/>
  <c r="AA29" i="94"/>
  <c r="AC149" i="94"/>
  <c r="AD180" i="94"/>
  <c r="AB30" i="94"/>
  <c r="AD30" i="94"/>
  <c r="AF101" i="94"/>
  <c r="AD101" i="94"/>
  <c r="AH94" i="94"/>
  <c r="AJ29" i="94"/>
  <c r="AI29" i="94"/>
  <c r="AD149" i="94"/>
  <c r="AB265" i="94"/>
  <c r="AG99" i="94"/>
  <c r="AH230" i="94"/>
  <c r="AG180" i="94"/>
  <c r="AC30" i="94"/>
  <c r="AE30" i="94"/>
  <c r="Z30" i="94"/>
  <c r="AK101" i="94"/>
  <c r="Z101" i="94"/>
  <c r="AD94" i="94"/>
  <c r="AJ94" i="94"/>
  <c r="AI230" i="94"/>
  <c r="AG29" i="94"/>
  <c r="AH149" i="94"/>
  <c r="AD265" i="94"/>
  <c r="AC99" i="94"/>
  <c r="AF230" i="94"/>
  <c r="AA180" i="94"/>
  <c r="AB180" i="94"/>
  <c r="AA69" i="94"/>
  <c r="AD256" i="94"/>
  <c r="Z138" i="94"/>
  <c r="AF36" i="94"/>
  <c r="AC101" i="94"/>
  <c r="AE94" i="94"/>
  <c r="Z94" i="94"/>
  <c r="Z230" i="94"/>
  <c r="AF29" i="94"/>
  <c r="AG149" i="94"/>
  <c r="AA149" i="94"/>
  <c r="AG265" i="94"/>
  <c r="AJ99" i="94"/>
  <c r="AG230" i="94"/>
  <c r="AJ180" i="94"/>
  <c r="AI180" i="94"/>
  <c r="AG289" i="94"/>
  <c r="AK146" i="94"/>
  <c r="AE65" i="94"/>
  <c r="AH245" i="94"/>
  <c r="AI30" i="94"/>
  <c r="AG30" i="94"/>
  <c r="AJ101" i="94"/>
  <c r="AK94" i="94"/>
  <c r="AF94" i="94"/>
  <c r="AK29" i="94"/>
  <c r="Z149" i="94"/>
  <c r="AI149" i="94"/>
  <c r="Z265" i="94"/>
  <c r="AF99" i="94"/>
  <c r="AJ230" i="94"/>
  <c r="AH180" i="94"/>
  <c r="Z180" i="94"/>
  <c r="AB256" i="94"/>
  <c r="AI101" i="94"/>
  <c r="AA94" i="94"/>
  <c r="AI94" i="94"/>
  <c r="Z29" i="94"/>
  <c r="AF149" i="94"/>
  <c r="AK149" i="94"/>
  <c r="AH99" i="94"/>
  <c r="AD230" i="94"/>
  <c r="AK180" i="94"/>
  <c r="AE180" i="94"/>
  <c r="AF30" i="94"/>
  <c r="AA30" i="94"/>
  <c r="AE101" i="94"/>
  <c r="AJ149" i="94"/>
  <c r="AI99" i="94"/>
  <c r="Z36" i="94"/>
  <c r="AH30" i="94"/>
  <c r="AK30" i="94"/>
  <c r="AE28" i="94"/>
  <c r="AK28" i="94"/>
  <c r="AA28" i="94"/>
  <c r="AG28" i="94"/>
  <c r="AK282" i="94"/>
  <c r="AJ65" i="94"/>
  <c r="AK265" i="94"/>
  <c r="AI28" i="94"/>
  <c r="AE227" i="94"/>
  <c r="AI138" i="94"/>
  <c r="AJ202" i="94"/>
  <c r="AA42" i="94"/>
  <c r="AI233" i="94"/>
  <c r="AK192" i="94"/>
  <c r="AC325" i="94"/>
  <c r="Z236" i="94"/>
  <c r="AE245" i="94"/>
  <c r="AB245" i="94"/>
  <c r="AC70" i="94"/>
  <c r="AH280" i="94"/>
  <c r="AB233" i="94"/>
  <c r="AF236" i="94"/>
  <c r="AA236" i="94"/>
  <c r="AG146" i="94"/>
  <c r="AC65" i="94"/>
  <c r="AK280" i="94"/>
  <c r="AE233" i="94"/>
  <c r="AI236" i="94"/>
  <c r="AJ236" i="94"/>
  <c r="AF146" i="94"/>
  <c r="AG65" i="94"/>
  <c r="AJ233" i="94"/>
  <c r="AD236" i="94"/>
  <c r="AB146" i="94"/>
  <c r="AD233" i="94"/>
  <c r="AD160" i="94"/>
  <c r="AF280" i="94"/>
  <c r="AE280" i="94"/>
  <c r="AI280" i="94"/>
  <c r="AG236" i="94"/>
  <c r="AH42" i="94"/>
  <c r="AD65" i="94"/>
  <c r="Z280" i="94"/>
  <c r="AD280" i="94"/>
  <c r="AB236" i="94"/>
  <c r="AJ244" i="94"/>
  <c r="AH65" i="94"/>
  <c r="AE236" i="94"/>
  <c r="AE247" i="94"/>
  <c r="AK65" i="94"/>
  <c r="AE325" i="94"/>
  <c r="AC293" i="94"/>
  <c r="AE256" i="94"/>
  <c r="AD138" i="94"/>
  <c r="AA280" i="94"/>
  <c r="AK236" i="94"/>
  <c r="Z74" i="94"/>
  <c r="AA202" i="94"/>
  <c r="AK315" i="94"/>
  <c r="AA159" i="94"/>
  <c r="AH233" i="94"/>
  <c r="Z233" i="94"/>
  <c r="AC283" i="94"/>
  <c r="AB283" i="94"/>
  <c r="AE146" i="94"/>
  <c r="AC146" i="94"/>
  <c r="AJ125" i="94"/>
  <c r="AA125" i="94"/>
  <c r="AD20" i="94"/>
  <c r="AA137" i="94"/>
  <c r="AD137" i="94"/>
  <c r="AK42" i="94"/>
  <c r="AE302" i="94"/>
  <c r="AK302" i="94"/>
  <c r="AA325" i="94"/>
  <c r="AH235" i="94"/>
  <c r="AA65" i="94"/>
  <c r="AF202" i="94"/>
  <c r="AB325" i="94"/>
  <c r="AA256" i="94"/>
  <c r="AK138" i="94"/>
  <c r="AK147" i="94"/>
  <c r="AK233" i="94"/>
  <c r="AC233" i="94"/>
  <c r="AG283" i="94"/>
  <c r="AI277" i="94"/>
  <c r="AD146" i="94"/>
  <c r="AI146" i="94"/>
  <c r="AD125" i="94"/>
  <c r="AA20" i="94"/>
  <c r="AJ137" i="94"/>
  <c r="AB137" i="94"/>
  <c r="AD302" i="94"/>
  <c r="AH302" i="94"/>
  <c r="AF100" i="94"/>
  <c r="AA235" i="94"/>
  <c r="AB235" i="94"/>
  <c r="AH186" i="94"/>
  <c r="AH202" i="94"/>
  <c r="AI192" i="94"/>
  <c r="AF233" i="94"/>
  <c r="AA233" i="94"/>
  <c r="AA146" i="94"/>
  <c r="AI137" i="94"/>
  <c r="Z137" i="94"/>
  <c r="AI302" i="94"/>
  <c r="AH55" i="94"/>
  <c r="AI325" i="94"/>
  <c r="AE265" i="94"/>
  <c r="AF138" i="94"/>
  <c r="AJ146" i="94"/>
  <c r="AJ302" i="94"/>
  <c r="AF265" i="94"/>
  <c r="Z146" i="94"/>
  <c r="AA60" i="94"/>
  <c r="AA72" i="94"/>
  <c r="AE202" i="94"/>
  <c r="AK161" i="94"/>
  <c r="AE230" i="94"/>
  <c r="AA265" i="94"/>
  <c r="AJ265" i="94"/>
  <c r="AE313" i="94"/>
  <c r="AB161" i="94"/>
  <c r="AH146" i="94"/>
  <c r="AD79" i="94"/>
  <c r="AF54" i="94"/>
  <c r="AB99" i="94"/>
  <c r="AK99" i="94"/>
  <c r="Z250" i="94"/>
  <c r="AC250" i="94"/>
  <c r="AC74" i="94"/>
  <c r="AF245" i="94"/>
  <c r="AC265" i="94"/>
  <c r="AJ28" i="94"/>
  <c r="AD278" i="94"/>
  <c r="Z256" i="94"/>
  <c r="AI288" i="94"/>
  <c r="AE99" i="94"/>
  <c r="AF250" i="94"/>
  <c r="AA105" i="94"/>
  <c r="AK74" i="94"/>
  <c r="AI65" i="94"/>
  <c r="AJ245" i="94"/>
  <c r="AH256" i="94"/>
  <c r="AF28" i="94"/>
  <c r="AB230" i="94"/>
  <c r="Z202" i="94"/>
  <c r="AF325" i="94"/>
  <c r="Z278" i="94"/>
  <c r="AG138" i="94"/>
  <c r="AB315" i="94"/>
  <c r="AA99" i="94"/>
  <c r="AA250" i="94"/>
  <c r="AG55" i="94"/>
  <c r="AK135" i="94"/>
  <c r="AC243" i="94"/>
  <c r="AC245" i="94"/>
  <c r="AI256" i="94"/>
  <c r="AK230" i="94"/>
  <c r="AB28" i="94"/>
  <c r="AA278" i="94"/>
  <c r="AD245" i="94"/>
  <c r="AK245" i="94"/>
  <c r="AJ192" i="94"/>
  <c r="AG256" i="94"/>
  <c r="AH79" i="94"/>
  <c r="AD99" i="94"/>
  <c r="AD250" i="94"/>
  <c r="AC42" i="94"/>
  <c r="AI179" i="94"/>
  <c r="AA70" i="94"/>
  <c r="AI39" i="94"/>
  <c r="AA245" i="94"/>
  <c r="AG245" i="94"/>
  <c r="AK316" i="94"/>
  <c r="AC28" i="94"/>
  <c r="AH265" i="94"/>
  <c r="AF2" i="94"/>
  <c r="AG278" i="94"/>
  <c r="AK266" i="94"/>
  <c r="AB138" i="94"/>
  <c r="AI244" i="94"/>
  <c r="AI245" i="94"/>
  <c r="AH278" i="94"/>
  <c r="AF256" i="94"/>
  <c r="AH121" i="94"/>
  <c r="AB227" i="94"/>
  <c r="AG70" i="94"/>
  <c r="AJ75" i="94"/>
  <c r="AE79" i="94"/>
  <c r="AC100" i="94"/>
  <c r="AE305" i="94"/>
  <c r="AK244" i="94"/>
  <c r="AJ39" i="94"/>
  <c r="AB282" i="94"/>
  <c r="AB316" i="94"/>
  <c r="Z192" i="94"/>
  <c r="AJ186" i="94"/>
  <c r="AG202" i="94"/>
  <c r="AH266" i="94"/>
  <c r="AG227" i="94"/>
  <c r="AF70" i="94"/>
  <c r="AJ70" i="94"/>
  <c r="AG75" i="94"/>
  <c r="AI305" i="94"/>
  <c r="AB244" i="94"/>
  <c r="AF192" i="94"/>
  <c r="AB186" i="94"/>
  <c r="AA186" i="94"/>
  <c r="AD266" i="94"/>
  <c r="AF227" i="94"/>
  <c r="AI70" i="94"/>
  <c r="Z70" i="94"/>
  <c r="AE75" i="94"/>
  <c r="AI79" i="94"/>
  <c r="AA74" i="94"/>
  <c r="AI135" i="94"/>
  <c r="AG305" i="94"/>
  <c r="AE244" i="94"/>
  <c r="AE243" i="94"/>
  <c r="Z65" i="94"/>
  <c r="AE156" i="94"/>
  <c r="AH61" i="94"/>
  <c r="AJ316" i="94"/>
  <c r="AH161" i="94"/>
  <c r="AB192" i="94"/>
  <c r="Z186" i="94"/>
  <c r="AI186" i="94"/>
  <c r="AE2" i="94"/>
  <c r="Z2" i="94"/>
  <c r="AH293" i="94"/>
  <c r="AF266" i="94"/>
  <c r="AH138" i="94"/>
  <c r="AK227" i="94"/>
  <c r="AD70" i="94"/>
  <c r="AB70" i="94"/>
  <c r="AC75" i="94"/>
  <c r="AG74" i="94"/>
  <c r="AG135" i="94"/>
  <c r="AG68" i="94"/>
  <c r="AH305" i="94"/>
  <c r="AD313" i="94"/>
  <c r="AF244" i="94"/>
  <c r="AF65" i="94"/>
  <c r="Z160" i="94"/>
  <c r="AB54" i="94"/>
  <c r="AD186" i="94"/>
  <c r="AG192" i="94"/>
  <c r="AG186" i="94"/>
  <c r="Z325" i="94"/>
  <c r="AA266" i="94"/>
  <c r="AB266" i="94"/>
  <c r="AB75" i="94"/>
  <c r="AA228" i="94"/>
  <c r="AH227" i="94"/>
  <c r="AD227" i="94"/>
  <c r="AH75" i="94"/>
  <c r="AE70" i="94"/>
  <c r="AH70" i="94"/>
  <c r="AK100" i="94"/>
  <c r="AC305" i="94"/>
  <c r="Z244" i="94"/>
  <c r="AI160" i="94"/>
  <c r="Z316" i="94"/>
  <c r="AE192" i="94"/>
  <c r="AE186" i="94"/>
  <c r="AI202" i="94"/>
  <c r="AJ325" i="94"/>
  <c r="Z266" i="94"/>
  <c r="AC138" i="94"/>
  <c r="AI210" i="94"/>
  <c r="AA227" i="94"/>
  <c r="AJ227" i="94"/>
  <c r="AI75" i="94"/>
  <c r="Z75" i="94"/>
  <c r="AF315" i="94"/>
  <c r="AK70" i="94"/>
  <c r="AE100" i="94"/>
  <c r="AF305" i="94"/>
  <c r="AD305" i="94"/>
  <c r="AD244" i="94"/>
  <c r="AI80" i="94"/>
  <c r="AF39" i="94"/>
  <c r="AF316" i="94"/>
  <c r="AD192" i="94"/>
  <c r="AC186" i="94"/>
  <c r="AI266" i="94"/>
  <c r="AG266" i="94"/>
  <c r="AA75" i="94"/>
  <c r="AI227" i="94"/>
  <c r="AF75" i="94"/>
  <c r="AG100" i="94"/>
  <c r="AK305" i="94"/>
  <c r="AA192" i="94"/>
  <c r="AD84" i="94"/>
  <c r="AE315" i="94"/>
  <c r="AI121" i="94"/>
  <c r="AI315" i="94"/>
  <c r="AA165" i="94"/>
  <c r="AH247" i="94"/>
  <c r="AE74" i="94"/>
  <c r="AD69" i="94"/>
  <c r="Z52" i="94"/>
  <c r="AC135" i="94"/>
  <c r="AE55" i="94"/>
  <c r="AB313" i="94"/>
  <c r="AK39" i="94"/>
  <c r="AI161" i="94"/>
  <c r="AJ55" i="94"/>
  <c r="AG316" i="94"/>
  <c r="AG2" i="94"/>
  <c r="AK2" i="94"/>
  <c r="AH192" i="94"/>
  <c r="AG325" i="94"/>
  <c r="AB293" i="94"/>
  <c r="AC278" i="94"/>
  <c r="AE278" i="94"/>
  <c r="AC266" i="94"/>
  <c r="AG32" i="94"/>
  <c r="AH32" i="94"/>
  <c r="AB32" i="94"/>
  <c r="AE32" i="94"/>
  <c r="AJ32" i="94"/>
  <c r="AF32" i="94"/>
  <c r="Z32" i="94"/>
  <c r="AI32" i="94"/>
  <c r="AA32" i="94"/>
  <c r="AK32" i="94"/>
  <c r="AC32" i="94"/>
  <c r="AF169" i="94"/>
  <c r="AB169" i="94"/>
  <c r="AG169" i="94"/>
  <c r="AH169" i="94"/>
  <c r="AA169" i="94"/>
  <c r="AE169" i="94"/>
  <c r="AD169" i="94"/>
  <c r="AK169" i="94"/>
  <c r="Z169" i="94"/>
  <c r="AI169" i="94"/>
  <c r="AJ169" i="94"/>
  <c r="AC169" i="94"/>
  <c r="AD315" i="94"/>
  <c r="AJ105" i="94"/>
  <c r="AC79" i="94"/>
  <c r="AJ100" i="94"/>
  <c r="Z100" i="94"/>
  <c r="AG313" i="94"/>
  <c r="AG160" i="94"/>
  <c r="AA178" i="94"/>
  <c r="AH39" i="94"/>
  <c r="AA161" i="94"/>
  <c r="AB2" i="94"/>
  <c r="AG18" i="94"/>
  <c r="Z18" i="94"/>
  <c r="AK18" i="94"/>
  <c r="AA18" i="94"/>
  <c r="AF18" i="94"/>
  <c r="AC18" i="94"/>
  <c r="AJ18" i="94"/>
  <c r="AI18" i="94"/>
  <c r="AD18" i="94"/>
  <c r="AH18" i="94"/>
  <c r="AB18" i="94"/>
  <c r="AE18" i="94"/>
  <c r="AE293" i="94"/>
  <c r="Z315" i="94"/>
  <c r="AF147" i="94"/>
  <c r="AI105" i="94"/>
  <c r="AG42" i="94"/>
  <c r="AI289" i="94"/>
  <c r="AH100" i="94"/>
  <c r="AD100" i="94"/>
  <c r="AC68" i="94"/>
  <c r="AE42" i="94"/>
  <c r="AJ54" i="94"/>
  <c r="AF313" i="94"/>
  <c r="AC179" i="94"/>
  <c r="AA39" i="94"/>
  <c r="AG328" i="94"/>
  <c r="Z227" i="94"/>
  <c r="Z293" i="94"/>
  <c r="AE179" i="94"/>
  <c r="AD328" i="94"/>
  <c r="AI293" i="94"/>
  <c r="AF278" i="94"/>
  <c r="AJ266" i="94"/>
  <c r="AE266" i="94"/>
  <c r="AC256" i="94"/>
  <c r="AC230" i="94"/>
  <c r="AG315" i="94"/>
  <c r="AD228" i="94"/>
  <c r="AI42" i="94"/>
  <c r="AD135" i="94"/>
  <c r="AA100" i="94"/>
  <c r="AF42" i="94"/>
  <c r="AK68" i="94"/>
  <c r="AA244" i="94"/>
  <c r="AK160" i="94"/>
  <c r="AF161" i="94"/>
  <c r="AH316" i="94"/>
  <c r="AG243" i="94"/>
  <c r="AC202" i="94"/>
  <c r="AD325" i="94"/>
  <c r="AF293" i="94"/>
  <c r="AI278" i="94"/>
  <c r="AJ138" i="94"/>
  <c r="AA138" i="94"/>
  <c r="AD223" i="94"/>
  <c r="AA7" i="94"/>
  <c r="AK7" i="94"/>
  <c r="AE7" i="94"/>
  <c r="AJ7" i="94"/>
  <c r="AD7" i="94"/>
  <c r="AB7" i="94"/>
  <c r="AH7" i="94"/>
  <c r="AG7" i="94"/>
  <c r="AF7" i="94"/>
  <c r="AI7" i="94"/>
  <c r="AC7" i="94"/>
  <c r="Z7" i="94"/>
  <c r="AC2" i="94"/>
  <c r="AJ2" i="94"/>
  <c r="AA2" i="94"/>
  <c r="AD2" i="94"/>
  <c r="AD293" i="94"/>
  <c r="AK293" i="94"/>
  <c r="AJ293" i="94"/>
  <c r="AA305" i="94"/>
  <c r="Z305" i="94"/>
  <c r="AK278" i="94"/>
  <c r="AJ79" i="94"/>
  <c r="AH52" i="94"/>
  <c r="AJ42" i="94"/>
  <c r="Z79" i="94"/>
  <c r="AI100" i="94"/>
  <c r="Z55" i="94"/>
  <c r="AK313" i="94"/>
  <c r="AA160" i="94"/>
  <c r="Z95" i="94"/>
  <c r="AC39" i="94"/>
  <c r="AG223" i="94"/>
  <c r="AE19" i="94"/>
  <c r="AC19" i="94"/>
  <c r="AG19" i="94"/>
  <c r="Z19" i="94"/>
  <c r="AK19" i="94"/>
  <c r="AD19" i="94"/>
  <c r="AH19" i="94"/>
  <c r="AB19" i="94"/>
  <c r="AI19" i="94"/>
  <c r="AJ19" i="94"/>
  <c r="AF19" i="94"/>
  <c r="AA19" i="94"/>
  <c r="AH2" i="94"/>
  <c r="AK20" i="94"/>
  <c r="AC20" i="94"/>
  <c r="AH20" i="94"/>
  <c r="AI20" i="94"/>
  <c r="AB278" i="94"/>
  <c r="AG235" i="94"/>
  <c r="AK235" i="94"/>
  <c r="Z235" i="94"/>
  <c r="AC235" i="94"/>
  <c r="AK79" i="94"/>
  <c r="AB69" i="94"/>
  <c r="Z42" i="94"/>
  <c r="AG79" i="94"/>
  <c r="AD74" i="94"/>
  <c r="AA55" i="94"/>
  <c r="AI313" i="94"/>
  <c r="AJ313" i="94"/>
  <c r="AB95" i="94"/>
  <c r="AG39" i="94"/>
  <c r="AA80" i="94"/>
  <c r="AF60" i="94"/>
  <c r="AD229" i="94"/>
  <c r="AI2" i="94"/>
  <c r="AB202" i="94"/>
  <c r="AC192" i="94"/>
  <c r="AK325" i="94"/>
  <c r="AH325" i="94"/>
  <c r="AG293" i="94"/>
  <c r="AD36" i="94"/>
  <c r="AE36" i="94"/>
  <c r="AG36" i="94"/>
  <c r="AH36" i="94"/>
  <c r="AK36" i="94"/>
  <c r="AC36" i="94"/>
  <c r="AA36" i="94"/>
  <c r="Z9" i="94"/>
  <c r="AF9" i="94"/>
  <c r="AG9" i="94"/>
  <c r="AJ9" i="94"/>
  <c r="AI9" i="94"/>
  <c r="AK9" i="94"/>
  <c r="AB9" i="94"/>
  <c r="AH9" i="94"/>
  <c r="AA9" i="94"/>
  <c r="AC9" i="94"/>
  <c r="AD9" i="94"/>
  <c r="AE9" i="94"/>
  <c r="AC289" i="94"/>
  <c r="AA76" i="94"/>
  <c r="AB76" i="94"/>
  <c r="AH76" i="94"/>
  <c r="AJ76" i="94"/>
  <c r="AG76" i="94"/>
  <c r="AD76" i="94"/>
  <c r="AF76" i="94"/>
  <c r="AI156" i="94"/>
  <c r="AJ156" i="94"/>
  <c r="AJ121" i="94"/>
  <c r="AJ165" i="94"/>
  <c r="AD289" i="94"/>
  <c r="AB74" i="94"/>
  <c r="AF74" i="94"/>
  <c r="AF69" i="94"/>
  <c r="AC52" i="94"/>
  <c r="Z289" i="94"/>
  <c r="AF79" i="94"/>
  <c r="AH135" i="94"/>
  <c r="Z68" i="94"/>
  <c r="AF55" i="94"/>
  <c r="AD42" i="94"/>
  <c r="AB100" i="94"/>
  <c r="AK54" i="94"/>
  <c r="Z313" i="94"/>
  <c r="AG244" i="94"/>
  <c r="AB289" i="94"/>
  <c r="AH160" i="94"/>
  <c r="AC160" i="94"/>
  <c r="AB61" i="94"/>
  <c r="Z61" i="94"/>
  <c r="AG95" i="94"/>
  <c r="AD178" i="94"/>
  <c r="AK156" i="94"/>
  <c r="Z156" i="94"/>
  <c r="AG179" i="94"/>
  <c r="AK179" i="94"/>
  <c r="AF105" i="94"/>
  <c r="AB80" i="94"/>
  <c r="AK60" i="94"/>
  <c r="AG161" i="94"/>
  <c r="AC161" i="94"/>
  <c r="AK328" i="94"/>
  <c r="AC76" i="94"/>
  <c r="AK55" i="94"/>
  <c r="AG54" i="94"/>
  <c r="Z39" i="94"/>
  <c r="AI316" i="94"/>
  <c r="AH223" i="94"/>
  <c r="AJ223" i="94"/>
  <c r="AA243" i="94"/>
  <c r="AF121" i="94"/>
  <c r="AD248" i="94"/>
  <c r="AJ228" i="94"/>
  <c r="AG165" i="94"/>
  <c r="AA315" i="94"/>
  <c r="AE92" i="94"/>
  <c r="AC147" i="94"/>
  <c r="AJ74" i="94"/>
  <c r="AI74" i="94"/>
  <c r="AG69" i="94"/>
  <c r="AA52" i="94"/>
  <c r="AJ229" i="94"/>
  <c r="AC229" i="94"/>
  <c r="AF229" i="94"/>
  <c r="AG229" i="94"/>
  <c r="AI229" i="94"/>
  <c r="AE229" i="94"/>
  <c r="AB229" i="94"/>
  <c r="AA79" i="94"/>
  <c r="AB68" i="94"/>
  <c r="AH68" i="94"/>
  <c r="AA68" i="94"/>
  <c r="AD68" i="94"/>
  <c r="AD55" i="94"/>
  <c r="AJ61" i="94"/>
  <c r="AI61" i="94"/>
  <c r="AH95" i="94"/>
  <c r="AF178" i="94"/>
  <c r="AC156" i="94"/>
  <c r="Z179" i="94"/>
  <c r="AA179" i="94"/>
  <c r="AE105" i="94"/>
  <c r="AD80" i="94"/>
  <c r="Z69" i="94"/>
  <c r="AE69" i="94"/>
  <c r="AH69" i="94"/>
  <c r="AJ69" i="94"/>
  <c r="AI69" i="94"/>
  <c r="AC69" i="94"/>
  <c r="AG60" i="94"/>
  <c r="Z328" i="94"/>
  <c r="AK76" i="94"/>
  <c r="AH54" i="94"/>
  <c r="Z229" i="94"/>
  <c r="AE316" i="94"/>
  <c r="AA223" i="94"/>
  <c r="AI243" i="94"/>
  <c r="AF68" i="94"/>
  <c r="Z84" i="94"/>
  <c r="AK121" i="94"/>
  <c r="AB121" i="94"/>
  <c r="AD165" i="94"/>
  <c r="AD92" i="94"/>
  <c r="AH74" i="94"/>
  <c r="AK69" i="94"/>
  <c r="AG52" i="94"/>
  <c r="AD52" i="94"/>
  <c r="AB79" i="94"/>
  <c r="AA135" i="94"/>
  <c r="AI55" i="94"/>
  <c r="AB42" i="94"/>
  <c r="AH313" i="94"/>
  <c r="AH244" i="94"/>
  <c r="AI282" i="94"/>
  <c r="Z282" i="94"/>
  <c r="AE282" i="94"/>
  <c r="AA282" i="94"/>
  <c r="AH282" i="94"/>
  <c r="AD282" i="94"/>
  <c r="Z243" i="94"/>
  <c r="AF160" i="94"/>
  <c r="AC61" i="94"/>
  <c r="AH178" i="94"/>
  <c r="AB156" i="94"/>
  <c r="AD179" i="94"/>
  <c r="AE39" i="94"/>
  <c r="AC105" i="94"/>
  <c r="AH60" i="94"/>
  <c r="AC60" i="94"/>
  <c r="AH289" i="94"/>
  <c r="AE161" i="94"/>
  <c r="AA328" i="94"/>
  <c r="Z76" i="94"/>
  <c r="AE54" i="94"/>
  <c r="AA229" i="94"/>
  <c r="AF282" i="94"/>
  <c r="AA316" i="94"/>
  <c r="AE223" i="94"/>
  <c r="AK243" i="94"/>
  <c r="Z92" i="94"/>
  <c r="AF52" i="94"/>
  <c r="AF61" i="94"/>
  <c r="AJ178" i="94"/>
  <c r="AD156" i="94"/>
  <c r="AF179" i="94"/>
  <c r="AB179" i="94"/>
  <c r="AJ68" i="94"/>
  <c r="Z60" i="94"/>
  <c r="AB60" i="94"/>
  <c r="AI328" i="94"/>
  <c r="AI76" i="94"/>
  <c r="Z54" i="94"/>
  <c r="AB39" i="94"/>
  <c r="AK229" i="94"/>
  <c r="AJ282" i="94"/>
  <c r="AJ52" i="94"/>
  <c r="AB223" i="94"/>
  <c r="AD161" i="94"/>
  <c r="AK84" i="94"/>
  <c r="AG121" i="94"/>
  <c r="AK165" i="94"/>
  <c r="AF247" i="94"/>
  <c r="AB105" i="94"/>
  <c r="Z105" i="94"/>
  <c r="AH105" i="94"/>
  <c r="AD105" i="94"/>
  <c r="AK105" i="94"/>
  <c r="AE52" i="94"/>
  <c r="AB52" i="94"/>
  <c r="AB55" i="94"/>
  <c r="AC55" i="94"/>
  <c r="AA289" i="94"/>
  <c r="AC313" i="94"/>
  <c r="AA313" i="94"/>
  <c r="AC244" i="94"/>
  <c r="AF95" i="94"/>
  <c r="AA95" i="94"/>
  <c r="AE95" i="94"/>
  <c r="AK95" i="94"/>
  <c r="AJ160" i="94"/>
  <c r="AD61" i="94"/>
  <c r="AI68" i="94"/>
  <c r="AF289" i="94"/>
  <c r="AJ95" i="94"/>
  <c r="AK178" i="94"/>
  <c r="AF156" i="94"/>
  <c r="AH179" i="94"/>
  <c r="AJ289" i="94"/>
  <c r="AG105" i="94"/>
  <c r="AI60" i="94"/>
  <c r="AD60" i="94"/>
  <c r="AJ161" i="94"/>
  <c r="AE328" i="94"/>
  <c r="AE76" i="94"/>
  <c r="AI54" i="94"/>
  <c r="AG282" i="94"/>
  <c r="AD316" i="94"/>
  <c r="AK52" i="94"/>
  <c r="AI223" i="94"/>
  <c r="AE147" i="94"/>
  <c r="AA121" i="94"/>
  <c r="AC165" i="94"/>
  <c r="AJ135" i="94"/>
  <c r="Z135" i="94"/>
  <c r="AE135" i="94"/>
  <c r="AF135" i="94"/>
  <c r="AF243" i="94"/>
  <c r="AB243" i="94"/>
  <c r="AD243" i="94"/>
  <c r="AE160" i="94"/>
  <c r="AE61" i="94"/>
  <c r="AI95" i="94"/>
  <c r="AB160" i="94"/>
  <c r="Z178" i="94"/>
  <c r="AA156" i="94"/>
  <c r="AH156" i="94"/>
  <c r="AJ179" i="94"/>
  <c r="AJ60" i="94"/>
  <c r="AE60" i="94"/>
  <c r="AF328" i="94"/>
  <c r="AC328" i="94"/>
  <c r="AC54" i="94"/>
  <c r="AD54" i="94"/>
  <c r="AC282" i="94"/>
  <c r="AF223" i="94"/>
  <c r="AE210" i="94"/>
  <c r="AC121" i="94"/>
  <c r="AJ248" i="94"/>
  <c r="AE165" i="94"/>
  <c r="AE289" i="94"/>
  <c r="AE68" i="94"/>
  <c r="AK289" i="94"/>
  <c r="AG61" i="94"/>
  <c r="AG80" i="94"/>
  <c r="AE80" i="94"/>
  <c r="AK80" i="94"/>
  <c r="AJ80" i="94"/>
  <c r="Z80" i="94"/>
  <c r="AC80" i="94"/>
  <c r="AF80" i="94"/>
  <c r="AH80" i="94"/>
  <c r="AC95" i="94"/>
  <c r="AG156" i="94"/>
  <c r="AA61" i="94"/>
  <c r="AB178" i="94"/>
  <c r="AI178" i="94"/>
  <c r="AC178" i="94"/>
  <c r="AE178" i="94"/>
  <c r="AG178" i="94"/>
  <c r="AJ328" i="94"/>
  <c r="AH328" i="94"/>
  <c r="AA54" i="94"/>
  <c r="AC316" i="94"/>
  <c r="AK223" i="94"/>
  <c r="AC223" i="94"/>
  <c r="AJ243" i="94"/>
  <c r="AC210" i="94"/>
  <c r="AA248" i="94"/>
  <c r="AH92" i="94"/>
  <c r="AG247" i="94"/>
  <c r="AJ247" i="94"/>
  <c r="AI147" i="94"/>
  <c r="AI246" i="94"/>
  <c r="AE246" i="94"/>
  <c r="AD246" i="94"/>
  <c r="AC246" i="94"/>
  <c r="AB246" i="94"/>
  <c r="Z246" i="94"/>
  <c r="AG246" i="94"/>
  <c r="AH246" i="94"/>
  <c r="AJ246" i="94"/>
  <c r="AF246" i="94"/>
  <c r="AK246" i="94"/>
  <c r="AA246" i="94"/>
  <c r="AH248" i="94"/>
  <c r="AD210" i="94"/>
  <c r="AG248" i="94"/>
  <c r="AG228" i="94"/>
  <c r="AF165" i="94"/>
  <c r="AK92" i="94"/>
  <c r="AB247" i="94"/>
  <c r="AA147" i="94"/>
  <c r="Z247" i="94"/>
  <c r="AD147" i="94"/>
  <c r="AE84" i="94"/>
  <c r="AE121" i="94"/>
  <c r="AB248" i="94"/>
  <c r="AK248" i="94"/>
  <c r="AC92" i="94"/>
  <c r="AI92" i="94"/>
  <c r="AK247" i="94"/>
  <c r="AC315" i="94"/>
  <c r="AH315" i="94"/>
  <c r="AC84" i="94"/>
  <c r="Z228" i="94"/>
  <c r="AK228" i="94"/>
  <c r="AD121" i="94"/>
  <c r="AE248" i="94"/>
  <c r="AF248" i="94"/>
  <c r="AB228" i="94"/>
  <c r="AH165" i="94"/>
  <c r="AA92" i="94"/>
  <c r="AJ92" i="94"/>
  <c r="AC247" i="94"/>
  <c r="AB147" i="94"/>
  <c r="AC228" i="94"/>
  <c r="AI165" i="94"/>
  <c r="AA84" i="94"/>
  <c r="Z248" i="94"/>
  <c r="AI248" i="94"/>
  <c r="AJ147" i="94"/>
  <c r="AF228" i="94"/>
  <c r="AB165" i="94"/>
  <c r="AB92" i="94"/>
  <c r="AG92" i="94"/>
  <c r="AI247" i="94"/>
  <c r="AA247" i="94"/>
  <c r="AG147" i="94"/>
  <c r="AE228" i="94"/>
  <c r="AC248" i="94"/>
  <c r="AH147" i="94"/>
  <c r="Z147" i="94"/>
  <c r="AD247" i="94"/>
  <c r="AH228" i="94"/>
  <c r="AD320" i="94"/>
  <c r="AC320" i="94"/>
  <c r="AH320" i="94"/>
  <c r="AG320" i="94"/>
  <c r="AA320" i="94"/>
  <c r="AK320" i="94"/>
  <c r="AE320" i="94"/>
  <c r="AI320" i="94"/>
  <c r="AB320" i="94"/>
  <c r="AF320" i="94"/>
  <c r="Z320" i="94"/>
  <c r="AJ320" i="94"/>
  <c r="AK163" i="94"/>
  <c r="AE163" i="94"/>
  <c r="Z163" i="94"/>
  <c r="AJ163" i="94"/>
  <c r="AG163" i="94"/>
  <c r="AA163" i="94"/>
  <c r="AH163" i="94"/>
  <c r="AI163" i="94"/>
  <c r="AC163" i="94"/>
  <c r="AD163" i="94"/>
  <c r="AB163" i="94"/>
  <c r="AF163" i="94"/>
  <c r="AH84" i="94"/>
  <c r="AK288" i="94"/>
  <c r="AH210" i="94"/>
  <c r="Z210" i="94"/>
  <c r="Z260" i="94"/>
  <c r="AG260" i="94"/>
  <c r="AK260" i="94"/>
  <c r="AC260" i="94"/>
  <c r="AI260" i="94"/>
  <c r="AD260" i="94"/>
  <c r="AA260" i="94"/>
  <c r="AH260" i="94"/>
  <c r="AE260" i="94"/>
  <c r="AF260" i="94"/>
  <c r="AJ260" i="94"/>
  <c r="AB260" i="94"/>
  <c r="AA288" i="94"/>
  <c r="AG210" i="94"/>
  <c r="AB84" i="94"/>
  <c r="AE288" i="94"/>
  <c r="AJ288" i="94"/>
  <c r="AG288" i="94"/>
  <c r="AF84" i="94"/>
  <c r="Z288" i="94"/>
  <c r="AH288" i="94"/>
  <c r="AD134" i="94"/>
  <c r="AE134" i="94"/>
  <c r="AH134" i="94"/>
  <c r="AG134" i="94"/>
  <c r="AA134" i="94"/>
  <c r="AK134" i="94"/>
  <c r="AI134" i="94"/>
  <c r="AC134" i="94"/>
  <c r="AB134" i="94"/>
  <c r="AF134" i="94"/>
  <c r="Z134" i="94"/>
  <c r="AJ134" i="94"/>
  <c r="AK210" i="94"/>
  <c r="AG297" i="94"/>
  <c r="AK297" i="94"/>
  <c r="AH297" i="94"/>
  <c r="AC297" i="94"/>
  <c r="AJ297" i="94"/>
  <c r="AD297" i="94"/>
  <c r="AE297" i="94"/>
  <c r="AB297" i="94"/>
  <c r="AI297" i="94"/>
  <c r="AF297" i="94"/>
  <c r="AA297" i="94"/>
  <c r="Z297" i="94"/>
  <c r="AB321" i="94"/>
  <c r="AF321" i="94"/>
  <c r="Z321" i="94"/>
  <c r="AJ321" i="94"/>
  <c r="AD321" i="94"/>
  <c r="AC321" i="94"/>
  <c r="AH321" i="94"/>
  <c r="AG321" i="94"/>
  <c r="AA321" i="94"/>
  <c r="AK321" i="94"/>
  <c r="AE321" i="94"/>
  <c r="AI321" i="94"/>
  <c r="AI84" i="94"/>
  <c r="AJ84" i="94"/>
  <c r="AF288" i="94"/>
  <c r="AC288" i="94"/>
  <c r="AF210" i="94"/>
  <c r="AA210" i="94"/>
  <c r="AG84" i="94"/>
  <c r="AB288" i="94"/>
  <c r="AJ210" i="9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<sst xmlns="http://schemas.openxmlformats.org/spreadsheetml/2006/main" count="22662" uniqueCount="5273">
  <si>
    <t>ReleaseVersion</t>
  </si>
  <si>
    <t>rdtv3</t>
  </si>
  <si>
    <t>ReleaseDate</t>
  </si>
  <si>
    <t xml:space="preserve"> In order to run the macro, LSEs must FIRST enable macros. Then, they are instructed to complete the RDT data entry fully, then push the button on the README tab. </t>
  </si>
  <si>
    <t>ID</t>
  </si>
  <si>
    <t>Note</t>
  </si>
  <si>
    <t>RDTv3 beta</t>
  </si>
  <si>
    <t>RDTv3 Release</t>
  </si>
  <si>
    <t>RDTv3 Updated</t>
  </si>
  <si>
    <t>Minor updates in columns' names</t>
  </si>
  <si>
    <t>Reliability tabs updates &amp; some minor updates to the resource tab</t>
  </si>
  <si>
    <t>1)"misc" tab: updated with all ELCC % values and added MRN/TRN ratios
2)“Reliability” tab: added formulas to pull MRN/TRN ratios from the “misc” worksheet; updated formatting for cells H23:J50 and L23:P50 (previously greyed out since results weren’t available for those years)
3)“Calcs” tab: updated formulas in columns S:T so that battery contracts with durations greater than or equal to 9 hours will get “8hr_batteries” ELCC%; updated formulas in columns S:T and added formulas in column Y so that battery contracts with durations less than 4 hours will get (“4hr_batteries” ELCC%) * (contract duration) / 4hr</t>
  </si>
  <si>
    <r>
      <rPr>
        <sz val="11"/>
        <color rgb="FF000000"/>
        <rFont val="Calibri"/>
        <family val="2"/>
      </rPr>
      <t xml:space="preserve">1)"resources" tab: updated to include several new resource IDs, remove duplicates, adjust how baseline hybrid/paired resources are characterized, and update some project-specific information
2) "btm_pv_forecast" tab: Added an additional LSE
3)“ReportSheet” tab: new macro generated error flag, </t>
    </r>
    <r>
      <rPr>
        <i/>
        <sz val="11"/>
        <color rgb="FF000000"/>
        <rFont val="Calibri"/>
        <family val="2"/>
      </rPr>
      <t>Rows with invalid buying_energy_capacity and csp_resource_category;</t>
    </r>
    <r>
      <rPr>
        <sz val="11"/>
        <color rgb="FF000000"/>
        <rFont val="Calibri"/>
        <family val="2"/>
      </rPr>
      <t xml:space="preserve"> flags contracts with non-storage CSP resources is marked as CapacityOnly and is marked as CSP.
4)“ReportSheet” tab: summation now includes contracts that ara both "Buy" and "Owned"</t>
    </r>
  </si>
  <si>
    <t>1) corrects made to macro
2) fixes the ELCC type issues for a few generic resources</t>
  </si>
  <si>
    <t>1) corrects made to the "CSPReportSheet"</t>
  </si>
  <si>
    <t>lse_unique_contract_id</t>
  </si>
  <si>
    <t>resource</t>
  </si>
  <si>
    <t>alternative_resource_name</t>
  </si>
  <si>
    <t>contract_status</t>
  </si>
  <si>
    <t>project_interconnection_position</t>
  </si>
  <si>
    <t>interconnection_substation</t>
  </si>
  <si>
    <t>marginal_addition</t>
  </si>
  <si>
    <t>marginal_addition_to</t>
  </si>
  <si>
    <t>total_nameplate_capacity</t>
  </si>
  <si>
    <t>contracted_nameplate_capacity</t>
  </si>
  <si>
    <t>sep_contracted_mw_nqc</t>
  </si>
  <si>
    <t>contract_gwh_annual</t>
  </si>
  <si>
    <t>is_hybrid_paired</t>
  </si>
  <si>
    <t>can_charge_from_grid</t>
  </si>
  <si>
    <t>total_generator_mw</t>
  </si>
  <si>
    <t>contracted_generator_mw</t>
  </si>
  <si>
    <t>total_storage_mw</t>
  </si>
  <si>
    <t>contracted_storage_mw</t>
  </si>
  <si>
    <t>solar_technology_sub_type</t>
  </si>
  <si>
    <t>storage_technology_sub_type</t>
  </si>
  <si>
    <t>total_storage_depth_mwh</t>
  </si>
  <si>
    <t>contracted_storage_depth_mwh</t>
  </si>
  <si>
    <t>viability_cod_reasonableness</t>
  </si>
  <si>
    <t>viability_technical_feasibility</t>
  </si>
  <si>
    <t>viability_financing_sitecontrol</t>
  </si>
  <si>
    <t>resource_mix</t>
  </si>
  <si>
    <t>cam_d1911016_vamo_ghgfreepcia</t>
  </si>
  <si>
    <t>buy_sell_own</t>
  </si>
  <si>
    <t>counterparty</t>
  </si>
  <si>
    <t>generator_supplier</t>
  </si>
  <si>
    <t>developer_name</t>
  </si>
  <si>
    <t>capacity_area</t>
  </si>
  <si>
    <t>capacity_sub_area</t>
  </si>
  <si>
    <t>cpuc_approval_ref</t>
  </si>
  <si>
    <t>county</t>
  </si>
  <si>
    <t>COD_year</t>
  </si>
  <si>
    <t>COD_month</t>
  </si>
  <si>
    <t>COD_day</t>
  </si>
  <si>
    <t>contract_start_date_year</t>
  </si>
  <si>
    <t>contract_start_date_month</t>
  </si>
  <si>
    <t>contract_start_date_day</t>
  </si>
  <si>
    <t>contract_end_date_year</t>
  </si>
  <si>
    <t>contract_end_date_month</t>
  </si>
  <si>
    <t>contract_end_date_day</t>
  </si>
  <si>
    <t>contract_execution_date_year</t>
  </si>
  <si>
    <t>contract_execution_date_month</t>
  </si>
  <si>
    <t>contract_execution_date_day</t>
  </si>
  <si>
    <t>tx_upgrades</t>
  </si>
  <si>
    <t>tx_upgrade_date_year</t>
  </si>
  <si>
    <t>tx_upgrade_date_month</t>
  </si>
  <si>
    <t>tx_upgrade_date_day</t>
  </si>
  <si>
    <t>tx_upgrade_description</t>
  </si>
  <si>
    <t>d1911016_tranche</t>
  </si>
  <si>
    <t>d2106035_procurement_cat</t>
  </si>
  <si>
    <t>mtr_tranche1_NQC</t>
  </si>
  <si>
    <t>mtr_tranche2_NQC</t>
  </si>
  <si>
    <t>mtr_tranche3_NQC</t>
  </si>
  <si>
    <t>mtr_tranche4_NQC_LDES</t>
  </si>
  <si>
    <t>mtr_tranche4_NQC_firm_ZE</t>
  </si>
  <si>
    <t>mtr_NQC_ZE_gen_paired_dr</t>
  </si>
  <si>
    <t>previous_COD_year</t>
  </si>
  <si>
    <t>previous_COD_month</t>
  </si>
  <si>
    <t>previous_COD_day</t>
  </si>
  <si>
    <t>remediation_plan</t>
  </si>
  <si>
    <t>signed_contract</t>
  </si>
  <si>
    <t>notice_to_proceed</t>
  </si>
  <si>
    <t>public_contract</t>
  </si>
  <si>
    <t>buying_energy_capacity</t>
  </si>
  <si>
    <t>NQC_reporting_source</t>
  </si>
  <si>
    <t>procurement_origin</t>
  </si>
  <si>
    <t>csp_resource_category</t>
  </si>
  <si>
    <t>csp_annual_2024</t>
  </si>
  <si>
    <t>csp_annual_2026</t>
  </si>
  <si>
    <t>csp_annual_2030</t>
  </si>
  <si>
    <t>csp_annual_2035</t>
  </si>
  <si>
    <t>macro_supertype</t>
  </si>
  <si>
    <t>notes</t>
  </si>
  <si>
    <t>33B013U02</t>
  </si>
  <si>
    <t>_BRANCH_GENERIC_MALIN500_ISL</t>
  </si>
  <si>
    <t>Resource Adequacy Batch Default Facilities</t>
  </si>
  <si>
    <t>Online</t>
  </si>
  <si>
    <t/>
  </si>
  <si>
    <t>[Wind, 75]</t>
  </si>
  <si>
    <t>CAM</t>
  </si>
  <si>
    <t>Buy</t>
  </si>
  <si>
    <t>non-LSE supplier</t>
  </si>
  <si>
    <t>NA</t>
  </si>
  <si>
    <t>Disposition Letter</t>
  </si>
  <si>
    <t>YES</t>
  </si>
  <si>
    <t>EnergyCapacity</t>
  </si>
  <si>
    <t>In the contract</t>
  </si>
  <si>
    <t>Resource Adequacy (Import Allocation Rights)</t>
  </si>
  <si>
    <t>33R520RM</t>
  </si>
  <si>
    <t>_NEW_GENERIC_SOLAR_1AXIS</t>
  </si>
  <si>
    <t>Alameda Grant Line Solar 1</t>
  </si>
  <si>
    <t>Development</t>
  </si>
  <si>
    <t>WDAT-2589</t>
  </si>
  <si>
    <t>HERDLYN SUB</t>
  </si>
  <si>
    <t>SOLTAGE</t>
  </si>
  <si>
    <t>D.12-05-035, D.13-05-034</t>
  </si>
  <si>
    <t>AlamedaCounty</t>
  </si>
  <si>
    <t>NO</t>
  </si>
  <si>
    <t>Calculated</t>
  </si>
  <si>
    <t>SB32/ReMAT</t>
  </si>
  <si>
    <t>Solar Baseline California (GWh)</t>
  </si>
  <si>
    <t>40S026</t>
  </si>
  <si>
    <t>_NEW_GENERIC_BATTERY_STORAGE</t>
  </si>
  <si>
    <t>Amcor</t>
  </si>
  <si>
    <t>Li</t>
  </si>
  <si>
    <t>D.19-11-016</t>
  </si>
  <si>
    <t>NEXUS_RENEWABLES_US_INC</t>
  </si>
  <si>
    <t>E-5140</t>
  </si>
  <si>
    <t>SolanoCounty</t>
  </si>
  <si>
    <t>CapacityOnly</t>
  </si>
  <si>
    <t>d1911016</t>
  </si>
  <si>
    <t>Battery Storage (MWh Energy Capacity)</t>
  </si>
  <si>
    <t>33R494</t>
  </si>
  <si>
    <t>_NEW_GENERIC_SOLAR_FIXED</t>
  </si>
  <si>
    <t>Ava Elizabeth</t>
  </si>
  <si>
    <t>WDAT-1586</t>
  </si>
  <si>
    <t>COALINGA #1 SUB</t>
  </si>
  <si>
    <t>FOREFRONT_POWER_LLC</t>
  </si>
  <si>
    <t>GreaterFresno</t>
  </si>
  <si>
    <t>Greater Fresno  Coalinga</t>
  </si>
  <si>
    <t>D.16-05-006</t>
  </si>
  <si>
    <t>FresnoCounty</t>
  </si>
  <si>
    <t>GTSR-ECR</t>
  </si>
  <si>
    <t>33R488</t>
  </si>
  <si>
    <t>Beard</t>
  </si>
  <si>
    <t>solar_caiso_planned</t>
  </si>
  <si>
    <t>PG&amp;E's Elk Hills 1104 Distribution Circuit</t>
  </si>
  <si>
    <t>PRIMERGY_SOLAR_LLC</t>
  </si>
  <si>
    <t>KernCounty</t>
  </si>
  <si>
    <t>CS-GT</t>
  </si>
  <si>
    <t>40S038</t>
  </si>
  <si>
    <t>Beaumont ESS 1, LLC</t>
  </si>
  <si>
    <t>WDAT-1648</t>
  </si>
  <si>
    <t>COTATI SUB</t>
  </si>
  <si>
    <t>TERRA_GEN_LLC</t>
  </si>
  <si>
    <t>SCE</t>
  </si>
  <si>
    <t>LA Basin  Eastern</t>
  </si>
  <si>
    <t>E-5202</t>
  </si>
  <si>
    <t>RiversideCounty</t>
  </si>
  <si>
    <t>D2106035</t>
  </si>
  <si>
    <t>33R436BIO</t>
  </si>
  <si>
    <t>BLUE_MOUNTAIN_ELECTRIC_COMPANY</t>
  </si>
  <si>
    <t>Blue Mountain Electric Company</t>
  </si>
  <si>
    <t>WDAT-2008</t>
  </si>
  <si>
    <t>WEST POINT PH</t>
  </si>
  <si>
    <t>BLUE_MOUNTAIN_ELECTRIC_COMPANY_LLC</t>
  </si>
  <si>
    <t>D.14-12-081, D.15-09-004</t>
  </si>
  <si>
    <t>CalaverasCounty</t>
  </si>
  <si>
    <t>SB1122/BioMAT</t>
  </si>
  <si>
    <t>Biomass (GWh)</t>
  </si>
  <si>
    <t>40S034</t>
  </si>
  <si>
    <t>Caballero CA Storage, LLC</t>
  </si>
  <si>
    <t>Q-1470</t>
  </si>
  <si>
    <t>Mesa Substation 230kV</t>
  </si>
  <si>
    <t>ORIGIS_USA_LLC</t>
  </si>
  <si>
    <t>SanLuisObispoCounty</t>
  </si>
  <si>
    <t>Yes</t>
  </si>
  <si>
    <t>33R512BIO</t>
  </si>
  <si>
    <t>_NEW_GENERIC_BIOMASS/WOOD</t>
  </si>
  <si>
    <t>Camptonville Biopower 1</t>
  </si>
  <si>
    <t>Q-1537</t>
  </si>
  <si>
    <t>PGE Colgate-Challenge 60kV</t>
  </si>
  <si>
    <t>FOREST_BIOMASS_BUSINESS_CENTER_INC</t>
  </si>
  <si>
    <t>Sierra</t>
  </si>
  <si>
    <t>No_sub_area</t>
  </si>
  <si>
    <t>YubaCounty</t>
  </si>
  <si>
    <t>40S039</t>
  </si>
  <si>
    <t>Canyon Country ESS I, LLC</t>
  </si>
  <si>
    <t>WDAT-1649</t>
  </si>
  <si>
    <t>GREENBRAE SUB</t>
  </si>
  <si>
    <t>LosAngelesCounty</t>
  </si>
  <si>
    <t>40S009</t>
  </si>
  <si>
    <t>Cascade Energy Storage</t>
  </si>
  <si>
    <t>Q-1272</t>
  </si>
  <si>
    <t xml:space="preserve">Weber Substation 60kV </t>
  </si>
  <si>
    <t>BROAD_REACH_POWER_LLC</t>
  </si>
  <si>
    <t>Stockton</t>
  </si>
  <si>
    <t>D.18-10-009</t>
  </si>
  <si>
    <t>SanJoaquinCounty</t>
  </si>
  <si>
    <t>D1810009</t>
  </si>
  <si>
    <t>40S036</t>
  </si>
  <si>
    <t>Corby Energy Storage, LLC</t>
  </si>
  <si>
    <t>Q-1270</t>
  </si>
  <si>
    <t>Vaca-Dixon Substation 230kV</t>
  </si>
  <si>
    <t>NEXTERA_ENERGY_RESOURCES</t>
  </si>
  <si>
    <t>40S022</t>
  </si>
  <si>
    <t>Daggett 2</t>
  </si>
  <si>
    <t>Q-1313</t>
  </si>
  <si>
    <t>Kramer Substation 230kV</t>
  </si>
  <si>
    <t>1Axis</t>
  </si>
  <si>
    <t>CLEARWAY_RENEW_LLC</t>
  </si>
  <si>
    <t>SanBernardinoCounty</t>
  </si>
  <si>
    <t>40S023</t>
  </si>
  <si>
    <t>Daggett 3</t>
  </si>
  <si>
    <t>Q-1314</t>
  </si>
  <si>
    <t>33R514BIO</t>
  </si>
  <si>
    <t>Engeman SVRC Energy</t>
  </si>
  <si>
    <t>WDAT-2546</t>
  </si>
  <si>
    <t>ARBUCKLE SUB</t>
  </si>
  <si>
    <t>ENGEMAN_ENERGY_USA_LLC</t>
  </si>
  <si>
    <t>ColusaCounty</t>
  </si>
  <si>
    <t>33R495</t>
  </si>
  <si>
    <t>ForeFront C2</t>
  </si>
  <si>
    <t>Coalinga #2 1107 (252381107) distribution circuit</t>
  </si>
  <si>
    <t>33R499</t>
  </si>
  <si>
    <t>Fresno Disadvantaged Community Solar Project</t>
  </si>
  <si>
    <t>WDAT-2392</t>
  </si>
  <si>
    <t>NEW KEARNEY SUB</t>
  </si>
  <si>
    <t>FRESNO_COMMUNITY_DEVELOPERS_LLC</t>
  </si>
  <si>
    <t>DAC-GT</t>
  </si>
  <si>
    <t>33R490</t>
  </si>
  <si>
    <t>Gonzalez</t>
  </si>
  <si>
    <t>PG&amp;E's Reedley 1101 distribution circuit</t>
  </si>
  <si>
    <t>33R437BIO</t>
  </si>
  <si>
    <t>Hat Creek Bioenergy, LLC</t>
  </si>
  <si>
    <t>WDAT-1282</t>
  </si>
  <si>
    <t>BURNEY SUB</t>
  </si>
  <si>
    <t>WEST_BIOFUELS_LLC</t>
  </si>
  <si>
    <t>ShastaCounty</t>
  </si>
  <si>
    <t>33R491</t>
  </si>
  <si>
    <t>Highway 43</t>
  </si>
  <si>
    <t>PG&amp;E's Shafter 1103 distribution circuit</t>
  </si>
  <si>
    <t>40S014</t>
  </si>
  <si>
    <t>HUMMINGBIRDSTORAGE</t>
  </si>
  <si>
    <t>Hummingbird Energy Storage</t>
  </si>
  <si>
    <t>Q-1454</t>
  </si>
  <si>
    <t>Metcalf 115kV</t>
  </si>
  <si>
    <t>ESFARADAY_LLC</t>
  </si>
  <si>
    <t>GreaterBay</t>
  </si>
  <si>
    <t>Greater Bay   San Jose</t>
  </si>
  <si>
    <t>E-4909, D.19-03-011</t>
  </si>
  <si>
    <t>SantaClaraCounty</t>
  </si>
  <si>
    <t>energystorage</t>
  </si>
  <si>
    <t>33R522</t>
  </si>
  <si>
    <t>Jaton LLC</t>
  </si>
  <si>
    <t>Tulare Lake 70 kV / 12 kV</t>
  </si>
  <si>
    <t>KUUBIX_C&amp;I_LLC</t>
  </si>
  <si>
    <t>E-4999</t>
  </si>
  <si>
    <t>KingsCounty</t>
  </si>
  <si>
    <t>33R393</t>
  </si>
  <si>
    <t>JAVASR_1_JAVSR1</t>
  </si>
  <si>
    <t>Java Solar Project</t>
  </si>
  <si>
    <t>Q-965</t>
  </si>
  <si>
    <t>Henrietta-GWF 115 kV Line</t>
  </si>
  <si>
    <t>VAMO</t>
  </si>
  <si>
    <t>NEXTERA_ENERGY_RESOURCES_ACQUISITIONS_LLC</t>
  </si>
  <si>
    <t>PV</t>
  </si>
  <si>
    <t>33R492</t>
  </si>
  <si>
    <t>Kern Sunset</t>
  </si>
  <si>
    <t>Weedpatch Bank 1 115kV / 12kV</t>
  </si>
  <si>
    <t>33R524</t>
  </si>
  <si>
    <t>Kings CSG 3 LLC</t>
  </si>
  <si>
    <t>Henrietta Substation</t>
  </si>
  <si>
    <t>KINGS_CSG_3_LLC</t>
  </si>
  <si>
    <t>Greater Fresno  Hanford</t>
  </si>
  <si>
    <t>40S035</t>
  </si>
  <si>
    <t>Kola Energy Storage, LLC</t>
  </si>
  <si>
    <t>Q-1275</t>
  </si>
  <si>
    <t>Tesla Substation 230kV</t>
  </si>
  <si>
    <t>KOLA_ENERGY_STORAGE_LLC</t>
  </si>
  <si>
    <t>40S032</t>
  </si>
  <si>
    <t>Moss Landing Energy Storage 3</t>
  </si>
  <si>
    <t>Q-1540</t>
  </si>
  <si>
    <t>Moss Landing Substation 500kV</t>
  </si>
  <si>
    <t>VISTRA_ENERGY_CORP</t>
  </si>
  <si>
    <t>Greater Bay   South Bay  Moss Landing</t>
  </si>
  <si>
    <t>MontereyCounty</t>
  </si>
  <si>
    <t>33R503</t>
  </si>
  <si>
    <t>Nachtigall</t>
  </si>
  <si>
    <t>WDAT-1836</t>
  </si>
  <si>
    <t>CHARCA SUB</t>
  </si>
  <si>
    <t>40S037</t>
  </si>
  <si>
    <t>Nighthawk Energy Storage, LLC</t>
  </si>
  <si>
    <t>Q-1673</t>
  </si>
  <si>
    <t>Sycamore Canyon Substation 138 kV</t>
  </si>
  <si>
    <t>AREVON_ENERGY</t>
  </si>
  <si>
    <t>SanDiegoImperialValley</t>
  </si>
  <si>
    <t>San Diego/Imperial Valley  San Diego</t>
  </si>
  <si>
    <t>SanDiegoCounty</t>
  </si>
  <si>
    <t>40S025</t>
  </si>
  <si>
    <t>North Central Valley</t>
  </si>
  <si>
    <t>Q-1109</t>
  </si>
  <si>
    <t>Belotta Substation 115 kV</t>
  </si>
  <si>
    <t>NEXTERA_ENERGY_RESOURCES_LLC</t>
  </si>
  <si>
    <t>Stockton  Tesla-Bellota</t>
  </si>
  <si>
    <t>33R433BIO</t>
  </si>
  <si>
    <t>North Fork Community Power</t>
  </si>
  <si>
    <t>WDAT-1151</t>
  </si>
  <si>
    <t>SAN JOAQUIN #3 PH</t>
  </si>
  <si>
    <t>NORTH_FORK_COMMUNITY_POWER_LLC</t>
  </si>
  <si>
    <t>Greater Fresno  Borden</t>
  </si>
  <si>
    <t>MaderaCounty</t>
  </si>
  <si>
    <t>33R504</t>
  </si>
  <si>
    <t>Pistachio Road</t>
  </si>
  <si>
    <t>WDAT-1726</t>
  </si>
  <si>
    <t>TWISSELMAN SUB</t>
  </si>
  <si>
    <t>40S033</t>
  </si>
  <si>
    <t>Poblano Energy Storage</t>
  </si>
  <si>
    <t>WDAT-1669</t>
  </si>
  <si>
    <t>SARATOGA SUB</t>
  </si>
  <si>
    <t>STRATA_CLEAN_ENERGY_LLC</t>
  </si>
  <si>
    <t>40S028</t>
  </si>
  <si>
    <t>Pomona Energy Storage 2 LLC</t>
  </si>
  <si>
    <t>WDT1250EXP, WDT1510</t>
  </si>
  <si>
    <t>SCE Simpson 66/12 kV Substation</t>
  </si>
  <si>
    <t>ORMAT_INC</t>
  </si>
  <si>
    <t>LABasin</t>
  </si>
  <si>
    <t>emergencyreliabilty</t>
  </si>
  <si>
    <t>33R419</t>
  </si>
  <si>
    <t>RE_GASKELL_WEST_3</t>
  </si>
  <si>
    <t>RE Gaskell West 3 LLC</t>
  </si>
  <si>
    <t>Q-1074</t>
  </si>
  <si>
    <t>Whirlwind Substation 220 kV</t>
  </si>
  <si>
    <t>MATRIX_RENEWABLES_US_LLC</t>
  </si>
  <si>
    <t>RAM</t>
  </si>
  <si>
    <t>33R420</t>
  </si>
  <si>
    <t>RE_GASKELL_WEST_4</t>
  </si>
  <si>
    <t>RE Gaskell West 4 LLC</t>
  </si>
  <si>
    <t>33R421</t>
  </si>
  <si>
    <t>RE_GASKELL_WEST_5</t>
  </si>
  <si>
    <t>RE Gaskell West 5 LLC</t>
  </si>
  <si>
    <t>33R489</t>
  </si>
  <si>
    <t>Rocha</t>
  </si>
  <si>
    <t>PG&amp;E's Lamont 1102 distribution circuit</t>
  </si>
  <si>
    <t>33R523</t>
  </si>
  <si>
    <t>RPCA Solar 7, LLC</t>
  </si>
  <si>
    <t>PG&amp;E El Nido Substation</t>
  </si>
  <si>
    <t>RPCA_SOLAR_7_LLC</t>
  </si>
  <si>
    <t>MercedCounty</t>
  </si>
  <si>
    <t>CPE00001R</t>
  </si>
  <si>
    <t>PNOCHE_1_UNITA1</t>
  </si>
  <si>
    <t>CalPeak Power 2 Panoche Peaker Plant</t>
  </si>
  <si>
    <t>PG&amp;E Panoche Substation</t>
  </si>
  <si>
    <t>Greater Fresno  Panoche</t>
  </si>
  <si>
    <t>D.20-06-002</t>
  </si>
  <si>
    <t>LocalCapacityRequirement</t>
  </si>
  <si>
    <t>CPE00002R</t>
  </si>
  <si>
    <t>MALAGA_1_PL1X2</t>
  </si>
  <si>
    <t>Malaga Peaking Plant</t>
  </si>
  <si>
    <t>PG&amp;E Malaga Substation</t>
  </si>
  <si>
    <t>Greater Fresno  Herndon</t>
  </si>
  <si>
    <t>CPE00003R</t>
  </si>
  <si>
    <t>COCOPP_2_CTG1</t>
  </si>
  <si>
    <t>Marsh Landing Unit 1</t>
  </si>
  <si>
    <t>Contra Costa Switchyard</t>
  </si>
  <si>
    <t>ContraCostaCounty</t>
  </si>
  <si>
    <t>CPE00004R</t>
  </si>
  <si>
    <t>COCOPP_2_CTG2</t>
  </si>
  <si>
    <t>Marsh Landing Unit 2</t>
  </si>
  <si>
    <t>CPE00005R</t>
  </si>
  <si>
    <t>COCOPP_2_CTG3</t>
  </si>
  <si>
    <t>Marsh Landing Unit 3</t>
  </si>
  <si>
    <t>CPE00006R</t>
  </si>
  <si>
    <t>MOSSLD_2_PSP1</t>
  </si>
  <si>
    <t>Moss Landing Power Block 1</t>
  </si>
  <si>
    <t>230 kV Moss Landing Substation</t>
  </si>
  <si>
    <t>South Bay-Moss Landing</t>
  </si>
  <si>
    <t>CPE00007R</t>
  </si>
  <si>
    <t>MOSSLD_2_PSP2</t>
  </si>
  <si>
    <t>Moss Landing Power Block 2</t>
  </si>
  <si>
    <t>CPE00008R</t>
  </si>
  <si>
    <t>GWFPWR_1_UNITS</t>
  </si>
  <si>
    <t>Hanford Peaker</t>
  </si>
  <si>
    <t>PG&amp;E GWF Switching Station</t>
  </si>
  <si>
    <t>CPE00009R</t>
  </si>
  <si>
    <t>SCHLTE_1_PL1X3</t>
  </si>
  <si>
    <t>Tracy Combined Cycle Power Plant</t>
  </si>
  <si>
    <t>Schulte 115kv Switching Station</t>
  </si>
  <si>
    <t>CPE00010R</t>
  </si>
  <si>
    <t>AGRICO_6_PL3N5</t>
  </si>
  <si>
    <t>Fresno Cogen Partners Peaker</t>
  </si>
  <si>
    <t>Helm-Kerman</t>
  </si>
  <si>
    <t>CPE00011R</t>
  </si>
  <si>
    <t>YUBACT_1_SUNSWT</t>
  </si>
  <si>
    <t>Yuba City Cogeneration</t>
  </si>
  <si>
    <t>Harter</t>
  </si>
  <si>
    <t>Sierra  Pease</t>
  </si>
  <si>
    <t>SutterCounty</t>
  </si>
  <si>
    <t>FIT_Baseload</t>
  </si>
  <si>
    <t>_CREZ_GENERIC_INSTATE_BIOMASS</t>
  </si>
  <si>
    <t>PlannedNew</t>
  </si>
  <si>
    <t>FIT_Non-Peaking_AA_SmallHydro</t>
  </si>
  <si>
    <t>_EXISTING_GENERIC_INSTATE_SMALL_HYDRO</t>
  </si>
  <si>
    <t>FIT Non-Peaking As-Available Small Hydro</t>
  </si>
  <si>
    <t>PlannedExisting</t>
  </si>
  <si>
    <t>Small Hydro (GWh)</t>
  </si>
  <si>
    <t>FIT_Non-Peaking_AA_Wind</t>
  </si>
  <si>
    <t>_NEW_GENERIC_WIND</t>
  </si>
  <si>
    <t>FIT Non-Peaking As-Available Wind</t>
  </si>
  <si>
    <t>Wind New PG&amp;E (GWh)</t>
  </si>
  <si>
    <t>FIT_Peaking_AA</t>
  </si>
  <si>
    <t>FIT Peaking As-Available</t>
  </si>
  <si>
    <t>Solar New PG&amp;E (GWh)</t>
  </si>
  <si>
    <t>FIT_SB1122_Cat1</t>
  </si>
  <si>
    <t>_NEW_GENERIC_BIOGAS_LANDFILLGAS</t>
  </si>
  <si>
    <t>Generic SB1122_Cat1</t>
  </si>
  <si>
    <t>Biogas (GWh)</t>
  </si>
  <si>
    <t>FIT_SB1122_Cat2_Ag</t>
  </si>
  <si>
    <t>Generic SB1122_Cat2 Ag</t>
  </si>
  <si>
    <t>FIT_SB1122_Cat2_Dairy</t>
  </si>
  <si>
    <t>Generic SB1122_Cat2 Dairy</t>
  </si>
  <si>
    <t>FIT_SB1122_Cat3</t>
  </si>
  <si>
    <t>Generic SB1122_Cat3</t>
  </si>
  <si>
    <t>GENCPELOCALTHERMAL</t>
  </si>
  <si>
    <t>_EXISTING_GENERIC_COMBINED_CYCLE</t>
  </si>
  <si>
    <t>Generic Local Thermal CPE Procurement</t>
  </si>
  <si>
    <t>GENGTSRSOLARPV</t>
  </si>
  <si>
    <t>Generic GTSR Solar PV</t>
  </si>
  <si>
    <t>GENIRPBPOTSOLAR_Arizona</t>
  </si>
  <si>
    <t>_CREZ_GENERIC_ARIZONA_SOLAR</t>
  </si>
  <si>
    <t>Generic IRP BPOT - Solar - Arizona Solar</t>
  </si>
  <si>
    <t>Solar New SCE SDG&amp;E (GWh)</t>
  </si>
  <si>
    <t>GENIRPBPOTSolar_Imperial</t>
  </si>
  <si>
    <t>_CREZ_GENERIC_GREATER_IMPERIAL_SOLAR</t>
  </si>
  <si>
    <t>Generic IRP BPOT - Solar - Imperial</t>
  </si>
  <si>
    <t>GENIRPBPOTSOLAR_Kramer</t>
  </si>
  <si>
    <t>_CREZ_GENERIC_GREATER_KRAMER_SOLAR</t>
  </si>
  <si>
    <t>Generic IRP BPOT - Solar_Kramer</t>
  </si>
  <si>
    <t>GENIRPBPOTSOLAR_Riverside</t>
  </si>
  <si>
    <t>_CREZ_GENERIC_RIVERSIDE_PALM_SPRINGS_SOLAR</t>
  </si>
  <si>
    <t>Generic IRP BPOT - Solar_Riverside</t>
  </si>
  <si>
    <t>GENIRPBPOTSOLAR_Tehachapi</t>
  </si>
  <si>
    <t>_CREZ_GENERIC_TEHACHAPI_EX_SOLAR</t>
  </si>
  <si>
    <t>Generic IRP BPOT - Solar_Tehachapi</t>
  </si>
  <si>
    <t>GENIRPBPOTSTORAGE-31</t>
  </si>
  <si>
    <t>Generic IRP BPOT - Storage</t>
  </si>
  <si>
    <t>GENIRPBPOTSTORAGE-32</t>
  </si>
  <si>
    <t>GENIRPBPOTSTORAGE-33</t>
  </si>
  <si>
    <t>GENIRPBPOTSTORAGE-34</t>
  </si>
  <si>
    <t>GENIRPBPOTSTORAGE-35</t>
  </si>
  <si>
    <t>GENIRPBPOTWIND_Baja</t>
  </si>
  <si>
    <t>_CREZ_GENERIC_BAJA_CALIFORNIA_WIND</t>
  </si>
  <si>
    <t>Generic IRP BPOT - Wind_Baja</t>
  </si>
  <si>
    <t>Wind New SCE SDG&amp;E (GWh)</t>
  </si>
  <si>
    <t>GENIRPBPOTWIND_Carrizo</t>
  </si>
  <si>
    <t>_CREZ_GENERIC_CARRIZO_WIND</t>
  </si>
  <si>
    <t>Generic IRP BPOT - Wind_Carrizo</t>
  </si>
  <si>
    <t>GENIRPBPOTWIND_CValley</t>
  </si>
  <si>
    <t>_CREZ_GENERIC_CENTRAL_VALLEY_NORTH_LOS_BANOS_WIND</t>
  </si>
  <si>
    <t>Generic IRP BPOT - Wind_Cvalley</t>
  </si>
  <si>
    <t>GENIRPBPOTWIND_Humboldt</t>
  </si>
  <si>
    <t>_CREZ_GENERIC_HUMBOLDT_WIND</t>
  </si>
  <si>
    <t>Generic IRP BPOT-Wind-Humboldt</t>
  </si>
  <si>
    <t>GENIRPBPOTWIND_Humboldt_Bay_Offshore</t>
  </si>
  <si>
    <t>_CREZ_GENERIC_HUMBOLDT_BAY_OFFSHORE_WIND</t>
  </si>
  <si>
    <t>Generic IRP BPOT - Wind - Humboldt Bay Offshore Wind</t>
  </si>
  <si>
    <t>Wind Offshore Humboldt (GWh)</t>
  </si>
  <si>
    <t>GENIRPBPOTWIND_Kern_Greater_Carrizo</t>
  </si>
  <si>
    <t>_CREZ_GENERIC_KERN_GREATER_CARRIZO_WIND</t>
  </si>
  <si>
    <t>Generic IRP BPOT-Wind-Kern Greater Carrizo</t>
  </si>
  <si>
    <t>GENIRPBPOTWIND_Morro</t>
  </si>
  <si>
    <t>_CREZ_GENERIC_MORRO_BAY_OFFSHORE_WIND</t>
  </si>
  <si>
    <t>Generic IRP BPOT - Wind_Morro</t>
  </si>
  <si>
    <t>Wind Offshore Morro Bay (GWh)</t>
  </si>
  <si>
    <t>GENIRPBPOTWIND_New_Mexico</t>
  </si>
  <si>
    <t>_CREZ_GENERIC_NEW_MEXICO_WIND</t>
  </si>
  <si>
    <t>Generic IRP BPOT-Wind-New Mexico</t>
  </si>
  <si>
    <t>Wind New Mexico (GWh)</t>
  </si>
  <si>
    <t>GENIRPBPOTWIND_NoCal</t>
  </si>
  <si>
    <t>_CREZ_GENERIC_NORTHERN_CALIFORNIA_EX_WIND</t>
  </si>
  <si>
    <t>Generic IRP BPOT - Wind_Nocal</t>
  </si>
  <si>
    <t>GENIRPBPOTWIND_Solano</t>
  </si>
  <si>
    <t>_CREZ_GENERIC_SOLANO_WIND</t>
  </si>
  <si>
    <t>Generic IRP BPOT - Wind_Solano</t>
  </si>
  <si>
    <t>GENIRPBPOTWIND_Southern_Nevada</t>
  </si>
  <si>
    <t>_CREZ_GENERIC_SOUTHERN_NEVADA_WIND</t>
  </si>
  <si>
    <t>Generic IRP BPOT - Wind - Southern Nevada</t>
  </si>
  <si>
    <t>GENIRPBPOTWIND_SWExisting</t>
  </si>
  <si>
    <t>_CREZ_GENERIC_SW_EXT_TX_WIND</t>
  </si>
  <si>
    <t>Generic IRP BPOT - Wind_Swexisting</t>
  </si>
  <si>
    <t>GENIRPBPOTWIND_Tehachapi</t>
  </si>
  <si>
    <t>_CREZ_GENERIC_TEHACHAPI_WIND</t>
  </si>
  <si>
    <t>Generic IRP BPOT - Wind_Tehachapi</t>
  </si>
  <si>
    <t>GENIRPBPOTWIND_WY</t>
  </si>
  <si>
    <t>_CREZ_GENERIC_WYOMING_WIND</t>
  </si>
  <si>
    <t>Generic IRP BPOT - Wind_WY</t>
  </si>
  <si>
    <t>Wind Wyoming (GWh)</t>
  </si>
  <si>
    <t>GENIRPMTRBIOMASS</t>
  </si>
  <si>
    <t>Generic IRP MTR - Biomass</t>
  </si>
  <si>
    <t>GENIRPMTRGEOTHERMAL</t>
  </si>
  <si>
    <t>_NEW_GENERIC_GEOTHERMAL</t>
  </si>
  <si>
    <t>Generic IRP MTR - Geothermal</t>
  </si>
  <si>
    <t>Geothermal (GWh)</t>
  </si>
  <si>
    <t>GENIRPMTRLDSTORAGE</t>
  </si>
  <si>
    <t>Generic IRP MTR - LDstorage</t>
  </si>
  <si>
    <t>GENIRPMTRLDSTORAGE_2</t>
  </si>
  <si>
    <t>Generic IRP MTR Procurement - LD Storage</t>
  </si>
  <si>
    <t>GENIRPMTRSOLAR</t>
  </si>
  <si>
    <t>Generic IRP MTR - Solar</t>
  </si>
  <si>
    <t>GENIRPMTRSTORAGE-24</t>
  </si>
  <si>
    <t>Generic IRP MTR - Storage_24</t>
  </si>
  <si>
    <t>GENIRPMTRSTORAGE-25</t>
  </si>
  <si>
    <t>Generic IRP MTR - Storage_25</t>
  </si>
  <si>
    <t>GENIRPPSPSTORAGE-CPE</t>
  </si>
  <si>
    <t xml:space="preserve">Generic IRP PSP - Storage </t>
  </si>
  <si>
    <t>GENIRPPSPSTORAGE-LSE</t>
  </si>
  <si>
    <t>IDWAMONTICELLO</t>
  </si>
  <si>
    <t>MONTPH_7_UNITS</t>
  </si>
  <si>
    <t>SID Monticello</t>
  </si>
  <si>
    <t>PGESALTSPRINGS2</t>
  </si>
  <si>
    <t>SALTSP_7_UNITS</t>
  </si>
  <si>
    <t>PGE Salt Springs 2</t>
  </si>
  <si>
    <t>Pacific Gas &amp; Electric</t>
  </si>
  <si>
    <t>Large Hydro (GWh)</t>
  </si>
  <si>
    <t>PGESANJOAQU1</t>
  </si>
  <si>
    <t>CRNEVL_6_SJQN 2</t>
  </si>
  <si>
    <t>PGE San Joaquin 1A</t>
  </si>
  <si>
    <t>PGESPAULDING2</t>
  </si>
  <si>
    <t>SPAULD_6_UNIT12</t>
  </si>
  <si>
    <t>PGE Spaulding 2</t>
  </si>
  <si>
    <t>33R484</t>
  </si>
  <si>
    <t>WSENGY_1_UNIT 1</t>
  </si>
  <si>
    <t>Wheelabrator Shasta Energy Co, Inc</t>
  </si>
  <si>
    <t>Kimberly Rd. Anderson, CA</t>
  </si>
  <si>
    <t>E-5123</t>
  </si>
  <si>
    <t>BioRAM</t>
  </si>
  <si>
    <t>PGEWISHON</t>
  </si>
  <si>
    <t>WISHON_6_UNITS</t>
  </si>
  <si>
    <t>PGE A.G.Wishon</t>
  </si>
  <si>
    <t>PGEWISE2</t>
  </si>
  <si>
    <t>WISE_1_UNIT 2</t>
  </si>
  <si>
    <t>PGE Wise 2</t>
  </si>
  <si>
    <t>Sierra  Placer</t>
  </si>
  <si>
    <t>PGEWISE1</t>
  </si>
  <si>
    <t>WISE_1_UNIT 1</t>
  </si>
  <si>
    <t>PGE Wise 1</t>
  </si>
  <si>
    <t>33R479BIO</t>
  </si>
  <si>
    <t>WILLMS_6_ARBBM1</t>
  </si>
  <si>
    <t>Abel Road Bioenergy</t>
  </si>
  <si>
    <t>WDAT-1986</t>
  </si>
  <si>
    <t>WILLIAMS SUB</t>
  </si>
  <si>
    <t>33R154AB</t>
  </si>
  <si>
    <t>WFRESN_1_SOLAR</t>
  </si>
  <si>
    <t>La Joya Del Sol #1</t>
  </si>
  <si>
    <t>WDAT-0168</t>
  </si>
  <si>
    <t>WEST FRESNO SUB</t>
  </si>
  <si>
    <t>D.07-07-027, E-4137</t>
  </si>
  <si>
    <t>AB1969/FiT</t>
  </si>
  <si>
    <t>PGEWESTPOINT</t>
  </si>
  <si>
    <t>WESTPT_2_UNIT</t>
  </si>
  <si>
    <t>PGE West Point</t>
  </si>
  <si>
    <t>33R121</t>
  </si>
  <si>
    <t>WAUKNA_1_SOLAR</t>
  </si>
  <si>
    <t>Corcoran</t>
  </si>
  <si>
    <t>Q-478</t>
  </si>
  <si>
    <t>Corcoran-Kingsburg 115kV #2 line</t>
  </si>
  <si>
    <t>E-4377</t>
  </si>
  <si>
    <t>RPS</t>
  </si>
  <si>
    <t>33R417RM</t>
  </si>
  <si>
    <t>VOLTA_7_QFUNTS</t>
  </si>
  <si>
    <t>Sutters Mill</t>
  </si>
  <si>
    <t>Volta dist 1102</t>
  </si>
  <si>
    <t>33R511RM</t>
  </si>
  <si>
    <t>VOLTA_7_PONHY1</t>
  </si>
  <si>
    <t>Ponderosa Bailey Hydroelectric Project</t>
  </si>
  <si>
    <t>Volta 1101 at 12kV</t>
  </si>
  <si>
    <t>33R333RM</t>
  </si>
  <si>
    <t>VOLTA_6_DIGHYD</t>
  </si>
  <si>
    <t>Digger Creek Hydro</t>
  </si>
  <si>
    <t>PG&amp;E's 12kv step-up transformer to the Volta 1101 distribution circuit</t>
  </si>
  <si>
    <t>TehamaCounty</t>
  </si>
  <si>
    <t>PGEVOLTA2</t>
  </si>
  <si>
    <t>VOLTA_2_UNIT 2</t>
  </si>
  <si>
    <t>PGE Volta 2</t>
  </si>
  <si>
    <t>PGEVOLTA1</t>
  </si>
  <si>
    <t>VOLTA_2_UNIT 1</t>
  </si>
  <si>
    <t>PGE Volta 1</t>
  </si>
  <si>
    <t>40S019</t>
  </si>
  <si>
    <t>VISTRA_5_DALBT4</t>
  </si>
  <si>
    <t>Moss 100</t>
  </si>
  <si>
    <t>Q-1472</t>
  </si>
  <si>
    <t>E-5100</t>
  </si>
  <si>
    <t>40S013 VISTRA_5_DALBT3</t>
  </si>
  <si>
    <t>VISTRA_5_DALBT3</t>
  </si>
  <si>
    <t>Unit 3 - Moss 300</t>
  </si>
  <si>
    <t>40S013 VISTRA_5_DALBT2</t>
  </si>
  <si>
    <t>VISTRA_5_DALBT2</t>
  </si>
  <si>
    <t>Unit 2 - Moss 300</t>
  </si>
  <si>
    <t>40S013 VISTRA_5_DALBT1</t>
  </si>
  <si>
    <t>VISTRA_5_DALBT1</t>
  </si>
  <si>
    <t>Unit 1 - Moss 300</t>
  </si>
  <si>
    <t>33R279</t>
  </si>
  <si>
    <t>VICTOR_1_SOLAR2</t>
  </si>
  <si>
    <t>Alamo Solar</t>
  </si>
  <si>
    <t>WDAT-0491</t>
  </si>
  <si>
    <t>DINUBA SUB</t>
  </si>
  <si>
    <t>25C246</t>
  </si>
  <si>
    <t>VEDDER_1_SEKERN</t>
  </si>
  <si>
    <t>Chevron USA (Se Kern River)</t>
  </si>
  <si>
    <t>Kern</t>
  </si>
  <si>
    <t>Kern  South Kern PP</t>
  </si>
  <si>
    <t xml:space="preserve">D.82-01-103, D.82-12-120 </t>
  </si>
  <si>
    <t xml:space="preserve">D8201103, D8212120 </t>
  </si>
  <si>
    <t>PGEVACADIXON</t>
  </si>
  <si>
    <t>VACADX_1_SOLAR</t>
  </si>
  <si>
    <t>Vaca-Dixon Solar (PG&amp;E)</t>
  </si>
  <si>
    <t>Owned</t>
  </si>
  <si>
    <t>33R151</t>
  </si>
  <si>
    <t>USWPJR_2_UNITS</t>
  </si>
  <si>
    <t>Vasco Winds</t>
  </si>
  <si>
    <t>230 kV Jackson Substation</t>
  </si>
  <si>
    <t>E-4423</t>
  </si>
  <si>
    <t>Wind Baseline California (GWh)</t>
  </si>
  <si>
    <t>01C061</t>
  </si>
  <si>
    <t>UNOCAL_1_UNITS</t>
  </si>
  <si>
    <t>Conocophillips  Company</t>
  </si>
  <si>
    <t>33R470BIO</t>
  </si>
  <si>
    <t>CAMDEN_6_RDDBM1</t>
  </si>
  <si>
    <t>RuAnn Dairy Digester</t>
  </si>
  <si>
    <t>WDAT-1864</t>
  </si>
  <si>
    <t>CARUTHERS SUB</t>
  </si>
  <si>
    <t>RUANN_DAIRY_LLC</t>
  </si>
  <si>
    <t>24B001FHP</t>
  </si>
  <si>
    <t>TXMCKT_6_UNIT</t>
  </si>
  <si>
    <t>McKittrick Cogen</t>
  </si>
  <si>
    <t>D.09-12-042</t>
  </si>
  <si>
    <t>AB1613/CHP FiT</t>
  </si>
  <si>
    <t>33R302AB</t>
  </si>
  <si>
    <t>_EXISTING_GENERIC_SOLAR_1AXIS</t>
  </si>
  <si>
    <t>Castor Solar Project</t>
  </si>
  <si>
    <t>WDAT-0764</t>
  </si>
  <si>
    <t>ELK HILLS SUB</t>
  </si>
  <si>
    <t>33R415RM</t>
  </si>
  <si>
    <t>TX-ELK_6_ECKSR2</t>
  </si>
  <si>
    <t>Eagle Solar</t>
  </si>
  <si>
    <t>WDAT-1289</t>
  </si>
  <si>
    <t>33R164AB</t>
  </si>
  <si>
    <t>TWISSL_6_SOLAR</t>
  </si>
  <si>
    <t>Nickel 1</t>
  </si>
  <si>
    <t>WDAT-0102</t>
  </si>
  <si>
    <t>Fixed</t>
  </si>
  <si>
    <t>33R509RM</t>
  </si>
  <si>
    <t>Kings River Syphon</t>
  </si>
  <si>
    <t>Tivy Valley 1106 at 12kV</t>
  </si>
  <si>
    <t>33R392</t>
  </si>
  <si>
    <t>TRNQL8_2_AMASR1</t>
  </si>
  <si>
    <t>Tranquillity 8 Amarillo</t>
  </si>
  <si>
    <t>Q-1032</t>
  </si>
  <si>
    <t>Tranquillity Switchyard 230kV</t>
  </si>
  <si>
    <t>GTSR-GT</t>
  </si>
  <si>
    <t>33R056</t>
  </si>
  <si>
    <t>TOPAZ_2_SOLAR</t>
  </si>
  <si>
    <t>Topaz Solar Farm</t>
  </si>
  <si>
    <t>Q-194</t>
  </si>
  <si>
    <t xml:space="preserve">Morro Bay-Midway #1 &amp; #2 lines 230kV </t>
  </si>
  <si>
    <t>E-4221</t>
  </si>
  <si>
    <t>PGETOADTOWN</t>
  </si>
  <si>
    <t>TOADTW_6_UNIT</t>
  </si>
  <si>
    <t>PGE Toadtown</t>
  </si>
  <si>
    <t>33R233AB</t>
  </si>
  <si>
    <t>TMPLTN_2_SOLAR</t>
  </si>
  <si>
    <t>Vintner Solar Project</t>
  </si>
  <si>
    <t>WDAT-0384</t>
  </si>
  <si>
    <t>TEMPLETON SUB</t>
  </si>
  <si>
    <t>PGETIGERCREEK</t>
  </si>
  <si>
    <t>TIGRCK_7_UNITS</t>
  </si>
  <si>
    <t>PGE Tiger Creek</t>
  </si>
  <si>
    <t>16H030</t>
  </si>
  <si>
    <t>TESLA_1_QF</t>
  </si>
  <si>
    <t>Schaads Hydro</t>
  </si>
  <si>
    <t>16H033</t>
  </si>
  <si>
    <t>Rock Creek Water District</t>
  </si>
  <si>
    <t>33R247AB</t>
  </si>
  <si>
    <t>Calaveras Hydro #1</t>
  </si>
  <si>
    <t>33R248AB</t>
  </si>
  <si>
    <t>Calaveras Hydro #2</t>
  </si>
  <si>
    <t>33R249AB</t>
  </si>
  <si>
    <t>Calaveras Hydro #3</t>
  </si>
  <si>
    <t>33R251AB</t>
  </si>
  <si>
    <t>Jackson Creek Hydro</t>
  </si>
  <si>
    <t>AmadorCounty</t>
  </si>
  <si>
    <t>10H007</t>
  </si>
  <si>
    <t>TBLMTN_6_QF</t>
  </si>
  <si>
    <t>Gansner Hydroelectric Project</t>
  </si>
  <si>
    <t>PlumasCounty</t>
  </si>
  <si>
    <t>10H059</t>
  </si>
  <si>
    <t>James B. Peter</t>
  </si>
  <si>
    <t>10H090</t>
  </si>
  <si>
    <t>James Crane Hydro</t>
  </si>
  <si>
    <t>ButteCounty</t>
  </si>
  <si>
    <t>12C085</t>
  </si>
  <si>
    <t>Yuba City Racquet Club</t>
  </si>
  <si>
    <t>13H120</t>
  </si>
  <si>
    <t>Lofton Ranch</t>
  </si>
  <si>
    <t>13H130</t>
  </si>
  <si>
    <t>Steve &amp; Bonnie Tetrick</t>
  </si>
  <si>
    <t>33R402RM</t>
  </si>
  <si>
    <t>Mini Hydro</t>
  </si>
  <si>
    <t>Dobbins 1101</t>
  </si>
  <si>
    <t>25C151QPA2</t>
  </si>
  <si>
    <t>TANHIL_6_SOLART</t>
  </si>
  <si>
    <t>Berry Petroleum Company - Tannehill Facility</t>
  </si>
  <si>
    <t>E-5037</t>
  </si>
  <si>
    <t>QF/CHP Summit</t>
  </si>
  <si>
    <t>33R132</t>
  </si>
  <si>
    <t>SUNSHN_2_LNDFL</t>
  </si>
  <si>
    <t>Sunshine Landfill</t>
  </si>
  <si>
    <t>WDAT-0273</t>
  </si>
  <si>
    <t>GERBER SUB</t>
  </si>
  <si>
    <t>BigCreekVentura</t>
  </si>
  <si>
    <t>E-4415</t>
  </si>
  <si>
    <t>40S030</t>
  </si>
  <si>
    <t>SUNCAT_2_A1BBT1</t>
  </si>
  <si>
    <t>Arlington Energy Center III, LLC (63 MW)</t>
  </si>
  <si>
    <t>Q-1196</t>
  </si>
  <si>
    <t>Colorado River Substation 230kV</t>
  </si>
  <si>
    <t>emergencyreliability</t>
  </si>
  <si>
    <t>40S031</t>
  </si>
  <si>
    <t>SUNCAT_2_A1ABT1</t>
  </si>
  <si>
    <t>Arlington Energy Center III, LLC (47 MW)</t>
  </si>
  <si>
    <t>33R387</t>
  </si>
  <si>
    <t>SUMWHT_6_SWSSR1</t>
  </si>
  <si>
    <t>Summer Wheat (FKA GASNA 6P, LLC (San Joaquin 1A))</t>
  </si>
  <si>
    <t>Q-632B</t>
  </si>
  <si>
    <t>Stroud switching station 70kV</t>
  </si>
  <si>
    <t>33R386</t>
  </si>
  <si>
    <t>STROUD_6_WWHSR1</t>
  </si>
  <si>
    <t>Winter Wheat (FKA GASNA 36P, LLC (San Joaquin 1B))</t>
  </si>
  <si>
    <t>Stroud 1101 circuit</t>
  </si>
  <si>
    <t>PGEPVUOG_PY1_ST</t>
  </si>
  <si>
    <t>STROUD_6_SOLAR</t>
  </si>
  <si>
    <t>PGE Stroud</t>
  </si>
  <si>
    <t>33R355RM</t>
  </si>
  <si>
    <t>STOREY_7_MDRCHW</t>
  </si>
  <si>
    <t>Site 980</t>
  </si>
  <si>
    <t>Storey 1109 approximately 9.0 miles northeast of Storey substation</t>
  </si>
  <si>
    <t>33R357RM</t>
  </si>
  <si>
    <t>STOREY_2_MDRCH4</t>
  </si>
  <si>
    <t>Site 1923</t>
  </si>
  <si>
    <t>Le Grand feeder 1104 approximately 8.5 miles east southeast of Le Grand substation</t>
  </si>
  <si>
    <t>33R358RM</t>
  </si>
  <si>
    <t>STOREY_2_MDRCH3</t>
  </si>
  <si>
    <t>Site 1302</t>
  </si>
  <si>
    <t>Storey feeder 1109 approximately 6.9 miles northeast of Story substation.</t>
  </si>
  <si>
    <t>33R356RM</t>
  </si>
  <si>
    <t>STOREY_2_MDRCH2</t>
  </si>
  <si>
    <t>Site 1174</t>
  </si>
  <si>
    <t>Storey feeder 1109 approximately 7.8 miles northeast of Storey substation</t>
  </si>
  <si>
    <t>01C202QAA</t>
  </si>
  <si>
    <t>STOILS_1_UNITS</t>
  </si>
  <si>
    <t>Chevron Richmond Refinery</t>
  </si>
  <si>
    <t>Q-1016</t>
  </si>
  <si>
    <t>Standard Oil Switching Station 115kV</t>
  </si>
  <si>
    <t>E-4648</t>
  </si>
  <si>
    <t>PGESTANISLAUS</t>
  </si>
  <si>
    <t>STANIS_7_UNIT 1</t>
  </si>
  <si>
    <t>PGE Stanislaus</t>
  </si>
  <si>
    <t>02C041</t>
  </si>
  <si>
    <t>SRINTL_6_UNIT</t>
  </si>
  <si>
    <t>SRI International</t>
  </si>
  <si>
    <t>SanMateoCounty</t>
  </si>
  <si>
    <t>PGETULE</t>
  </si>
  <si>
    <t>SPRGVL_2_TULE</t>
  </si>
  <si>
    <t>PGE Tule River</t>
  </si>
  <si>
    <t>PGESPRINGGAP</t>
  </si>
  <si>
    <t>SPRGAP_1_UNIT 1</t>
  </si>
  <si>
    <t>PGE Spring Gap</t>
  </si>
  <si>
    <t>33R254 SPQUIN_6_SRPCQU</t>
  </si>
  <si>
    <t>SPQUIN_6_SRPCQU</t>
  </si>
  <si>
    <t>Quincy Facility</t>
  </si>
  <si>
    <t>E-4632</t>
  </si>
  <si>
    <t>33R254 SPIFBD_1_PL1X2</t>
  </si>
  <si>
    <t>SPIFBD_1_PL1X2</t>
  </si>
  <si>
    <t>Sonora Facility</t>
  </si>
  <si>
    <t>TuolumneCounty</t>
  </si>
  <si>
    <t>33R254 SPIAND_1_ANDSN2</t>
  </si>
  <si>
    <t>SPIAND_1_ANDSN2</t>
  </si>
  <si>
    <t>Anderson II Facility</t>
  </si>
  <si>
    <t>643</t>
  </si>
  <si>
    <t>33R254 SPI LI_2_UNIT 1</t>
  </si>
  <si>
    <t>SPI LI_2_UNIT 1</t>
  </si>
  <si>
    <t>Lincoln Facility</t>
  </si>
  <si>
    <t>PlacerCounty</t>
  </si>
  <si>
    <t>33R254 SPBURN_2_UNIT 1</t>
  </si>
  <si>
    <t>SPBURN_2_UNIT 1</t>
  </si>
  <si>
    <t>Burney</t>
  </si>
  <si>
    <t>PGESPAULDING1</t>
  </si>
  <si>
    <t>PGE Spaulding 1</t>
  </si>
  <si>
    <t>PGESPAULDING3</t>
  </si>
  <si>
    <t>SPAULD_6_UNIT 3</t>
  </si>
  <si>
    <t>PGE Spaulding 3</t>
  </si>
  <si>
    <t>PGESOUTH</t>
  </si>
  <si>
    <t>SOUTH_2_UNIT</t>
  </si>
  <si>
    <t>PGE South</t>
  </si>
  <si>
    <t>33R389</t>
  </si>
  <si>
    <t>SMYRNA_1_DL1SR1</t>
  </si>
  <si>
    <t>Delano Land 1</t>
  </si>
  <si>
    <t>WDAT-1215</t>
  </si>
  <si>
    <t>SMYRNA SUB</t>
  </si>
  <si>
    <t>33R272</t>
  </si>
  <si>
    <t>SKERN_6_SOLAR1</t>
  </si>
  <si>
    <t>SKIC Solar 1 (South Kern Solar PV Plant)</t>
  </si>
  <si>
    <t>Q-653EA</t>
  </si>
  <si>
    <t>Copus-Old River 70 kV</t>
  </si>
  <si>
    <t>40S040</t>
  </si>
  <si>
    <t>Sanborn ESS III, LLC</t>
  </si>
  <si>
    <t>Q-1518</t>
  </si>
  <si>
    <t>Windhub Substation 230kV</t>
  </si>
  <si>
    <t>EDSAN_1B_GROUP_3_LLC</t>
  </si>
  <si>
    <t>33R053AB</t>
  </si>
  <si>
    <t>SISQUC_1_SMARIA</t>
  </si>
  <si>
    <t>Santa Maria II LFG Power Plant</t>
  </si>
  <si>
    <t>SantaBarbaraCounty</t>
  </si>
  <si>
    <t>40S008</t>
  </si>
  <si>
    <t>ULTPCH_1_UCSBT1</t>
  </si>
  <si>
    <t>Sierra Energy Storage</t>
  </si>
  <si>
    <t>Q-1116</t>
  </si>
  <si>
    <t>Melones-Curtis 115kV line</t>
  </si>
  <si>
    <t>storagemandate</t>
  </si>
  <si>
    <t>33R364</t>
  </si>
  <si>
    <t>SEGS_1_SR2SL2</t>
  </si>
  <si>
    <t>Sunray 2</t>
  </si>
  <si>
    <t>TOT691QFC</t>
  </si>
  <si>
    <t>Tortilla 115kV Bus</t>
  </si>
  <si>
    <t>PGEPVUOG_PY1_WS</t>
  </si>
  <si>
    <t>SCHNDR_1_WSTSDE</t>
  </si>
  <si>
    <t>PGE Westside</t>
  </si>
  <si>
    <t>33R434BIO</t>
  </si>
  <si>
    <t>SCHNDR_1_OS2BM2</t>
  </si>
  <si>
    <t>Open Sky Dairy Digester #2</t>
  </si>
  <si>
    <t>WDAT-1316</t>
  </si>
  <si>
    <t>SCHINDLER SUB</t>
  </si>
  <si>
    <t>PGEPVUOG_PY1_FP</t>
  </si>
  <si>
    <t>SCHNDR_1_FIVPTS</t>
  </si>
  <si>
    <t>PGE Five Points</t>
  </si>
  <si>
    <t>33R416BIO</t>
  </si>
  <si>
    <t>SANLOB_1_OSFBM1</t>
  </si>
  <si>
    <t>San Luis Obispo AD</t>
  </si>
  <si>
    <t>WDAT-1439</t>
  </si>
  <si>
    <t>SAN LUIS OBISPO SUB</t>
  </si>
  <si>
    <t>33R185AB</t>
  </si>
  <si>
    <t>SANLOB_1_LNDFIL</t>
  </si>
  <si>
    <t>Toro SLO Landfill</t>
  </si>
  <si>
    <t>WDAT-0374</t>
  </si>
  <si>
    <t>33R089-AR</t>
  </si>
  <si>
    <t>SANDLT_2_SUNITS</t>
  </si>
  <si>
    <t>Mojave Solar</t>
  </si>
  <si>
    <t>Q-125</t>
  </si>
  <si>
    <t>Coolwater-Kramer 230kv line</t>
  </si>
  <si>
    <t>E-4433</t>
  </si>
  <si>
    <t>PGESALTSPRINGS1</t>
  </si>
  <si>
    <t>PGE Salt Springs 1</t>
  </si>
  <si>
    <t>33R338RM</t>
  </si>
  <si>
    <t>S_RITA_6_SOLAR1</t>
  </si>
  <si>
    <t>NDP1</t>
  </si>
  <si>
    <t>WDAT-0718</t>
  </si>
  <si>
    <t>SANTA RITA SUB</t>
  </si>
  <si>
    <t>33R322</t>
  </si>
  <si>
    <t>RTREE_2_WIND2</t>
  </si>
  <si>
    <t>Rising Tree Wind Farm LLC</t>
  </si>
  <si>
    <t>Q-188</t>
  </si>
  <si>
    <t>33R253 ROLLIN_6_UNIT</t>
  </si>
  <si>
    <t>ROLLIN_6_UNIT</t>
  </si>
  <si>
    <t>Rollins Powerhouse</t>
  </si>
  <si>
    <t>D.13-03-030</t>
  </si>
  <si>
    <t>NevadaCounty</t>
  </si>
  <si>
    <t>33R409RM</t>
  </si>
  <si>
    <t>RNDMTN_2_SLSPHY1</t>
  </si>
  <si>
    <t>Silver Springs Facility</t>
  </si>
  <si>
    <t>Pit 5 Distribution Circuit #1101</t>
  </si>
  <si>
    <t>15H012</t>
  </si>
  <si>
    <t>RIOOSO_1_QF</t>
  </si>
  <si>
    <t>Eagle Hydro</t>
  </si>
  <si>
    <t>ElDoradoCounty</t>
  </si>
  <si>
    <t>15H068</t>
  </si>
  <si>
    <t>Charcoal Ravine</t>
  </si>
  <si>
    <t>SierraCounty</t>
  </si>
  <si>
    <t>15H069</t>
  </si>
  <si>
    <t>Swiss America</t>
  </si>
  <si>
    <t>15H072</t>
  </si>
  <si>
    <t>Wright Ranch Hydroelectric</t>
  </si>
  <si>
    <t>33R046AB</t>
  </si>
  <si>
    <t>Buckeye Hydroelectric Project</t>
  </si>
  <si>
    <t>WDAT-0003</t>
  </si>
  <si>
    <t>PLACERVILLE SUB</t>
  </si>
  <si>
    <t>33R171AB</t>
  </si>
  <si>
    <t>REEDLY_6_SOLAR</t>
  </si>
  <si>
    <t>2081_Terzian</t>
  </si>
  <si>
    <t>WDAT-0360</t>
  </si>
  <si>
    <t>REEDLEY SUB</t>
  </si>
  <si>
    <t>PGEROCKCREEK RCKCRK_7_UNIT 2</t>
  </si>
  <si>
    <t>RCKCRK_7_UNIT 2</t>
  </si>
  <si>
    <t>PGE Rock Creek</t>
  </si>
  <si>
    <t>PGEROCKCREEKRPS RCKCRK_7_UNIT 2</t>
  </si>
  <si>
    <t>PGE Rock Creek RPS</t>
  </si>
  <si>
    <t>PGEROCKCREEK RCKCRK_7_UNIT 1</t>
  </si>
  <si>
    <t>RCKCRK_7_UNIT 1</t>
  </si>
  <si>
    <t>PGEROCKCREEKRPS RCKCRK_7_UNIT 1</t>
  </si>
  <si>
    <t>33R045</t>
  </si>
  <si>
    <t>_UNSPECIFIED_NON_IMPORT</t>
  </si>
  <si>
    <t>Arlington Wind Power Project - Rattlesnake Road</t>
  </si>
  <si>
    <t>[Wind, 102.9]</t>
  </si>
  <si>
    <t>E-4204</t>
  </si>
  <si>
    <t>Oregon</t>
  </si>
  <si>
    <t>33R339RM</t>
  </si>
  <si>
    <t>PUTHCR_1_SOLAR1</t>
  </si>
  <si>
    <t>Putah Creek Solar Farms</t>
  </si>
  <si>
    <t>WDAT-0141</t>
  </si>
  <si>
    <t>PUTAH CREEK SUB</t>
  </si>
  <si>
    <t>YoloCounty</t>
  </si>
  <si>
    <t>08C071</t>
  </si>
  <si>
    <t>PSWEET_7_QFUNTS</t>
  </si>
  <si>
    <t>County Of Santa Cruz ( Water St. Jail)</t>
  </si>
  <si>
    <t>SantaCruzCounty</t>
  </si>
  <si>
    <t>33R139AB</t>
  </si>
  <si>
    <t>POTTER_7_VECINO</t>
  </si>
  <si>
    <t>Vecino Vineyards Hydroelectric Plant</t>
  </si>
  <si>
    <t>NorthCoastNorthBay</t>
  </si>
  <si>
    <t>North Coast  Eagle Rock</t>
  </si>
  <si>
    <t>MendocinoCounty</t>
  </si>
  <si>
    <t>PGEPOTTER</t>
  </si>
  <si>
    <t>POTTER_6_UNITS</t>
  </si>
  <si>
    <t>PGE Potter Valley</t>
  </si>
  <si>
    <t>PGEPOW POEPH_7_UNIT 2</t>
  </si>
  <si>
    <t>POEPH_7_UNIT 2</t>
  </si>
  <si>
    <t>PGE Poe</t>
  </si>
  <si>
    <t>PGEPOW POEPH_7_UNIT 1</t>
  </si>
  <si>
    <t>POEPH_7_UNIT 1</t>
  </si>
  <si>
    <t>33B074</t>
  </si>
  <si>
    <t>PNCHPP_1_PL1X2</t>
  </si>
  <si>
    <t>Midway Peaking</t>
  </si>
  <si>
    <t>D.06-11-048, D.13-01-003</t>
  </si>
  <si>
    <t>D0611048, D1301003</t>
  </si>
  <si>
    <t>33B076</t>
  </si>
  <si>
    <t>PNCHEG_2_PL1X4</t>
  </si>
  <si>
    <t>Panoche Energy Center (aka Cinergy &amp; EIF - Firebaugh)</t>
  </si>
  <si>
    <t>Q-52</t>
  </si>
  <si>
    <t>Panoche Substation</t>
  </si>
  <si>
    <t>D.06-11-048</t>
  </si>
  <si>
    <t>D0611048</t>
  </si>
  <si>
    <t>33R245</t>
  </si>
  <si>
    <t>PLAINV_6_BSOLAR</t>
  </si>
  <si>
    <t>Western Antelope Blue Sky Ranch A</t>
  </si>
  <si>
    <t>Q-660</t>
  </si>
  <si>
    <t>Antelope Sub 66 kV Bus</t>
  </si>
  <si>
    <t>33R373RM</t>
  </si>
  <si>
    <t>PLACVL_1_RCKCRE</t>
  </si>
  <si>
    <t>Rock Creek Hydro Project</t>
  </si>
  <si>
    <t>PG&amp;E Placerville 2106 21kV circuit approximately 3.7 miles North of PG&amp;E's Placerville 115kV substation</t>
  </si>
  <si>
    <t>PGEPIT7 PIT7_7_UNIT 2</t>
  </si>
  <si>
    <t>PIT7_7_UNIT 2</t>
  </si>
  <si>
    <t>PGE Pit 7</t>
  </si>
  <si>
    <t>PGEPIT7 PIT7_7_UNIT 1</t>
  </si>
  <si>
    <t>PIT7_7_UNIT 1</t>
  </si>
  <si>
    <t>PGEPIT7 PIT6_7_UNIT 2</t>
  </si>
  <si>
    <t>PIT6_7_UNIT 2</t>
  </si>
  <si>
    <t>PGE Pit 6</t>
  </si>
  <si>
    <t>PGEPIT6</t>
  </si>
  <si>
    <t>PIT6_7_UNIT 1</t>
  </si>
  <si>
    <t>33R408RM</t>
  </si>
  <si>
    <t>PIT5_7_QFUNTS</t>
  </si>
  <si>
    <t>Grasshopper Flats (FKA Nelson Creek)</t>
  </si>
  <si>
    <t>PGEPIT5 PIT5_7_PL3X4</t>
  </si>
  <si>
    <t>PIT5_7_PL3X4</t>
  </si>
  <si>
    <t>PGE Pit 5</t>
  </si>
  <si>
    <t>PGEPIT5 PIT5_7_PL1X2</t>
  </si>
  <si>
    <t>PIT5_7_PL1X2</t>
  </si>
  <si>
    <t>PGEPIT4</t>
  </si>
  <si>
    <t>PIT4_7_PL1X2</t>
  </si>
  <si>
    <t>PGE Pit 4</t>
  </si>
  <si>
    <t>PGEPIT3</t>
  </si>
  <si>
    <t>PIT3_7_PL1X3</t>
  </si>
  <si>
    <t>PGE Pit 3</t>
  </si>
  <si>
    <t>PGEPIT1 PIT1_7_UNIT 2</t>
  </si>
  <si>
    <t>PIT1_7_UNIT 2</t>
  </si>
  <si>
    <t>PGE Pit 1</t>
  </si>
  <si>
    <t>PGEPIT1 PIT1_7_UNIT 1</t>
  </si>
  <si>
    <t>PIT1_7_UNIT 1</t>
  </si>
  <si>
    <t>33R206AB</t>
  </si>
  <si>
    <t>PIT1_6_FRIVRA</t>
  </si>
  <si>
    <t>Fall River Mills Solar Project A (FKA Achomawi)</t>
  </si>
  <si>
    <t>WDAT-0400</t>
  </si>
  <si>
    <t>PIT #1 PH</t>
  </si>
  <si>
    <t>PGEPHOENIX</t>
  </si>
  <si>
    <t>PHOENX_1_UNIT</t>
  </si>
  <si>
    <t>PGE Phoenix</t>
  </si>
  <si>
    <t>33R165AB</t>
  </si>
  <si>
    <t>PEORIA_1_SOLAR</t>
  </si>
  <si>
    <t>Sonora 1</t>
  </si>
  <si>
    <t>WDAT-0546</t>
  </si>
  <si>
    <t>PEORIA SUB</t>
  </si>
  <si>
    <t>33R133</t>
  </si>
  <si>
    <t>PEABDY_2_LNDFL1</t>
  </si>
  <si>
    <t>Potrero Hills Landfill</t>
  </si>
  <si>
    <t>WDAT-0336</t>
  </si>
  <si>
    <t>PEABODY SUB</t>
  </si>
  <si>
    <t>33R083</t>
  </si>
  <si>
    <t>_EXISTING_GENERIC_WIND</t>
  </si>
  <si>
    <t>Vantage Wind Energy Center</t>
  </si>
  <si>
    <t>Puget Sound Service Territory</t>
  </si>
  <si>
    <t>E-4321</t>
  </si>
  <si>
    <t>Washington</t>
  </si>
  <si>
    <t>33W001</t>
  </si>
  <si>
    <t>Puget Seasonal Exchange Agreement</t>
  </si>
  <si>
    <t>[Wind, 300]</t>
  </si>
  <si>
    <t>N/A</t>
  </si>
  <si>
    <t>33R375</t>
  </si>
  <si>
    <t>PAIGES_6_SOLAR</t>
  </si>
  <si>
    <t>Westside Solar, LLC</t>
  </si>
  <si>
    <t>Q-526</t>
  </si>
  <si>
    <t>Schindler-Coalinga #2 70kV line</t>
  </si>
  <si>
    <t>33R391</t>
  </si>
  <si>
    <t>ORTGA_6_ME1SL1</t>
  </si>
  <si>
    <t>Merced 1</t>
  </si>
  <si>
    <t>WDAT-0857</t>
  </si>
  <si>
    <t>ORTIGA SUB</t>
  </si>
  <si>
    <t>33R366</t>
  </si>
  <si>
    <t>OROLOM_1_SOLAR2</t>
  </si>
  <si>
    <t>SR Solis Oro Loma Teresina, LLC- Project B</t>
  </si>
  <si>
    <t>WDAT-0055</t>
  </si>
  <si>
    <t>ORO LOMA SUB</t>
  </si>
  <si>
    <t>33R363</t>
  </si>
  <si>
    <t>OROLOM_1_SOLAR1</t>
  </si>
  <si>
    <t>SR Solis Oro Loma Teresina, LLC- Project A</t>
  </si>
  <si>
    <t>33R350RM</t>
  </si>
  <si>
    <t>ORLND_6_SOLAR1</t>
  </si>
  <si>
    <t>2184 Gruber</t>
  </si>
  <si>
    <t>WDAT-0737</t>
  </si>
  <si>
    <t>ORLAND B SUB</t>
  </si>
  <si>
    <t>GlennCounty</t>
  </si>
  <si>
    <t>13H024QPA</t>
  </si>
  <si>
    <t>OLSEN_2_UNIT</t>
  </si>
  <si>
    <t>Olsen Power Partners</t>
  </si>
  <si>
    <t>E-5119</t>
  </si>
  <si>
    <t>33R274</t>
  </si>
  <si>
    <t>OLIVEP_1_SOLAR2</t>
  </si>
  <si>
    <t>White River West 19.75 MW Solar Facility</t>
  </si>
  <si>
    <t>Q-557</t>
  </si>
  <si>
    <t>Smyrna-Alpaugh 115kV line</t>
  </si>
  <si>
    <t>TulareCounty</t>
  </si>
  <si>
    <t>33R122</t>
  </si>
  <si>
    <t>OLIVEP_1_SOLAR</t>
  </si>
  <si>
    <t>White River</t>
  </si>
  <si>
    <t>Q-479</t>
  </si>
  <si>
    <t>33R288</t>
  </si>
  <si>
    <t>OLDRV1_6_SOLAR</t>
  </si>
  <si>
    <t>RE Old River One LLC</t>
  </si>
  <si>
    <t>Q-517</t>
  </si>
  <si>
    <t>Kern-Old River #1 70kV line</t>
  </si>
  <si>
    <t>33R423BIO</t>
  </si>
  <si>
    <t>OLDRIV_6_LKVBM1</t>
  </si>
  <si>
    <t>ABEC #3 LLC dba Lakeview Dairy Biogas</t>
  </si>
  <si>
    <t>WDAT-1111</t>
  </si>
  <si>
    <t>OLD RIVER SUB</t>
  </si>
  <si>
    <t>33R424BIO</t>
  </si>
  <si>
    <t>OLDRIV_6_CESDBM</t>
  </si>
  <si>
    <t>ABEC #4 LLC dba CE&amp;S Dairy Biogas</t>
  </si>
  <si>
    <t>WDAT-1205</t>
  </si>
  <si>
    <t>33R283</t>
  </si>
  <si>
    <t>OLDRIV_6_BIOGAS</t>
  </si>
  <si>
    <t>Bidart Dairy III (Old River)</t>
  </si>
  <si>
    <t>WDAT-0248</t>
  </si>
  <si>
    <t>E-4596</t>
  </si>
  <si>
    <t>PGENEWCASTLE</t>
  </si>
  <si>
    <t>NWCSTL_7_UNIT 1</t>
  </si>
  <si>
    <t>PGE Newcastle</t>
  </si>
  <si>
    <t>01C201</t>
  </si>
  <si>
    <t>NEWARK_1_QF</t>
  </si>
  <si>
    <t>Hayward Area Rec &amp; Park Dist.</t>
  </si>
  <si>
    <t>33R078</t>
  </si>
  <si>
    <t>NEENCH_6_SOLAR</t>
  </si>
  <si>
    <t>Alpine Solar Generating Station</t>
  </si>
  <si>
    <t>Q-297</t>
  </si>
  <si>
    <t>Neenach-Bailey 66kV line</t>
  </si>
  <si>
    <t>E-4356</t>
  </si>
  <si>
    <t>33R047AB</t>
  </si>
  <si>
    <t>Tunnel Hill Hydroelectric Project</t>
  </si>
  <si>
    <t>WDAT-0004</t>
  </si>
  <si>
    <t>Sierra  Gold Hill-Drum</t>
  </si>
  <si>
    <t>33R076AB</t>
  </si>
  <si>
    <t>_EXISTING_GENERIC_BIOMASS/WOOD</t>
  </si>
  <si>
    <t>Ortigalita Power Company</t>
  </si>
  <si>
    <t>WDAT-0015</t>
  </si>
  <si>
    <t>EL CAPITAN SUB</t>
  </si>
  <si>
    <t>33R107AB</t>
  </si>
  <si>
    <t>SGE Site #1</t>
  </si>
  <si>
    <t>33R127AB</t>
  </si>
  <si>
    <t>T&amp;G Hydro</t>
  </si>
  <si>
    <t>WDAT-0349</t>
  </si>
  <si>
    <t>WHITMORE SUB</t>
  </si>
  <si>
    <t>33R135</t>
  </si>
  <si>
    <t>_CREZ_UNBUNDLEDREC_PACIFIC_NORTHWEST_WIND</t>
  </si>
  <si>
    <t>Halkirk I</t>
  </si>
  <si>
    <t>E-4390</t>
  </si>
  <si>
    <t>AlbertaCanada</t>
  </si>
  <si>
    <t>EnergyOnly</t>
  </si>
  <si>
    <t>33R136</t>
  </si>
  <si>
    <t>Blackspring Ridge IA</t>
  </si>
  <si>
    <t>33R137</t>
  </si>
  <si>
    <t>Blackspring Ridge IB</t>
  </si>
  <si>
    <t>33R169AB</t>
  </si>
  <si>
    <t>Cox Ave Hydro</t>
  </si>
  <si>
    <t>WDAT-0097</t>
  </si>
  <si>
    <t>33R177AB</t>
  </si>
  <si>
    <t>2102_Christensen</t>
  </si>
  <si>
    <t>WDAT-0361</t>
  </si>
  <si>
    <t>MCCALL SUB</t>
  </si>
  <si>
    <t>33R178AB</t>
  </si>
  <si>
    <t>2065-Rogers</t>
  </si>
  <si>
    <t>WDAT-0369</t>
  </si>
  <si>
    <t>33R180AB</t>
  </si>
  <si>
    <t>2113_Fritzjarrell</t>
  </si>
  <si>
    <t>WDAT-0765</t>
  </si>
  <si>
    <t>JESSUP SUB</t>
  </si>
  <si>
    <t>33R187AB</t>
  </si>
  <si>
    <t>2041_Alvares</t>
  </si>
  <si>
    <t>WDAT-0376</t>
  </si>
  <si>
    <t>TYLER SUB</t>
  </si>
  <si>
    <t>33R188AB</t>
  </si>
  <si>
    <t>2158-Stroing</t>
  </si>
  <si>
    <t>WDAT-0358</t>
  </si>
  <si>
    <t>RED BLUFF SUB</t>
  </si>
  <si>
    <t>33R190AB</t>
  </si>
  <si>
    <t>2096_Cotton</t>
  </si>
  <si>
    <t>WDAT-0271</t>
  </si>
  <si>
    <t>WYANDOTTE SUB</t>
  </si>
  <si>
    <t>33R191AB</t>
  </si>
  <si>
    <t>2125_Jarvis</t>
  </si>
  <si>
    <t>WDAT-0767</t>
  </si>
  <si>
    <t>HONCUT SUB</t>
  </si>
  <si>
    <t>33R195AB</t>
  </si>
  <si>
    <t>2056_Jardine</t>
  </si>
  <si>
    <t>WDAT-0394</t>
  </si>
  <si>
    <t>PASO ROBLES SUB</t>
  </si>
  <si>
    <t>33R197AB</t>
  </si>
  <si>
    <t>2179-Smotherman</t>
  </si>
  <si>
    <t>WDAT-0393</t>
  </si>
  <si>
    <t>OLIVEHURST SUB</t>
  </si>
  <si>
    <t>33R198AB</t>
  </si>
  <si>
    <t>2094_Buzzelle</t>
  </si>
  <si>
    <t>WDAT-0378</t>
  </si>
  <si>
    <t>33R202AB</t>
  </si>
  <si>
    <t>2059_Scherz</t>
  </si>
  <si>
    <t>WDAT-0443</t>
  </si>
  <si>
    <t>33R204AB</t>
  </si>
  <si>
    <t>2103_Hill</t>
  </si>
  <si>
    <t>WDAT-0397</t>
  </si>
  <si>
    <t>33R216AB</t>
  </si>
  <si>
    <t>_EXISTING_GENERIC_SOLAR_FIXED</t>
  </si>
  <si>
    <t>Kingsburg 3</t>
  </si>
  <si>
    <t>WDAT-0448</t>
  </si>
  <si>
    <t>KINGSBURG SUB</t>
  </si>
  <si>
    <t>33R294AB</t>
  </si>
  <si>
    <t>APEX 646-460</t>
  </si>
  <si>
    <t>WDAT-0685</t>
  </si>
  <si>
    <t>Greater Fresno  Reedley</t>
  </si>
  <si>
    <t>33R300AB</t>
  </si>
  <si>
    <t>Sirius Solar Project</t>
  </si>
  <si>
    <t>WDAT-1065</t>
  </si>
  <si>
    <t>WILSON SUB</t>
  </si>
  <si>
    <t>33R301AB</t>
  </si>
  <si>
    <t>Lincoln Metering and Hydroelectric Station</t>
  </si>
  <si>
    <t>WDAT-0700</t>
  </si>
  <si>
    <t>DEL MAR SUB</t>
  </si>
  <si>
    <t>33R304AB</t>
  </si>
  <si>
    <t>Peacock Solar Project</t>
  </si>
  <si>
    <t>WDAT-0997</t>
  </si>
  <si>
    <t>OROSI SUB</t>
  </si>
  <si>
    <t>33R316AB</t>
  </si>
  <si>
    <t>2154 Foote</t>
  </si>
  <si>
    <t>WDAT-0742</t>
  </si>
  <si>
    <t>TRES VIAS SUB</t>
  </si>
  <si>
    <t>33R318AB</t>
  </si>
  <si>
    <t>2192 Ramirez</t>
  </si>
  <si>
    <t>WDAT-0872</t>
  </si>
  <si>
    <t>CORNING SUB</t>
  </si>
  <si>
    <t>33R334RM</t>
  </si>
  <si>
    <t>Cedar Flat</t>
  </si>
  <si>
    <t>Bk1 60/12kV 7.5 MVA Willow Creek Substation</t>
  </si>
  <si>
    <t>TrinityCounty</t>
  </si>
  <si>
    <t>33R353RM</t>
  </si>
  <si>
    <t>2105 Hart</t>
  </si>
  <si>
    <t>WDAT-0748</t>
  </si>
  <si>
    <t>33R378RM</t>
  </si>
  <si>
    <t>Goose Valley Hydro</t>
  </si>
  <si>
    <t>Burney 1101 Circuit on Burney Substation BK-1, 12kV line</t>
  </si>
  <si>
    <t>33R407RM</t>
  </si>
  <si>
    <t>Arbuckle Mountain Hydro Facility</t>
  </si>
  <si>
    <t>Wildwood/Platina Circuit near CalTrans Facility: Wildwood 12kV circuit #1101 at PG&amp;E switch 7761</t>
  </si>
  <si>
    <t>33R082</t>
  </si>
  <si>
    <t>MTNPOS_1_UNIT</t>
  </si>
  <si>
    <t>Mt. Poso Cogeneration Plant</t>
  </si>
  <si>
    <t>PG&amp;E's Ultra Power</t>
  </si>
  <si>
    <t>E-4309</t>
  </si>
  <si>
    <t>33R144</t>
  </si>
  <si>
    <t>MSOLAR_2_SOLAR1</t>
  </si>
  <si>
    <t>Mesquite Solar 1</t>
  </si>
  <si>
    <t>Hassayampa bus</t>
  </si>
  <si>
    <t>E-4393</t>
  </si>
  <si>
    <t>Arizona</t>
  </si>
  <si>
    <t>33R292</t>
  </si>
  <si>
    <t>MRLSDS_6_SOLAR1</t>
  </si>
  <si>
    <t>Morelos Solar, LLC (Morelos Del Sol)</t>
  </si>
  <si>
    <t>Q-775</t>
  </si>
  <si>
    <t>Arco-Twisselman 70 KV</t>
  </si>
  <si>
    <t>33R148</t>
  </si>
  <si>
    <t>MNDOTA_1_SOLAR1</t>
  </si>
  <si>
    <t>North Star Solar I</t>
  </si>
  <si>
    <t>Q-607</t>
  </si>
  <si>
    <t>Mendota Substation 115 kV bus</t>
  </si>
  <si>
    <t>E-4436</t>
  </si>
  <si>
    <t>08C097</t>
  </si>
  <si>
    <t>MLPTAS_7_QFUNTS</t>
  </si>
  <si>
    <t>City Of Milpitas</t>
  </si>
  <si>
    <t>02C047</t>
  </si>
  <si>
    <t>MISSIX_1_QF</t>
  </si>
  <si>
    <t>Arden Wood Benevolent Assoc.</t>
  </si>
  <si>
    <t>SanFrancisco</t>
  </si>
  <si>
    <t>02C048</t>
  </si>
  <si>
    <t>1080 Chestnut Corp.</t>
  </si>
  <si>
    <t>02C058</t>
  </si>
  <si>
    <t>Nihonmachi Terrace</t>
  </si>
  <si>
    <t>33R343</t>
  </si>
  <si>
    <t>MIDWYS_2_MIDSL1</t>
  </si>
  <si>
    <t>Midway I Solar Farm - 83WI 8ME, LLC</t>
  </si>
  <si>
    <t>IID 230kV Hoober switching yard</t>
  </si>
  <si>
    <t>E-4676</t>
  </si>
  <si>
    <t>ImperialCounty</t>
  </si>
  <si>
    <t>33R282AB</t>
  </si>
  <si>
    <t>MERCED_1_SOLAR2</t>
  </si>
  <si>
    <t>Merced Solar Project</t>
  </si>
  <si>
    <t>WDAT-0420</t>
  </si>
  <si>
    <t>MERCED SUB</t>
  </si>
  <si>
    <t>33R285AB</t>
  </si>
  <si>
    <t>MERCED_1_SOLAR1</t>
  </si>
  <si>
    <t>Mission Solar Project</t>
  </si>
  <si>
    <t>WDAT-0419</t>
  </si>
  <si>
    <t>33R032-AR</t>
  </si>
  <si>
    <t>MENBIO_6_RENEW1</t>
  </si>
  <si>
    <t>CalRenew 1</t>
  </si>
  <si>
    <t>Q-261A</t>
  </si>
  <si>
    <t>Mendota-San Joaquin-Helm 70kV line</t>
  </si>
  <si>
    <t>E-4701</t>
  </si>
  <si>
    <t>33R510RM</t>
  </si>
  <si>
    <t>MCCALL_1_QF</t>
  </si>
  <si>
    <t>Fishwater Release Hydro</t>
  </si>
  <si>
    <t>Woodward 2108 distribution circuit at 21kV</t>
  </si>
  <si>
    <t>33R207AB</t>
  </si>
  <si>
    <t>MCARTH_6_FRIVRB</t>
  </si>
  <si>
    <t>Fall River Mills Solar Project B (FKA Ahjumawi)</t>
  </si>
  <si>
    <t>WDAT-0411</t>
  </si>
  <si>
    <t>MCARTHUR SUB</t>
  </si>
  <si>
    <t>33R390</t>
  </si>
  <si>
    <t>MANTEC_1_ML1SR1</t>
  </si>
  <si>
    <t>Manteca Land 1</t>
  </si>
  <si>
    <t>Manteca 1705</t>
  </si>
  <si>
    <t>13H047</t>
  </si>
  <si>
    <t>MALCHQ_7_UNIT 1</t>
  </si>
  <si>
    <t>Malacha Hydro L.P.</t>
  </si>
  <si>
    <t xml:space="preserve">D.83-09-054 </t>
  </si>
  <si>
    <t>LassenCounty</t>
  </si>
  <si>
    <t xml:space="preserve">D8309054 </t>
  </si>
  <si>
    <t>33R382</t>
  </si>
  <si>
    <t>MAGUND_1_BKSSR2</t>
  </si>
  <si>
    <t>Bakersfield 1</t>
  </si>
  <si>
    <t>WDAT-1014</t>
  </si>
  <si>
    <t>MAGUNDEN SUB</t>
  </si>
  <si>
    <t>33R388</t>
  </si>
  <si>
    <t>MAGUND_1_BKISR1</t>
  </si>
  <si>
    <t>Bakersfield Industrial 1</t>
  </si>
  <si>
    <t>WDAT-1207</t>
  </si>
  <si>
    <t>33R403RM</t>
  </si>
  <si>
    <t>LOWGAP_7_QFUNTS</t>
  </si>
  <si>
    <t>Matthews Dam Hydro</t>
  </si>
  <si>
    <t>PG&amp;E Low Gap circuit #1101 approximately 8 miles South of PG&amp;E Low Gap substation</t>
  </si>
  <si>
    <t>33R347RM</t>
  </si>
  <si>
    <t>LOWGAP_1_SUPHR</t>
  </si>
  <si>
    <t>Mill Sulphur Creek Project</t>
  </si>
  <si>
    <t>PG&amp;E 12 KV 1101 Bridgeville Circuit</t>
  </si>
  <si>
    <t>HumboldtCounty</t>
  </si>
  <si>
    <t>33R232AB</t>
  </si>
  <si>
    <t>LOCKFD_1_KSOLAR</t>
  </si>
  <si>
    <t>Kettleman Solar Project</t>
  </si>
  <si>
    <t>WDAT-0385</t>
  </si>
  <si>
    <t>LOCKEFORD SUB</t>
  </si>
  <si>
    <t>33R184AB</t>
  </si>
  <si>
    <t>LOCKFD_1_BEARCK</t>
  </si>
  <si>
    <t>Bear Creek Solar Project</t>
  </si>
  <si>
    <t>WDAT-0288</t>
  </si>
  <si>
    <t>33R201AB</t>
  </si>
  <si>
    <t>LIVEOK_6_SOLAR</t>
  </si>
  <si>
    <t>2127_Harris</t>
  </si>
  <si>
    <t>WDAT-0769</t>
  </si>
  <si>
    <t>LIVE OAK SUB</t>
  </si>
  <si>
    <t>33R256</t>
  </si>
  <si>
    <t>LHILLS_6_SOLAR1</t>
  </si>
  <si>
    <t>Lost Hills Solar</t>
  </si>
  <si>
    <t>Q-484</t>
  </si>
  <si>
    <t>Arco-Carneras 70 kV Line</t>
  </si>
  <si>
    <t>E-4640</t>
  </si>
  <si>
    <t>33R255</t>
  </si>
  <si>
    <t>LEPRFD_1_KANSAS</t>
  </si>
  <si>
    <t>RE Kansas LLC</t>
  </si>
  <si>
    <t>Q-636</t>
  </si>
  <si>
    <t>Leprino Food (Lemoore) 115 kV Tap Line</t>
  </si>
  <si>
    <t>E-4577</t>
  </si>
  <si>
    <t>40S024</t>
  </si>
  <si>
    <t>LECONT_2_LESBT1</t>
  </si>
  <si>
    <t>LeConte</t>
  </si>
  <si>
    <t>Q-1175</t>
  </si>
  <si>
    <t>Imperial Valley Substation 230 kV</t>
  </si>
  <si>
    <t>33R324</t>
  </si>
  <si>
    <t>LAMONT_1_SOLAR3</t>
  </si>
  <si>
    <t>Woodmere Solar Farm</t>
  </si>
  <si>
    <t>Q-744</t>
  </si>
  <si>
    <t>Lamont Sub 115 KV Bus</t>
  </si>
  <si>
    <t>33R396</t>
  </si>
  <si>
    <t>LAMONT_1_SOLAR2</t>
  </si>
  <si>
    <t>Redwood 4 Solar Farm</t>
  </si>
  <si>
    <t>33R267</t>
  </si>
  <si>
    <t>KNTSTH_6_SOLAR</t>
  </si>
  <si>
    <t>RE Kent South LLC</t>
  </si>
  <si>
    <t>Q-650AB</t>
  </si>
  <si>
    <t>Henrietta-Tulare Lake 70kV</t>
  </si>
  <si>
    <t>33R215AB</t>
  </si>
  <si>
    <t>KNGBRG_1_KBSLR2</t>
  </si>
  <si>
    <t>Kingsburg 2</t>
  </si>
  <si>
    <t>WDAT-0446</t>
  </si>
  <si>
    <t>33R214AB</t>
  </si>
  <si>
    <t>KNGBRG_1_KBSLR1</t>
  </si>
  <si>
    <t>Kingsburg 1</t>
  </si>
  <si>
    <t>WDAT-0444</t>
  </si>
  <si>
    <t>PGEKINGSRIVER</t>
  </si>
  <si>
    <t>KINGRV_7_UNIT 1</t>
  </si>
  <si>
    <t>PGE Kings River</t>
  </si>
  <si>
    <t>PGEKILARC</t>
  </si>
  <si>
    <t>KILARC_2_UNIT 1</t>
  </si>
  <si>
    <t>PGE Kilarc</t>
  </si>
  <si>
    <t>25C049QAA2</t>
  </si>
  <si>
    <t>KERNRG_1_UNITS</t>
  </si>
  <si>
    <t>Aera Energy LLC (South Belridge)</t>
  </si>
  <si>
    <t>33R296AB</t>
  </si>
  <si>
    <t>KERMAN_6_SOLAR2</t>
  </si>
  <si>
    <t>Fresno Solar West</t>
  </si>
  <si>
    <t>WDAT-0709</t>
  </si>
  <si>
    <t>KERMAN SUB</t>
  </si>
  <si>
    <t>33R295AB</t>
  </si>
  <si>
    <t>KERMAN_6_SOLAR1</t>
  </si>
  <si>
    <t>Fresno Solar South</t>
  </si>
  <si>
    <t>WDAT-0964</t>
  </si>
  <si>
    <t>PGEKERCKHOFF2</t>
  </si>
  <si>
    <t>KERKH2_7_UNIT 1</t>
  </si>
  <si>
    <t>PGE Kerckhoff 2</t>
  </si>
  <si>
    <t>PGEKERCKHOFF1 KERKH1_7_UNIT 3</t>
  </si>
  <si>
    <t>PGE Kerckhoff 1</t>
  </si>
  <si>
    <t>PGEKERCKHOFF1 KERKH1_7_UNIT 1</t>
  </si>
  <si>
    <t>33R323</t>
  </si>
  <si>
    <t>KEKAWK_6_UNIT</t>
  </si>
  <si>
    <t>Kekawaka Creek Hydroelectric Facility</t>
  </si>
  <si>
    <t>Willits-Garberville 60 kV</t>
  </si>
  <si>
    <t>Humboldt</t>
  </si>
  <si>
    <t>33R160</t>
  </si>
  <si>
    <t>KANSAS_6_SOLAR</t>
  </si>
  <si>
    <t>Kansas South</t>
  </si>
  <si>
    <t>Q-637</t>
  </si>
  <si>
    <t>Henrietta-Jacobs Corner 70kV</t>
  </si>
  <si>
    <t>33R161</t>
  </si>
  <si>
    <t>JAYNE_6_WLSLR</t>
  </si>
  <si>
    <t>Westlands Solar Farms PV1</t>
  </si>
  <si>
    <t>Q-633</t>
  </si>
  <si>
    <t>Gates-Coalinga 70 kV Line #1</t>
  </si>
  <si>
    <t>33R163</t>
  </si>
  <si>
    <t>JAWBNE_2_NSRWND</t>
  </si>
  <si>
    <t>North Sky River Energy, LLC</t>
  </si>
  <si>
    <t>Q-132</t>
  </si>
  <si>
    <t>Highwind Substation 230kV bus</t>
  </si>
  <si>
    <t>E-4463</t>
  </si>
  <si>
    <t>40S029</t>
  </si>
  <si>
    <t>CRIMSN_2_CRMBT2</t>
  </si>
  <si>
    <t>Sonoran West Holdings 2</t>
  </si>
  <si>
    <t>Q-1192</t>
  </si>
  <si>
    <t>RECURRENT_ENERGY</t>
  </si>
  <si>
    <t>33R064</t>
  </si>
  <si>
    <t>IVANPA_1_UNIT3</t>
  </si>
  <si>
    <t>Ivanpah Unit 3</t>
  </si>
  <si>
    <t>Q-233</t>
  </si>
  <si>
    <t>Ivanpah Substation 115kV</t>
  </si>
  <si>
    <t>E-4266</t>
  </si>
  <si>
    <t>33R063</t>
  </si>
  <si>
    <t>IVANPA_1_UNIT1</t>
  </si>
  <si>
    <t>Ivanpah Unit 1</t>
  </si>
  <si>
    <t>Q-162</t>
  </si>
  <si>
    <t>Eldorado-Baker-Cool Water-Dunn Siding-Mountain Pass 115kV line</t>
  </si>
  <si>
    <t>PGEINSKIP</t>
  </si>
  <si>
    <t>INSKIP_2_UNIT</t>
  </si>
  <si>
    <t>PGE Inskip</t>
  </si>
  <si>
    <t>04C130</t>
  </si>
  <si>
    <t>IGNACO_1_QF</t>
  </si>
  <si>
    <t>Greater Vallejo Recreation District</t>
  </si>
  <si>
    <t>04H134</t>
  </si>
  <si>
    <t>John Neerhout Jr.</t>
  </si>
  <si>
    <t>NapaCounty</t>
  </si>
  <si>
    <t>04S142</t>
  </si>
  <si>
    <t>Robin Williams Solar Power Gen</t>
  </si>
  <si>
    <t>PGEPVUOG_PY2_HU</t>
  </si>
  <si>
    <t>HURON_6_SOLAR</t>
  </si>
  <si>
    <t>PGE Huron</t>
  </si>
  <si>
    <t>PGEHUMBOLDT HUMBPP_6_UNITS</t>
  </si>
  <si>
    <t>HUMBPP_6_UNITS</t>
  </si>
  <si>
    <t>NewHumboldt</t>
  </si>
  <si>
    <t>PGEHUMBOLDT HUMBPP_1_UNITS3</t>
  </si>
  <si>
    <t>HUMBPP_1_UNITS3</t>
  </si>
  <si>
    <t>33R281AB</t>
  </si>
  <si>
    <t>HOLSTR_1_SOLAR2</t>
  </si>
  <si>
    <t>Hollister Solar Project</t>
  </si>
  <si>
    <t>WDAT-0686</t>
  </si>
  <si>
    <t>HOLLISTER SUB</t>
  </si>
  <si>
    <t>SanBenitoCounty</t>
  </si>
  <si>
    <t>33R210AB</t>
  </si>
  <si>
    <t>HOLSTR_1_SOLAR</t>
  </si>
  <si>
    <t>San Benito Smart Park</t>
  </si>
  <si>
    <t>WDAT-0272</t>
  </si>
  <si>
    <t>PGEHAMILTON</t>
  </si>
  <si>
    <t>HMLTBR_6_UNITS</t>
  </si>
  <si>
    <t>PGE Hamilton Branch</t>
  </si>
  <si>
    <t>33R077AB</t>
  </si>
  <si>
    <t>HIGGNS_7_QFUNTS</t>
  </si>
  <si>
    <t>Combie North Powerhouse</t>
  </si>
  <si>
    <t>33R259</t>
  </si>
  <si>
    <t>HENRTS_1_SOLAR</t>
  </si>
  <si>
    <t>Henrietta Solar PV</t>
  </si>
  <si>
    <t>Q-581</t>
  </si>
  <si>
    <t>E-4568</t>
  </si>
  <si>
    <t>33R307AB</t>
  </si>
  <si>
    <t>HENRTA_6_SOLAR1</t>
  </si>
  <si>
    <t>Lemoore 1</t>
  </si>
  <si>
    <t>WDAT-1012</t>
  </si>
  <si>
    <t>HENRIETTA SUB</t>
  </si>
  <si>
    <t>PGEHELMSGEN1 HELMPG_7_UNIT 3</t>
  </si>
  <si>
    <t>HELMPG_7_UNIT 3</t>
  </si>
  <si>
    <t>Helms Generation</t>
  </si>
  <si>
    <t>Pumped Storage (MW)</t>
  </si>
  <si>
    <t>PGEHELMSGEN1 HELMPG_7_UNIT 2</t>
  </si>
  <si>
    <t>HELMPG_7_UNIT 2</t>
  </si>
  <si>
    <t>PGEHELMSGEN1 HELMPG_7_UNIT 1</t>
  </si>
  <si>
    <t>HELMPG_7_UNIT 1</t>
  </si>
  <si>
    <t>33R058-AR</t>
  </si>
  <si>
    <t>HATRDG_2_WIND</t>
  </si>
  <si>
    <t>Hatchet Ridge Wind</t>
  </si>
  <si>
    <t>Q-74</t>
  </si>
  <si>
    <t>Pit #3-Round Mountain 230kV  Line</t>
  </si>
  <si>
    <t>E-4913</t>
  </si>
  <si>
    <t>PGEHAT2</t>
  </si>
  <si>
    <t>HATCR2_7_UNIT</t>
  </si>
  <si>
    <t>PGE Hat 2</t>
  </si>
  <si>
    <t>PGEHAT1</t>
  </si>
  <si>
    <t>HATCR1_7_UNIT</t>
  </si>
  <si>
    <t>PGE Hat 1</t>
  </si>
  <si>
    <t>33R442BIO</t>
  </si>
  <si>
    <t>HARDWK_6_STWBM1</t>
  </si>
  <si>
    <t>David Tevelde Dairy Digester</t>
  </si>
  <si>
    <t>WDAT-1425</t>
  </si>
  <si>
    <t>HARDWICK SUB</t>
  </si>
  <si>
    <t>PGEHALSEY</t>
  </si>
  <si>
    <t>HALSEY_6_UNIT</t>
  </si>
  <si>
    <t>PGE Halsey</t>
  </si>
  <si>
    <t>PGEHAAS</t>
  </si>
  <si>
    <t>HAASPH_7_PL1X2</t>
  </si>
  <si>
    <t>PGE Haas</t>
  </si>
  <si>
    <t>33R438BIO</t>
  </si>
  <si>
    <t>GUERNS_6_VH2BM1</t>
  </si>
  <si>
    <t>Verwey-Hanford Dairy Digester Genset #2</t>
  </si>
  <si>
    <t>WDAT-1237</t>
  </si>
  <si>
    <t>GUERNSEY SUB</t>
  </si>
  <si>
    <t>PGEPVUOG_PY3_GU</t>
  </si>
  <si>
    <t>GUERNS_6_SOLAR</t>
  </si>
  <si>
    <t>PGE Guernsey</t>
  </si>
  <si>
    <t>33R439BIO</t>
  </si>
  <si>
    <t>GUERNS_6_HD3BM3</t>
  </si>
  <si>
    <t>Verwey-Hanford Dairy Digester III</t>
  </si>
  <si>
    <t>WDAT-1317</t>
  </si>
  <si>
    <t>01C084QAA</t>
  </si>
  <si>
    <t>GRZZLY_1_BERKLY</t>
  </si>
  <si>
    <t>Berkeley Cogeneration</t>
  </si>
  <si>
    <t>D.10-12-035</t>
  </si>
  <si>
    <t>33R100</t>
  </si>
  <si>
    <t>GRSCRK_6_BGCKWW</t>
  </si>
  <si>
    <t>Big Creek Waterworks</t>
  </si>
  <si>
    <t>31554_GrousCrk 60kV_GU1</t>
  </si>
  <si>
    <t xml:space="preserve">E-4320 </t>
  </si>
  <si>
    <t>33R362</t>
  </si>
  <si>
    <t>GLDFGR_6_SOLAR2</t>
  </si>
  <si>
    <t>Portal Ridge Solar Project C</t>
  </si>
  <si>
    <t>WDAT-1098</t>
  </si>
  <si>
    <t>VACA DIXON SUB</t>
  </si>
  <si>
    <t>33R376</t>
  </si>
  <si>
    <t>GIFFEN_6_SOLAR1</t>
  </si>
  <si>
    <t>Aspiration Solar G LLC</t>
  </si>
  <si>
    <t>WDAT-0342</t>
  </si>
  <si>
    <t>GIFFEN SUB</t>
  </si>
  <si>
    <t>PGEPVUOG_PY2_GI</t>
  </si>
  <si>
    <t>GIFFEN_6_SOLAR</t>
  </si>
  <si>
    <t>PGE Giffen</t>
  </si>
  <si>
    <t>33R090</t>
  </si>
  <si>
    <t>GENESI_2_STG</t>
  </si>
  <si>
    <t>Genesis Solar</t>
  </si>
  <si>
    <t>Q-193</t>
  </si>
  <si>
    <t>Colorado River Substation 500kV</t>
  </si>
  <si>
    <t>E-4343</t>
  </si>
  <si>
    <t>PGEGATEWAY</t>
  </si>
  <si>
    <t>GATWAY_2_PL1X3</t>
  </si>
  <si>
    <t>Gateway</t>
  </si>
  <si>
    <t>40S020</t>
  </si>
  <si>
    <t>GATEWY_2_GESBT1</t>
  </si>
  <si>
    <t>Gateway Energy Storage, LLC</t>
  </si>
  <si>
    <t>Q-1170</t>
  </si>
  <si>
    <t>Otay Mesa Switchyard 230 kV</t>
  </si>
  <si>
    <t>PGEPVUOG_PY3_WG</t>
  </si>
  <si>
    <t>GATES_2_WSOLAR</t>
  </si>
  <si>
    <t>PGE West Gates</t>
  </si>
  <si>
    <t>PGEPVUOG_PY3_GA</t>
  </si>
  <si>
    <t>GATES_2_SOLAR</t>
  </si>
  <si>
    <t>PGE Gates</t>
  </si>
  <si>
    <t>33R422BIO</t>
  </si>
  <si>
    <t>GANSO_1_WSTBM1</t>
  </si>
  <si>
    <t>ABEC #2 LLC dba West-Star North Dairy Biogas</t>
  </si>
  <si>
    <t>WDAT-1112</t>
  </si>
  <si>
    <t>GANSO SUB</t>
  </si>
  <si>
    <t>04C140</t>
  </si>
  <si>
    <t>FULTON_1_QF</t>
  </si>
  <si>
    <t>Airport Club</t>
  </si>
  <si>
    <t>North Coast  Fulton</t>
  </si>
  <si>
    <t>SonomaCounty</t>
  </si>
  <si>
    <t>33R335RM</t>
  </si>
  <si>
    <t>Clover Leaf</t>
  </si>
  <si>
    <t>Bk 1 60/12kV 1.75 MVA Whitmore Substation</t>
  </si>
  <si>
    <t>33R336RM</t>
  </si>
  <si>
    <t>McFadden Hydroelectric Facility</t>
  </si>
  <si>
    <t>PG&amp;E's potter valley powerhouse circuit 1104</t>
  </si>
  <si>
    <t>19H055</t>
  </si>
  <si>
    <t>FTSWRD_7_QFUNTS</t>
  </si>
  <si>
    <t>Tom Benninghoven</t>
  </si>
  <si>
    <t>33R108-AR</t>
  </si>
  <si>
    <t>FTSWRD_6_TRFORK</t>
  </si>
  <si>
    <t>Norman Ross Burgess Restructuring</t>
  </si>
  <si>
    <t>60 kV bus at Fort Seward Junction</t>
  </si>
  <si>
    <t>E-4418</t>
  </si>
  <si>
    <t>33R513RM</t>
  </si>
  <si>
    <t>FROGTN_1_UTICAM</t>
  </si>
  <si>
    <t>Murphys Powerhouse</t>
  </si>
  <si>
    <t>Stanislaus 1701 distribution circuit at 17kV</t>
  </si>
  <si>
    <t>33R418RM</t>
  </si>
  <si>
    <t>FROGTN_1_UTICAA</t>
  </si>
  <si>
    <t>Angels Powerhouse</t>
  </si>
  <si>
    <t>Frogtown 17kV #1702 Distribution Circuit</t>
  </si>
  <si>
    <t>25C063QPA2</t>
  </si>
  <si>
    <t>FRITO_1_LAY</t>
  </si>
  <si>
    <t>Frito Lay Cogen</t>
  </si>
  <si>
    <t>33R374</t>
  </si>
  <si>
    <t>FRESHW_1_SOLAR1</t>
  </si>
  <si>
    <t>CED Corcoran Solar 3, LLC</t>
  </si>
  <si>
    <t>Q-529</t>
  </si>
  <si>
    <t>Corcoran- Kingsburg #1 115kV line</t>
  </si>
  <si>
    <t>33R329</t>
  </si>
  <si>
    <t>FLOWD2_2_FPLWND</t>
  </si>
  <si>
    <t>Diablo Winds</t>
  </si>
  <si>
    <t>Elworthy Substation</t>
  </si>
  <si>
    <t>E-4656</t>
  </si>
  <si>
    <t>25C293</t>
  </si>
  <si>
    <t>FELLOW_7_QFUNTS</t>
  </si>
  <si>
    <t>Sentinel Peak Resources (Dome)</t>
  </si>
  <si>
    <t>33R008</t>
  </si>
  <si>
    <t>ETIWND_6_MWDETI</t>
  </si>
  <si>
    <t>Etiwanda</t>
  </si>
  <si>
    <t>D.05-11-007</t>
  </si>
  <si>
    <t>33R016</t>
  </si>
  <si>
    <t>ELNIDP_6_BIOMAS</t>
  </si>
  <si>
    <t>El Nido</t>
  </si>
  <si>
    <t>E-4047</t>
  </si>
  <si>
    <t>PGEMOSSLANDING</t>
  </si>
  <si>
    <t>ELKHRN_1_EESX3</t>
  </si>
  <si>
    <t>PGE Moss Landing Energy Storage</t>
  </si>
  <si>
    <t>PGEELECTRA</t>
  </si>
  <si>
    <t>ELECTR_7_PL1X3</t>
  </si>
  <si>
    <t>PGE Electra</t>
  </si>
  <si>
    <t>33R174AB</t>
  </si>
  <si>
    <t>ELCAP_1_SOLAR</t>
  </si>
  <si>
    <t>2097_Helton</t>
  </si>
  <si>
    <t>WDAT-0770</t>
  </si>
  <si>
    <t>33R253 DUTCH2_7_UNIT 1</t>
  </si>
  <si>
    <t>DUTCH2_7_UNIT 1</t>
  </si>
  <si>
    <t>Dutch Flat #2 Powerhouse</t>
  </si>
  <si>
    <t>PGEDUTCHFLAT1</t>
  </si>
  <si>
    <t>DUTCH1_7_UNIT 1</t>
  </si>
  <si>
    <t>PGE Dutch Flat 1</t>
  </si>
  <si>
    <t>33R138</t>
  </si>
  <si>
    <t>DSRTSN_2_SOLAR1</t>
  </si>
  <si>
    <t>Desert Center Solar Farm</t>
  </si>
  <si>
    <t>Q-146, Q-147</t>
  </si>
  <si>
    <t>Red Bluff Substation 230kV</t>
  </si>
  <si>
    <t>E-4357</t>
  </si>
  <si>
    <t>PGEDESABLA</t>
  </si>
  <si>
    <t>DSABLA_7_UNIT</t>
  </si>
  <si>
    <t>PGE De Sabla</t>
  </si>
  <si>
    <t>PGEDRUM2</t>
  </si>
  <si>
    <t>DRUM_7_UNIT 5</t>
  </si>
  <si>
    <t>PGE Drum 2</t>
  </si>
  <si>
    <t>PGEDRUM1 DRUM_7_PL3X4</t>
  </si>
  <si>
    <t>DRUM_7_PL3X4</t>
  </si>
  <si>
    <t>PGE Drum 1</t>
  </si>
  <si>
    <t>PGEDRUM1 DRUM_7_PL1X2</t>
  </si>
  <si>
    <t>DRUM_7_PL1X2</t>
  </si>
  <si>
    <t>40S021</t>
  </si>
  <si>
    <t>DRACKR_2_DSUBT1</t>
  </si>
  <si>
    <t>Blythe Energy Storage 110, LLC</t>
  </si>
  <si>
    <t>Q-294</t>
  </si>
  <si>
    <t>33R405BIO</t>
  </si>
  <si>
    <t>DIXNLD_1_LNDFL</t>
  </si>
  <si>
    <t>Zero Waste Energy</t>
  </si>
  <si>
    <t>Dixon Landing 2103 21 kV 4-wires Distribution Cirguit</t>
  </si>
  <si>
    <t>25C248</t>
  </si>
  <si>
    <t>DISCOV_1_CHEVRN</t>
  </si>
  <si>
    <t>Chevron Usa (Eastridge)</t>
  </si>
  <si>
    <t>PGEDIABLO2</t>
  </si>
  <si>
    <t>DIABLO_7_UNIT 2</t>
  </si>
  <si>
    <t>Diablo 2</t>
  </si>
  <si>
    <t>Nuclear (GWh)</t>
  </si>
  <si>
    <t>PGEDIABLO1</t>
  </si>
  <si>
    <t>DIABLO_7_UNIT 1</t>
  </si>
  <si>
    <t>Diablo 1</t>
  </si>
  <si>
    <t>33R261AB</t>
  </si>
  <si>
    <t>DAVIS_1_SOLAR2</t>
  </si>
  <si>
    <t>Grassland #4</t>
  </si>
  <si>
    <t>WDAT-0438</t>
  </si>
  <si>
    <t>DAVIS SUB</t>
  </si>
  <si>
    <t>33R260AB</t>
  </si>
  <si>
    <t>DAVIS_1_SOLAR1</t>
  </si>
  <si>
    <t>Grassland #3</t>
  </si>
  <si>
    <t>WDAT-0433</t>
  </si>
  <si>
    <t>33R440BIO</t>
  </si>
  <si>
    <t>DAIRLD_1_MD2BM1</t>
  </si>
  <si>
    <t>Verwey Madera Dairy Digester Genset #2</t>
  </si>
  <si>
    <t>WDAT-1318</t>
  </si>
  <si>
    <t>DAIRYLAND SUB</t>
  </si>
  <si>
    <t>33R401RM</t>
  </si>
  <si>
    <t>DAIRLD_1_MD1SL1</t>
  </si>
  <si>
    <t>Madera 1</t>
  </si>
  <si>
    <t>WDAT-1243</t>
  </si>
  <si>
    <t>33R459BIO</t>
  </si>
  <si>
    <t>DAIRLD_1_CR1BM1</t>
  </si>
  <si>
    <t>Diamond H Dairy Power</t>
  </si>
  <si>
    <t>WDAT-1536</t>
  </si>
  <si>
    <t>33R257</t>
  </si>
  <si>
    <t>CUYAMS_6_CUYSR1</t>
  </si>
  <si>
    <t>Cuyama Solar Array</t>
  </si>
  <si>
    <t>Q-356</t>
  </si>
  <si>
    <t>Taft-Cuyama #1 70kV line</t>
  </si>
  <si>
    <t>33R278</t>
  </si>
  <si>
    <t>CUMBIA_1_SOLAR</t>
  </si>
  <si>
    <t>Columbia Solar Energy, LLC</t>
  </si>
  <si>
    <t>Q-687</t>
  </si>
  <si>
    <t>Pittsburg - Kirker - Columbia Steel 115 KV</t>
  </si>
  <si>
    <t>13H123</t>
  </si>
  <si>
    <t>CTNWDP_1_QF</t>
  </si>
  <si>
    <t>Hat Creek Hereford Ranch</t>
  </si>
  <si>
    <t>18C001</t>
  </si>
  <si>
    <t>CSTRVL_7_QFUNTS</t>
  </si>
  <si>
    <t>Monterey Regional Water</t>
  </si>
  <si>
    <t>33R337RM</t>
  </si>
  <si>
    <t>CSTOGA_6_LNDFIL</t>
  </si>
  <si>
    <t>Clover Flat LFG</t>
  </si>
  <si>
    <t>WDAT-0311</t>
  </si>
  <si>
    <t>CALISTOGA SUB</t>
  </si>
  <si>
    <t>01C045</t>
  </si>
  <si>
    <t>CROKET_7_UNIT</t>
  </si>
  <si>
    <t>Crockett Cogen</t>
  </si>
  <si>
    <t>PGESANJOAQU3</t>
  </si>
  <si>
    <t>CRNEVL_6_SJQN 3</t>
  </si>
  <si>
    <t>PGE San Joaquin 3</t>
  </si>
  <si>
    <t>PGESANJOAQU2</t>
  </si>
  <si>
    <t>PGE San Joaquin 2</t>
  </si>
  <si>
    <t>PGECRANEVALLEY</t>
  </si>
  <si>
    <t>CRNEVL_6_CRNVA</t>
  </si>
  <si>
    <t>PGE Crane Valley</t>
  </si>
  <si>
    <t>33R505</t>
  </si>
  <si>
    <t>Terry</t>
  </si>
  <si>
    <t>WDAT-1818</t>
  </si>
  <si>
    <t>WASCO SUB</t>
  </si>
  <si>
    <t>PRIMEGY_SOLAR_LLC</t>
  </si>
  <si>
    <t>PGECRESTA</t>
  </si>
  <si>
    <t>CRESTA_7_PL1X2</t>
  </si>
  <si>
    <t>PGE Cresta</t>
  </si>
  <si>
    <t>PGECOWCREEK</t>
  </si>
  <si>
    <t>COWCRK_2_UNIT</t>
  </si>
  <si>
    <t>PGE Cow Creek</t>
  </si>
  <si>
    <t>33R280</t>
  </si>
  <si>
    <t>CORCAN_1_SOLAR1</t>
  </si>
  <si>
    <t>Corcoran Solar LLC</t>
  </si>
  <si>
    <t>WDAT-0095</t>
  </si>
  <si>
    <t>CORCORAN SUB</t>
  </si>
  <si>
    <t>33R079</t>
  </si>
  <si>
    <t>COPMTN_2_SOLAR1</t>
  </si>
  <si>
    <t>CM48</t>
  </si>
  <si>
    <t xml:space="preserve">205 </t>
  </si>
  <si>
    <t>NVE Merchant 230 kV Switchyard</t>
  </si>
  <si>
    <t>E-4302</t>
  </si>
  <si>
    <t>Nevada</t>
  </si>
  <si>
    <t>33R060</t>
  </si>
  <si>
    <t>COPMTN_2_CM10</t>
  </si>
  <si>
    <t>CM10</t>
  </si>
  <si>
    <t>E-4240</t>
  </si>
  <si>
    <t>33R166</t>
  </si>
  <si>
    <t>COPMT2_2_SOLAR2</t>
  </si>
  <si>
    <t>Copper Mountain Solar 2</t>
  </si>
  <si>
    <t>Q-503</t>
  </si>
  <si>
    <t>Merchant Switchyard 230 kV</t>
  </si>
  <si>
    <t>E-4447</t>
  </si>
  <si>
    <t>33R243</t>
  </si>
  <si>
    <t>CONTRL_1_CASAD3</t>
  </si>
  <si>
    <t>Mammoth G3</t>
  </si>
  <si>
    <t>WDAT-0894</t>
  </si>
  <si>
    <t>WOODLAND SUB</t>
  </si>
  <si>
    <t>MonoCounty</t>
  </si>
  <si>
    <t>33R275</t>
  </si>
  <si>
    <t>CONTRL_1_CASAD1</t>
  </si>
  <si>
    <t>Mammoth G1</t>
  </si>
  <si>
    <t>WDAT-0892</t>
  </si>
  <si>
    <t>TUPMAN SUB</t>
  </si>
  <si>
    <t>PGECOLUSA</t>
  </si>
  <si>
    <t>COLUSA_2_PL1X3</t>
  </si>
  <si>
    <t>Colusa</t>
  </si>
  <si>
    <t>33R481BIO</t>
  </si>
  <si>
    <t>COLPIN_6_COLLNS</t>
  </si>
  <si>
    <t>Collins</t>
  </si>
  <si>
    <t>Hamilton Branch-Chester 60KV transmission line</t>
  </si>
  <si>
    <t>PGECOLEMAN</t>
  </si>
  <si>
    <t>COLEMN_2_UNIT</t>
  </si>
  <si>
    <t>PGE Coleman</t>
  </si>
  <si>
    <t>33R099</t>
  </si>
  <si>
    <t>COGNAT_1_UNIT</t>
  </si>
  <si>
    <t>DTE Stockton</t>
  </si>
  <si>
    <t>Stockton A Substation</t>
  </si>
  <si>
    <t>E-4336</t>
  </si>
  <si>
    <t>33R205AB</t>
  </si>
  <si>
    <t>COCOSB_6_SOLAR</t>
  </si>
  <si>
    <t>Oakley Executive RV and Boat Storage AKA Oakley Executive - Solar</t>
  </si>
  <si>
    <t>WDAT-0354</t>
  </si>
  <si>
    <t>CONTRA COSTA SUB</t>
  </si>
  <si>
    <t>PGECENTERVILLE</t>
  </si>
  <si>
    <t>CNTRVL_6_UNIT</t>
  </si>
  <si>
    <t>PGE Centerville</t>
  </si>
  <si>
    <t>01C199</t>
  </si>
  <si>
    <t>CLRMTK_1_QF</t>
  </si>
  <si>
    <t>Satellite Senior Homes</t>
  </si>
  <si>
    <t>Greater Bay  Oakland</t>
  </si>
  <si>
    <t>01C245</t>
  </si>
  <si>
    <t>Orinda Senior Village</t>
  </si>
  <si>
    <t>PGELIMESADL</t>
  </si>
  <si>
    <t>CLRKRD_6_LIMESD</t>
  </si>
  <si>
    <t>PGE Lime Saddle</t>
  </si>
  <si>
    <t>33R237AB</t>
  </si>
  <si>
    <t>CLOVDL_1_SOLAR</t>
  </si>
  <si>
    <t>FSEC 1</t>
  </si>
  <si>
    <t>WDAT-0581</t>
  </si>
  <si>
    <t>CLOVERDALE SUB</t>
  </si>
  <si>
    <t>33R017</t>
  </si>
  <si>
    <t>CHWCHL_1_BIOMAS</t>
  </si>
  <si>
    <t>Chowchilla</t>
  </si>
  <si>
    <t>33R500BIO</t>
  </si>
  <si>
    <t>Tracy Desalination Project</t>
  </si>
  <si>
    <t>WDAT-2187</t>
  </si>
  <si>
    <t>TRACY SUB</t>
  </si>
  <si>
    <t>COMBINED_SOLAR_TECHNOLOGIES_INC</t>
  </si>
  <si>
    <t>33B110</t>
  </si>
  <si>
    <t>CHICPK_7_UNIT 1</t>
  </si>
  <si>
    <t>Chicago Park Powerhouse</t>
  </si>
  <si>
    <t>D1303030</t>
  </si>
  <si>
    <t>25C003</t>
  </si>
  <si>
    <t>CHEVCY_1_UNIT</t>
  </si>
  <si>
    <t>Chevron USA (Cymric)</t>
  </si>
  <si>
    <t>25C249</t>
  </si>
  <si>
    <t>CHEVCO_6_UNIT 2</t>
  </si>
  <si>
    <t>Aera Energy LLC. (Coalinga)</t>
  </si>
  <si>
    <t>D.82-01-103, D.82-12-120</t>
  </si>
  <si>
    <t>25C055</t>
  </si>
  <si>
    <t>CHEVCO_6_UNIT 1</t>
  </si>
  <si>
    <t>Chevron USA (coalinga)</t>
  </si>
  <si>
    <t>25C002</t>
  </si>
  <si>
    <t>CHEVCD_6_UNIT</t>
  </si>
  <si>
    <t>Chevron USA (taft/cadet)</t>
  </si>
  <si>
    <t>33R342RM</t>
  </si>
  <si>
    <t>CEDRCK_6_UNIT</t>
  </si>
  <si>
    <t>Water Wheel Ranch</t>
  </si>
  <si>
    <t>PG&amp;E's 12kV Cedar Creek Substation 1101 distribution circuit</t>
  </si>
  <si>
    <t>33R052</t>
  </si>
  <si>
    <t>CAVLSR_2_RSOLAR</t>
  </si>
  <si>
    <t>High Plains Ranch II LLC (HPR2), part of California Valley Solar Ranch</t>
  </si>
  <si>
    <t>Q-239</t>
  </si>
  <si>
    <t>Midway-Morro Bay 230kV line</t>
  </si>
  <si>
    <t>E-4229</t>
  </si>
  <si>
    <t>33R088</t>
  </si>
  <si>
    <t>CAVLSR_2_BSOLAR</t>
  </si>
  <si>
    <t>High Plains Ranch III LLC (HPR3), part of California Valley Solar Ranch (CVSR)</t>
  </si>
  <si>
    <t>E-4375</t>
  </si>
  <si>
    <t>33R502</t>
  </si>
  <si>
    <t>Tulare CSG</t>
  </si>
  <si>
    <t>WDAT-2614</t>
  </si>
  <si>
    <t>ALPAUGH SUB</t>
  </si>
  <si>
    <t>DIMENSION_CA_1_LLC</t>
  </si>
  <si>
    <t>PGECARIBOU1 CARBOU_7_UNIT 1</t>
  </si>
  <si>
    <t>CARBOU_7_UNIT 1</t>
  </si>
  <si>
    <t>PGE Caribou 1</t>
  </si>
  <si>
    <t>PGECARIBOU2</t>
  </si>
  <si>
    <t>CARBOU_7_PL4X5</t>
  </si>
  <si>
    <t>PGE Caribou 2</t>
  </si>
  <si>
    <t>PGECARIBOU1 CARBOU_7_PL2X3</t>
  </si>
  <si>
    <t>CARBOU_7_PL2X3</t>
  </si>
  <si>
    <t>PGEPVUOG_PY2_CA</t>
  </si>
  <si>
    <t>CANTUA_1_SOLAR</t>
  </si>
  <si>
    <t>PGE Cantua</t>
  </si>
  <si>
    <t>33R487BIO</t>
  </si>
  <si>
    <t>WCW Generator 1</t>
  </si>
  <si>
    <t>WDAT-1827</t>
  </si>
  <si>
    <t>MALAGA SUB</t>
  </si>
  <si>
    <t>WEST_COAST_WASTE_CO_INC</t>
  </si>
  <si>
    <t>33R344</t>
  </si>
  <si>
    <t>CALFTS_2_CFSSR1</t>
  </si>
  <si>
    <t>California Flats Solar Farm, LLC</t>
  </si>
  <si>
    <t>Q-877</t>
  </si>
  <si>
    <t>Morro-Gates 230kV line</t>
  </si>
  <si>
    <t>E-4686</t>
  </si>
  <si>
    <t>PGEBUTTVAL</t>
  </si>
  <si>
    <t>BUTTVL_7_UNIT 1</t>
  </si>
  <si>
    <t>PGE Butt Valley</t>
  </si>
  <si>
    <t>33R483</t>
  </si>
  <si>
    <t>BURNYF_2_UNIT 1</t>
  </si>
  <si>
    <t>Burney Forest Products</t>
  </si>
  <si>
    <t>Round Mountain</t>
  </si>
  <si>
    <t>PGEBUCKSCREEK</t>
  </si>
  <si>
    <t>BUCKCK_7_PL1X2</t>
  </si>
  <si>
    <t>PGE Bucks Creek</t>
  </si>
  <si>
    <t>PGEOAKFLAT</t>
  </si>
  <si>
    <t>BUCKCK_7_OAKFLT</t>
  </si>
  <si>
    <t>PGE Oak Flat</t>
  </si>
  <si>
    <t>33R377RM</t>
  </si>
  <si>
    <t>BUCKCK_2_HYDRO</t>
  </si>
  <si>
    <t>Lassen Station Hydro</t>
  </si>
  <si>
    <t>12 kV Bucks Creek Circuit #1101 on Camp Creek Road, approximately 3.5 miles northeast of intersection of Pulga Road and Camp Creek Road.</t>
  </si>
  <si>
    <t>33R142</t>
  </si>
  <si>
    <t>BRODIE_2_WIND</t>
  </si>
  <si>
    <t>Coram Brodie</t>
  </si>
  <si>
    <t>79, 91</t>
  </si>
  <si>
    <t>Southern California Edison (SCE) Windhub Substation 66 kV bus</t>
  </si>
  <si>
    <t>E-4366</t>
  </si>
  <si>
    <t>33R167</t>
  </si>
  <si>
    <t>BRDSLD_2_SHLO3B</t>
  </si>
  <si>
    <t>Shiloh IV Wind Project</t>
  </si>
  <si>
    <t>Q-39</t>
  </si>
  <si>
    <t>Birds Landing Switching Station 230kV</t>
  </si>
  <si>
    <t>E-4469</t>
  </si>
  <si>
    <t>33R145</t>
  </si>
  <si>
    <t>BRDSLD_2_SHLO3A</t>
  </si>
  <si>
    <t>Shiloh III Wind Project</t>
  </si>
  <si>
    <t>E-4402</t>
  </si>
  <si>
    <t>33R033-AR</t>
  </si>
  <si>
    <t>BRDSLD_2_SHILO2</t>
  </si>
  <si>
    <t>Shiloh II Wind</t>
  </si>
  <si>
    <t>Birds Landing Substation (230 kV)</t>
  </si>
  <si>
    <t>E-4945</t>
  </si>
  <si>
    <t>33R013-AR</t>
  </si>
  <si>
    <t>BRDSLD_2_MTZUMA</t>
  </si>
  <si>
    <t>Montezuma Wind Energy Center</t>
  </si>
  <si>
    <t xml:space="preserve">Q-22 </t>
  </si>
  <si>
    <t>Birds Landing Sub 230 kV Bus</t>
  </si>
  <si>
    <t>E-4353</t>
  </si>
  <si>
    <t>33R152</t>
  </si>
  <si>
    <t>BRDSLD_2_MTZUM2</t>
  </si>
  <si>
    <t>Montezuma II</t>
  </si>
  <si>
    <t>Q-222</t>
  </si>
  <si>
    <t>Birds Landing Substation 230kV</t>
  </si>
  <si>
    <t>E-4459</t>
  </si>
  <si>
    <t>33R341RM</t>
  </si>
  <si>
    <t>BRDGVL_7_BAKER</t>
  </si>
  <si>
    <t>Baker Creek Hydroelectric Project</t>
  </si>
  <si>
    <t>PG&amp;E's Bridgeville 1101 12 kV circuit approximately 2.5 miles east of Bridgeville substation</t>
  </si>
  <si>
    <t>33R253 BOWMN_6_HYDRO</t>
  </si>
  <si>
    <t>BOWMN_6_HYDRO</t>
  </si>
  <si>
    <t>Bowman Powerhouse</t>
  </si>
  <si>
    <t>PGEALTA</t>
  </si>
  <si>
    <t>BNNIEN_7_ALTAPH</t>
  </si>
  <si>
    <t>PGE Alta</t>
  </si>
  <si>
    <t>40S018</t>
  </si>
  <si>
    <t>BLM W_2_COSBT1</t>
  </si>
  <si>
    <t>Coso Battery Storage, LLC</t>
  </si>
  <si>
    <t>Q-274, Q-275</t>
  </si>
  <si>
    <t>Palomar Energy Switchyard 230 kV</t>
  </si>
  <si>
    <t>InyoCounty</t>
  </si>
  <si>
    <t>1&amp;2</t>
  </si>
  <si>
    <t>40S011</t>
  </si>
  <si>
    <t>BLKDIA_2_BDEBT1</t>
  </si>
  <si>
    <t>Diablo Energy Storage</t>
  </si>
  <si>
    <t>Q-1111</t>
  </si>
  <si>
    <t>Pittsburgh Substation 230kV</t>
  </si>
  <si>
    <t>40S015</t>
  </si>
  <si>
    <t>40S016</t>
  </si>
  <si>
    <t>40S017</t>
  </si>
  <si>
    <t>33R258</t>
  </si>
  <si>
    <t>BLCKWL_6_SOLAR1</t>
  </si>
  <si>
    <t>Blackwell Solar</t>
  </si>
  <si>
    <t>WDAT-0023</t>
  </si>
  <si>
    <t>BLACKWELL SUB</t>
  </si>
  <si>
    <t>PGEJBBLACK BLACK_7_UNIT 2</t>
  </si>
  <si>
    <t>BLACK_7_UNIT 2</t>
  </si>
  <si>
    <t>PGE J.B.Black</t>
  </si>
  <si>
    <t>PGEJBBLACK BLACK_7_UNIT 1</t>
  </si>
  <si>
    <t>BLACK_7_UNIT 1</t>
  </si>
  <si>
    <t>33R315AB</t>
  </si>
  <si>
    <t>BKRFLD_2_SOLAR1</t>
  </si>
  <si>
    <t>Bakersfield III</t>
  </si>
  <si>
    <t>WDAT-0868</t>
  </si>
  <si>
    <t>BAKERSFIELD SUB</t>
  </si>
  <si>
    <t>33R493</t>
  </si>
  <si>
    <t>BIOMAS_1_UNIT 1</t>
  </si>
  <si>
    <t>Woodland Biomass</t>
  </si>
  <si>
    <t>Woodland Biomass 115kV tap</t>
  </si>
  <si>
    <t>E-4977</t>
  </si>
  <si>
    <t>33R385</t>
  </si>
  <si>
    <t>BIGSKY_2_BSKSR8</t>
  </si>
  <si>
    <t>Bayshore Solar C, LLC</t>
  </si>
  <si>
    <t>Q-768</t>
  </si>
  <si>
    <t>Antelope Substation 230kV bus</t>
  </si>
  <si>
    <t>33R384</t>
  </si>
  <si>
    <t>BIGSKY_2_BSKSR7</t>
  </si>
  <si>
    <t>Bayshore Solar B, LLC</t>
  </si>
  <si>
    <t>33R383</t>
  </si>
  <si>
    <t>BIGSKY_2_BSKSR6</t>
  </si>
  <si>
    <t>Bayshore Solar A, LLC</t>
  </si>
  <si>
    <t>40S027</t>
  </si>
  <si>
    <t>BIGSKY_2_AS2BT1</t>
  </si>
  <si>
    <t>Lancaster Area</t>
  </si>
  <si>
    <t>Q-1208</t>
  </si>
  <si>
    <t>Antelope Substation 220kV</t>
  </si>
  <si>
    <t>2&amp;3</t>
  </si>
  <si>
    <t>PGEBELDEN</t>
  </si>
  <si>
    <t>BELDEN_7_UNIT 1</t>
  </si>
  <si>
    <t>PGE Belden</t>
  </si>
  <si>
    <t>PGEBALCH2 BALCHS_7_UNIT 3</t>
  </si>
  <si>
    <t>BALCHS_7_UNIT 3</t>
  </si>
  <si>
    <t>PGE Balch 2</t>
  </si>
  <si>
    <t>PGEBALCH2 BALCHS_7_UNIT 2</t>
  </si>
  <si>
    <t>BALCHS_7_UNIT 2</t>
  </si>
  <si>
    <t>PGEBALCH1</t>
  </si>
  <si>
    <t>BALCHS_7_UNIT 1</t>
  </si>
  <si>
    <t>PGE Balch 1</t>
  </si>
  <si>
    <t>33R073</t>
  </si>
  <si>
    <t>AVSOLR_2_SOLAR</t>
  </si>
  <si>
    <t>AV Solar Ranch One</t>
  </si>
  <si>
    <t>Q-412</t>
  </si>
  <si>
    <t>Whirlwind Substation 230kV</t>
  </si>
  <si>
    <t>E-4315</t>
  </si>
  <si>
    <t>33R124</t>
  </si>
  <si>
    <t>AVENAL_6_SUNCTY</t>
  </si>
  <si>
    <t>Sun City</t>
  </si>
  <si>
    <t>Q-19</t>
  </si>
  <si>
    <t>Crestwood Substation 69 kV</t>
  </si>
  <si>
    <t>E-4350</t>
  </si>
  <si>
    <t>33R125</t>
  </si>
  <si>
    <t>AVENAL_6_SANDDG</t>
  </si>
  <si>
    <t>Sand Drag</t>
  </si>
  <si>
    <t>Q-22</t>
  </si>
  <si>
    <t>33R368</t>
  </si>
  <si>
    <t>AVENAL_6_AVSLR2</t>
  </si>
  <si>
    <t>CED Avenal, LLC - Project B</t>
  </si>
  <si>
    <t>WDAT-0124</t>
  </si>
  <si>
    <t>AVENAL SUB</t>
  </si>
  <si>
    <t>33R365</t>
  </si>
  <si>
    <t>AVENAL_6_AVSLR1</t>
  </si>
  <si>
    <t>Avenal Solar - Project A</t>
  </si>
  <si>
    <t>33R123</t>
  </si>
  <si>
    <t>AVENAL_6_AVPARK</t>
  </si>
  <si>
    <t>Avenal Park</t>
  </si>
  <si>
    <t>Q-20</t>
  </si>
  <si>
    <t>Whirlwind 220kV</t>
  </si>
  <si>
    <t>33R120</t>
  </si>
  <si>
    <t>ATWELL_1_SOLAR</t>
  </si>
  <si>
    <t>Atwell Island</t>
  </si>
  <si>
    <t>Q-340</t>
  </si>
  <si>
    <t>33R330</t>
  </si>
  <si>
    <t>ASTORA_2_SOLAR1</t>
  </si>
  <si>
    <t>RE Astoria LLC</t>
  </si>
  <si>
    <t>Q-746</t>
  </si>
  <si>
    <t>Whirlwind Substation 220kV</t>
  </si>
  <si>
    <t>E-4692</t>
  </si>
  <si>
    <t>33R162</t>
  </si>
  <si>
    <t>ARVINN_6_ORION1</t>
  </si>
  <si>
    <t>FRV Orion Solar I</t>
  </si>
  <si>
    <t>Q-621A</t>
  </si>
  <si>
    <t>Weedpatch - San Bernard 70 KV line</t>
  </si>
  <si>
    <t>33R118</t>
  </si>
  <si>
    <t>ALPSLR_1_SPSSLR</t>
  </si>
  <si>
    <t>Alpaugh Solar Project</t>
  </si>
  <si>
    <t>Q-304</t>
  </si>
  <si>
    <t>33R119</t>
  </si>
  <si>
    <t>ALPSLR_1_NTHSLR</t>
  </si>
  <si>
    <t>Alpaugh North</t>
  </si>
  <si>
    <t>Q-473</t>
  </si>
  <si>
    <t>33R340RM</t>
  </si>
  <si>
    <t>ALLGNY_6_HYDRO1</t>
  </si>
  <si>
    <t>Salmon Creek Hydroelectric Project</t>
  </si>
  <si>
    <t>PG&amp;E's 12kV Alleghany 1101 circuit</t>
  </si>
  <si>
    <t>33R084</t>
  </si>
  <si>
    <t>AGUCAL_5_SOLAR1</t>
  </si>
  <si>
    <t>Agua Caliente Solar Project</t>
  </si>
  <si>
    <t>Q-468</t>
  </si>
  <si>
    <t>Hoodoo Wash Switchyard 500 kV</t>
  </si>
  <si>
    <t>E-4330</t>
  </si>
  <si>
    <t>33R244</t>
  </si>
  <si>
    <t>ACACIA_6_SOLAR</t>
  </si>
  <si>
    <t>West Antelope</t>
  </si>
  <si>
    <t>Q-651A</t>
  </si>
  <si>
    <t>Antlelope Sub 66 kV Bus</t>
  </si>
  <si>
    <t>33R291</t>
  </si>
  <si>
    <t>7STDRD_1_SOLAR1</t>
  </si>
  <si>
    <t xml:space="preserve">Shafter Solar Farm </t>
  </si>
  <si>
    <t>WDAT-0096</t>
  </si>
  <si>
    <t>7TH STANDARD SUB</t>
  </si>
  <si>
    <t>GENVAMO_Solar</t>
  </si>
  <si>
    <t>PCIA VAMO Solar Sales</t>
  </si>
  <si>
    <t>Sell</t>
  </si>
  <si>
    <t>GENVAMO_Wind</t>
  </si>
  <si>
    <t>PCIA VAMO Wind Sales</t>
  </si>
  <si>
    <t>GENVAMO_Biomass</t>
  </si>
  <si>
    <t>PCIA VAMO Biomass Sales</t>
  </si>
  <si>
    <t>GENVAMO_Biogas</t>
  </si>
  <si>
    <t>_EXISTING_GENERIC_BIOGAS_LANDFILLGAS</t>
  </si>
  <si>
    <t>PCIA VAMO Biogas Sales</t>
  </si>
  <si>
    <t>GENVAMO_Geothermal</t>
  </si>
  <si>
    <t>_EXISTING_GENERIC_GEOTHERMAL</t>
  </si>
  <si>
    <t>PCIA VAMO Geothermal Sales</t>
  </si>
  <si>
    <t>GENVAMO_SmallHydro</t>
  </si>
  <si>
    <t>PCIA VAMO Small Hydro Sales</t>
  </si>
  <si>
    <t>ModCAM_Storage_2024</t>
  </si>
  <si>
    <t>_EXISTING_GENERIC_BATTERY_STORAGE</t>
  </si>
  <si>
    <t>ModCAM Storage Allocation</t>
  </si>
  <si>
    <t>ModCAM_Storage_2032</t>
  </si>
  <si>
    <t>CAM_NaturalGas_2024</t>
  </si>
  <si>
    <t>CAM Natural Gas Allocation_2024</t>
  </si>
  <si>
    <t>CAM_NaturalGas_2025</t>
  </si>
  <si>
    <t>CAM Natural Gas Allocation_2025</t>
  </si>
  <si>
    <t>CAM_NaturalGas_2026</t>
  </si>
  <si>
    <t>CAM Natural Gas Allocation_2026</t>
  </si>
  <si>
    <t>CAM _Import_2024</t>
  </si>
  <si>
    <t>CAM Import Gas Allocation</t>
  </si>
  <si>
    <t>Cam_Battery_Existing_2024</t>
  </si>
  <si>
    <t>CAM Battery Allocation_Existing_2024</t>
  </si>
  <si>
    <t>Cam_Battery_Existing_2025</t>
  </si>
  <si>
    <t>CAM Battery Allocation_Existing_2025</t>
  </si>
  <si>
    <t>CAM_Battery_Programatic_2026</t>
  </si>
  <si>
    <t>CAM Battery Allocation_Progrematic_2026</t>
  </si>
  <si>
    <t>CAM_Battery_Programatic_2028</t>
  </si>
  <si>
    <t>CAM Battery Allocation_Progrematic_2028</t>
  </si>
  <si>
    <t>GENPCIAGHGFREESALES_LargeHydro</t>
  </si>
  <si>
    <t>_EXISTING_GENERIC_INSTATE_LARGE_HYDRO</t>
  </si>
  <si>
    <t>PCIA GHG Free Large Hydroelectric Allocation</t>
  </si>
  <si>
    <t>GHG-free PCIA</t>
  </si>
  <si>
    <t>Imported_Hydro</t>
  </si>
  <si>
    <t>Imported Hydro (GWh)</t>
  </si>
  <si>
    <t>Shed_DR</t>
  </si>
  <si>
    <t>_EXISTING_GENERIC_DR</t>
  </si>
  <si>
    <t>Shed DR (MW)</t>
  </si>
  <si>
    <t>Instruction: This worksheet consists of formulas only. LSEs should extend formulas in columns B:AK to cover all contracts entered in the "unique_contracts" worksheet (i.e. the last row that has formulas in this worksheet should have a row number that is greater than or equal to that of the last row in the "unique_contracts" worksheet). To extend formulas in this worksheet, please select one row (e.g. B500:AK500) and drag down the formulas vertically. PLEASE DO NOT DRAG FORMULAS HORIZONTALLY. Please do not hard-code values in this worksheet. All contract information should be entered in the "unique_contracts" tab.</t>
  </si>
  <si>
    <t>multiplier</t>
  </si>
  <si>
    <t>resource elcc type</t>
  </si>
  <si>
    <t>hybrid/paired storage elcc type</t>
  </si>
  <si>
    <t>elcc type (for summary tables and charts)</t>
  </si>
  <si>
    <t>start year</t>
  </si>
  <si>
    <t>end year</t>
  </si>
  <si>
    <t>hybrid storage derate (100% means no derates)</t>
  </si>
  <si>
    <t>short duration derate</t>
  </si>
  <si>
    <t>generator_name</t>
  </si>
  <si>
    <t>MAXGEN</t>
  </si>
  <si>
    <t>resolve_final_group</t>
  </si>
  <si>
    <t>BAA_ID</t>
  </si>
  <si>
    <t>supertype</t>
  </si>
  <si>
    <t>elcc_type</t>
  </si>
  <si>
    <t>SHAFTER_SOLAR</t>
  </si>
  <si>
    <t>caiso_solar</t>
  </si>
  <si>
    <t>CISO</t>
  </si>
  <si>
    <t>physical</t>
  </si>
  <si>
    <t>utility_pv</t>
  </si>
  <si>
    <t>WEST_ANTELOPE_SOLAR</t>
  </si>
  <si>
    <t>ADELANTO_SOLAR</t>
  </si>
  <si>
    <t>NAN</t>
  </si>
  <si>
    <t>ldwp_solar</t>
  </si>
  <si>
    <t>LADWP</t>
  </si>
  <si>
    <t>ADERA_1_SOLAR1</t>
  </si>
  <si>
    <t>ADERA_SOLAR</t>
  </si>
  <si>
    <t>ADLIN_1_UNITS</t>
  </si>
  <si>
    <t>GEYSERS_AIDLIN_AGGREGATE</t>
  </si>
  <si>
    <t>caiso_geothermal</t>
  </si>
  <si>
    <t>geothermal</t>
  </si>
  <si>
    <t>ADMEST_6_SOLAR</t>
  </si>
  <si>
    <t>ADAMS_EAST</t>
  </si>
  <si>
    <t>ADOBEE_1_SOLAR</t>
  </si>
  <si>
    <t>ADOBE_SOLAR</t>
  </si>
  <si>
    <t>AGCANA_X_HOOVER</t>
  </si>
  <si>
    <t>HOOVER_POWER_PLANT</t>
  </si>
  <si>
    <t>caiso_hydro</t>
  </si>
  <si>
    <t>WALC</t>
  </si>
  <si>
    <t>specifiedimport</t>
  </si>
  <si>
    <t>hydro</t>
  </si>
  <si>
    <t>FRESNO_PEAKER</t>
  </si>
  <si>
    <t>caiso_peaker1</t>
  </si>
  <si>
    <t>gas_ct</t>
  </si>
  <si>
    <t>AGRICO_7_UNIT</t>
  </si>
  <si>
    <t>FRESNO_COGEN</t>
  </si>
  <si>
    <t>caiso_ccgt2</t>
  </si>
  <si>
    <t>gas_cc</t>
  </si>
  <si>
    <t>AGUA_CALIENTE_SOLAR</t>
  </si>
  <si>
    <t>AKINGS_6_AMESR1</t>
  </si>
  <si>
    <t>AMERICAN_KINGS_SOLAR</t>
  </si>
  <si>
    <t>ALAMIT_2_PL1X3</t>
  </si>
  <si>
    <t>ALAMITOS_ENERGY_CENTER_UNIT_7</t>
  </si>
  <si>
    <t>caiso_ccgt1</t>
  </si>
  <si>
    <t>ALAMIT_7_ES1</t>
  </si>
  <si>
    <t>ALAMITOS_ENERGY_STORAGE</t>
  </si>
  <si>
    <t>caiso_li_battery</t>
  </si>
  <si>
    <t>hr_batteries</t>
  </si>
  <si>
    <t>ALAMIT_7_UNIT_3</t>
  </si>
  <si>
    <t>ALAMITOS_GEN_STA._UNIT_3</t>
  </si>
  <si>
    <t>caiso_st</t>
  </si>
  <si>
    <t>steam</t>
  </si>
  <si>
    <t>ALAMIT_7_UNIT_4</t>
  </si>
  <si>
    <t>ALAMITOS_GEN_STA._UNIT_4</t>
  </si>
  <si>
    <t>ALAMIT_7_UNIT_5</t>
  </si>
  <si>
    <t>ALAMITOS_GEN_STA._UNIT_5</t>
  </si>
  <si>
    <t>ALAMO_6_UNIT</t>
  </si>
  <si>
    <t>ALAMO_POWER_PLANT</t>
  </si>
  <si>
    <t>ALHMBR_1_ALHSLR</t>
  </si>
  <si>
    <t>SG_ALHAMBRA</t>
  </si>
  <si>
    <t>iid_solar</t>
  </si>
  <si>
    <t>IID</t>
  </si>
  <si>
    <t>SALMON_CREEK_HYDROELECTRIC_PROJECT</t>
  </si>
  <si>
    <t>caiso_small_hydro</t>
  </si>
  <si>
    <t>small_hydro</t>
  </si>
  <si>
    <t>ALMASL_2_AL6BT6</t>
  </si>
  <si>
    <t>MAVERICK6STORAGE</t>
  </si>
  <si>
    <t>ALMASL_2_GS1SR1</t>
  </si>
  <si>
    <t>ALMASOL_GENERATING_STATION_1</t>
  </si>
  <si>
    <t>ALMASL_2_GS4SR4</t>
  </si>
  <si>
    <t>ALMASOL_GENERATING_STATION_4</t>
  </si>
  <si>
    <t>ALMASL_2_GS6SR6</t>
  </si>
  <si>
    <t>ALMASOL_GENERATING_STATION_6</t>
  </si>
  <si>
    <t>ALMASL_2_GS7SR7</t>
  </si>
  <si>
    <t>ALMASOL_GENERATING_STATION_7</t>
  </si>
  <si>
    <t>ALMEGT_1_UNIT_1</t>
  </si>
  <si>
    <t>ALAMEDA_GT_UNIT_1</t>
  </si>
  <si>
    <t>caiso_peaker2</t>
  </si>
  <si>
    <t>ALMEGT_1_UNIT_2</t>
  </si>
  <si>
    <t>ALAMEDA_GT_UNIT_2</t>
  </si>
  <si>
    <t>ALPAUGH_NORTH,_LLC</t>
  </si>
  <si>
    <t>ALPAUGH_50_LLC</t>
  </si>
  <si>
    <t>ALT6DN_2_WIND7</t>
  </si>
  <si>
    <t>PINYON_PINES_1</t>
  </si>
  <si>
    <t>caiso_wind</t>
  </si>
  <si>
    <t>in_state_wind_south</t>
  </si>
  <si>
    <t>ALT6DS_2_WIND9</t>
  </si>
  <si>
    <t>PINYON_PINES_2</t>
  </si>
  <si>
    <t>ALTA3A_2_CPCE4</t>
  </si>
  <si>
    <t>ALTA_WIND_4</t>
  </si>
  <si>
    <t>ALTA3A_2_CPCE5</t>
  </si>
  <si>
    <t>ALTA_WIND_5</t>
  </si>
  <si>
    <t>ALTA3A_2_CPCE8</t>
  </si>
  <si>
    <t>ALTA_WIND_8</t>
  </si>
  <si>
    <t>ALTA4A_2_CPCW1</t>
  </si>
  <si>
    <t>ALTA_WIND_1</t>
  </si>
  <si>
    <t>ALTA4B_2_CPCW2</t>
  </si>
  <si>
    <t>ALTA_WIND_2</t>
  </si>
  <si>
    <t>ALTA4B_2_CPCW3</t>
  </si>
  <si>
    <t>ALTA_WIND_3</t>
  </si>
  <si>
    <t>ALTA4B_2_CPCW6</t>
  </si>
  <si>
    <t>MUSTANG_HILLS</t>
  </si>
  <si>
    <t>ALTA6B_2_WIND11</t>
  </si>
  <si>
    <t>ALTA_WIND_11</t>
  </si>
  <si>
    <t>ALTA6E_2_WIND10</t>
  </si>
  <si>
    <t>ALTA_WIND_10</t>
  </si>
  <si>
    <t>ALTAGASSTORAGE</t>
  </si>
  <si>
    <t>ALTWD_1_QF</t>
  </si>
  <si>
    <t>ALTWD_2_AT3WD3</t>
  </si>
  <si>
    <t>ALTECH_3</t>
  </si>
  <si>
    <t>ALTWD_2_COAWD1</t>
  </si>
  <si>
    <t>COACHELLA_1</t>
  </si>
  <si>
    <t>ANAHM_2_CANYN1</t>
  </si>
  <si>
    <t>CANYON_POWER_PLANT_UNIT_1</t>
  </si>
  <si>
    <t>ANAHM_2_CANYN2</t>
  </si>
  <si>
    <t>CANYON_POWER_PLANT_UNIT_2</t>
  </si>
  <si>
    <t>ANAHM_2_CANYN3</t>
  </si>
  <si>
    <t>CANYON_POWER_PLANT_UNIT_3</t>
  </si>
  <si>
    <t>ANAHM_2_CANYN4</t>
  </si>
  <si>
    <t>CANYON_POWER_PLANT_UNIT_4</t>
  </si>
  <si>
    <t>ANAHM_7_CT</t>
  </si>
  <si>
    <t>ANTLPE_2_QF</t>
  </si>
  <si>
    <t>ANTELOPE QFS</t>
  </si>
  <si>
    <t>ANZA_6_SOLAR1</t>
  </si>
  <si>
    <t>SEVILLE SOLAR ONE</t>
  </si>
  <si>
    <t>APEX_CC</t>
  </si>
  <si>
    <t>ldwp_ccgt</t>
  </si>
  <si>
    <t>APLHIL_1_SFKHY1</t>
  </si>
  <si>
    <t>SOUTH FORK POWERHOUSE</t>
  </si>
  <si>
    <t>APLHIL_1_SLABCK</t>
  </si>
  <si>
    <t>SLAB CREEK HYDRO</t>
  </si>
  <si>
    <t>AQUAWS_2_AQWSR1</t>
  </si>
  <si>
    <t>Aquamarine Westside</t>
  </si>
  <si>
    <t>ARATINASOLAR</t>
  </si>
  <si>
    <t>ARATINASTORAGE</t>
  </si>
  <si>
    <t>ARBWD_6_QF</t>
  </si>
  <si>
    <t>WIND RESOURCE II</t>
  </si>
  <si>
    <t>ARCOGN_2_UNITS</t>
  </si>
  <si>
    <t>WATSON COGENERATION</t>
  </si>
  <si>
    <t>caiso_chp</t>
  </si>
  <si>
    <t>cogen</t>
  </si>
  <si>
    <t>ARKANS_1_ARKSLR</t>
  </si>
  <si>
    <t>SG ARKANSAS</t>
  </si>
  <si>
    <t>ARLINT_5_SCEDYN</t>
  </si>
  <si>
    <t>ARLINGTON VALLEY CC</t>
  </si>
  <si>
    <t>SW_CCGT</t>
  </si>
  <si>
    <t>AZPS</t>
  </si>
  <si>
    <t>ARLNTN_2_AR1SR1</t>
  </si>
  <si>
    <t>Arlington</t>
  </si>
  <si>
    <t>ARLNTN_2_ASUSR1</t>
  </si>
  <si>
    <t>Arlington Solar 1</t>
  </si>
  <si>
    <t>ARLVAL_5_SOLAR</t>
  </si>
  <si>
    <t>ARLINGTON VALLEY SOLAR ENERGY II</t>
  </si>
  <si>
    <t>SRP</t>
  </si>
  <si>
    <t>ORION 1 SOLAR</t>
  </si>
  <si>
    <t>ARVINN_6_ORION2</t>
  </si>
  <si>
    <t>ORION 2 SOLAR</t>
  </si>
  <si>
    <t>ASTORIA 1</t>
  </si>
  <si>
    <t>ASTORA_2_SOLAR2</t>
  </si>
  <si>
    <t>ASTORIA 2</t>
  </si>
  <si>
    <t>ATHOS_5_AP1X2</t>
  </si>
  <si>
    <t>INTERSECTSOLAR</t>
  </si>
  <si>
    <t>ATHOS_5_AP2X2</t>
  </si>
  <si>
    <t>Athos Power Plant 2</t>
  </si>
  <si>
    <t>ATWEL2_1_SOLAR1</t>
  </si>
  <si>
    <t>ATWELL WEST</t>
  </si>
  <si>
    <t>ATWELL ISLAND PV SOLAR GENERATING FACI.</t>
  </si>
  <si>
    <t>AVENAL PARK SOLAR PROJECT</t>
  </si>
  <si>
    <t>AVENAL SOLAR 1</t>
  </si>
  <si>
    <t>AVENAL SOLAR 2</t>
  </si>
  <si>
    <t>SAND DRAG SOLAR PROJECT</t>
  </si>
  <si>
    <t>SUN CITY SOLAR PROJECT</t>
  </si>
  <si>
    <t>AV SOLAR RANCH 1</t>
  </si>
  <si>
    <t>AZALEASOLAR</t>
  </si>
  <si>
    <t>AZALEASTORAGE</t>
  </si>
  <si>
    <t>BAHIA_2_LKHSR1</t>
  </si>
  <si>
    <t>LAKE HERMAN SOLAR</t>
  </si>
  <si>
    <t>BALCH 1 PH UNIT 1</t>
  </si>
  <si>
    <t>BALCH 2 PH UNIT 2</t>
  </si>
  <si>
    <t>BALCH 2 PH UNIT 3</t>
  </si>
  <si>
    <t>BANGOR_6_HYDRO</t>
  </si>
  <si>
    <t>VIRGINIA RANCH DAM POWERPLANT</t>
  </si>
  <si>
    <t>BANKPP_2_NSPIN</t>
  </si>
  <si>
    <t>caiso_pumped_hydro</t>
  </si>
  <si>
    <t>pumped_storage</t>
  </si>
  <si>
    <t>BARRE_2_QF</t>
  </si>
  <si>
    <t>BARRE QFS</t>
  </si>
  <si>
    <t>BARRE_6_PEAKER</t>
  </si>
  <si>
    <t>BARRE PEAKER</t>
  </si>
  <si>
    <t>BASICE_2_UNITS</t>
  </si>
  <si>
    <t>KING CITY COGEN</t>
  </si>
  <si>
    <t>BCTSYS_5_PWXDYN</t>
  </si>
  <si>
    <t>BPAT</t>
  </si>
  <si>
    <t>BDGRCK_1_UNITS</t>
  </si>
  <si>
    <t>BADGER CREEK LIMITED</t>
  </si>
  <si>
    <t>BEACON_SOLAR_B</t>
  </si>
  <si>
    <t>BEARDS_7_UNIT 1</t>
  </si>
  <si>
    <t>BEARDSLEY HYDRO</t>
  </si>
  <si>
    <t>BEARMT_1_UNIT</t>
  </si>
  <si>
    <t>BEAR MOUNTAIN LIMITED</t>
  </si>
  <si>
    <t>BEJNLS_5_BV2SCEDYN</t>
  </si>
  <si>
    <t>BROADVIEW 2</t>
  </si>
  <si>
    <t>out_of_state_wind_AZNM</t>
  </si>
  <si>
    <t>BEKWJS_5_BV1SCEDYN</t>
  </si>
  <si>
    <t>BROADVIEW 1</t>
  </si>
  <si>
    <t>BELDEN HYDRO</t>
  </si>
  <si>
    <t>BELLEVUESOLARINV1</t>
  </si>
  <si>
    <t>BGSKYN_2_AS2SR1</t>
  </si>
  <si>
    <t>ANTELOPE SOLAR 2</t>
  </si>
  <si>
    <t>BGSKYN_2_ASPSR2</t>
  </si>
  <si>
    <t>ANTELOPE SOLAR 2 SAN PABLO</t>
  </si>
  <si>
    <t>BGSKYN_2_ASSR1B</t>
  </si>
  <si>
    <t xml:space="preserve">Antelope Solar 1B </t>
  </si>
  <si>
    <t>BGSKYN_2_ASSR3A</t>
  </si>
  <si>
    <t>ANTELOPE SOLAR 3A</t>
  </si>
  <si>
    <t>BGSKYN_2_ASSR3B</t>
  </si>
  <si>
    <t>ANTELOPE SOLAR 3B</t>
  </si>
  <si>
    <t>BGSKYN_2_BS3SR3</t>
  </si>
  <si>
    <t>BIG SKY SOLAR 3</t>
  </si>
  <si>
    <t>BIGBEAUSTORAGE</t>
  </si>
  <si>
    <t>BIGCRK_2_EXESWD</t>
  </si>
  <si>
    <t>BIG CREEK HYDRO PROJECT PSP</t>
  </si>
  <si>
    <t>BIGCRK_7_DAM7</t>
  </si>
  <si>
    <t>DAM 7 AT BIG CREEK (FISHWATER GEN)</t>
  </si>
  <si>
    <t>BIGCRK_7_MAMRES</t>
  </si>
  <si>
    <t>MAMMOTH POOL RESERVOIR (FISHWATER</t>
  </si>
  <si>
    <t>Antelope Solar 2 LAB</t>
  </si>
  <si>
    <t>BIGSKY_2_ASLBT2</t>
  </si>
  <si>
    <t>ANTELOPE SOLAR 2 LUNA</t>
  </si>
  <si>
    <t>BIG SKY SOLAR 6</t>
  </si>
  <si>
    <t>BIG SKY SOLAR 7</t>
  </si>
  <si>
    <t>BIG SKY SOLAR 8</t>
  </si>
  <si>
    <t>BIGSKY_2_SOLAR1</t>
  </si>
  <si>
    <t>ANTELOPE BIG SKY RANCH</t>
  </si>
  <si>
    <t>BIGSKY_2_SOLAR2</t>
  </si>
  <si>
    <t>BIG SKY SOLAR 4</t>
  </si>
  <si>
    <t>BIGSKY_2_SOLAR3</t>
  </si>
  <si>
    <t>BIG SKY SUMMER</t>
  </si>
  <si>
    <t>BIGSKY_2_SOLAR4</t>
  </si>
  <si>
    <t>WESTERN ANTELOPE BLUE SKY RANCH B</t>
  </si>
  <si>
    <t>BIGSKY_2_SOLAR5</t>
  </si>
  <si>
    <t>BIG SKY SOLAR 2</t>
  </si>
  <si>
    <t>BIGSKY_2_SOLAR6</t>
  </si>
  <si>
    <t>SOLVERDE 1</t>
  </si>
  <si>
    <t>BIGSKY_2_SOLAR7</t>
  </si>
  <si>
    <t>BIG SKY SOLAR 1</t>
  </si>
  <si>
    <t>BIGSKY1</t>
  </si>
  <si>
    <t>caiso_biomass</t>
  </si>
  <si>
    <t>biomass_wood</t>
  </si>
  <si>
    <t>BIGSKY2</t>
  </si>
  <si>
    <t>WOODLAND BIOMASS</t>
  </si>
  <si>
    <t>BIOMASSONEGE1</t>
  </si>
  <si>
    <t>BISHOP_1_ALAMO</t>
  </si>
  <si>
    <t>BISHOP CREEK PLANT 2  AND  6</t>
  </si>
  <si>
    <t>BISHOP_1_UNITS</t>
  </si>
  <si>
    <t>BISHOP CREEK PLANT 3  AND  4</t>
  </si>
  <si>
    <t>BAKERSFIELD 111</t>
  </si>
  <si>
    <t>JAMES B. BLACK 1</t>
  </si>
  <si>
    <t>JAMES B. BLACK 2</t>
  </si>
  <si>
    <t>BLACK_WALNUT</t>
  </si>
  <si>
    <t>BLAST_1_WIND</t>
  </si>
  <si>
    <t>MOUNTAIN VIEW IV WIND</t>
  </si>
  <si>
    <t>BLCKBT_2_STONEY</t>
  </si>
  <si>
    <t>BLACK BUTTE HYDRO</t>
  </si>
  <si>
    <t>BLACKWELL SOLAR</t>
  </si>
  <si>
    <t>BLKCRK_2_GMCBT1</t>
  </si>
  <si>
    <t>GENESIS MCCOY BESS</t>
  </si>
  <si>
    <t>BLKCRK_2_SOLAR1</t>
  </si>
  <si>
    <t>MCCOY STATION</t>
  </si>
  <si>
    <t>BLACK DIAMOND ENERGY STORAGE</t>
  </si>
  <si>
    <t>COSOSTORAGE</t>
  </si>
  <si>
    <t>BLM_2_UNITS</t>
  </si>
  <si>
    <t>BLM EAST FACILITY</t>
  </si>
  <si>
    <t>BLULKE_6_BLUELK</t>
  </si>
  <si>
    <t>BLYTHE_1_SOLAR1</t>
  </si>
  <si>
    <t>BLYTHE SOLAR 1 PROJECT</t>
  </si>
  <si>
    <t>BLYTHE_1_SOLAR2</t>
  </si>
  <si>
    <t>BLYTHE GREEN 1</t>
  </si>
  <si>
    <t>BLYTHESTORAGE1</t>
  </si>
  <si>
    <t>ALTA POWER HOUSE</t>
  </si>
  <si>
    <t>BOGUE_1_UNITA1</t>
  </si>
  <si>
    <t>FEATHER RIVER ENERGY CENTER, UNIT #1</t>
  </si>
  <si>
    <t>BORDER_6_UNITA1</t>
  </si>
  <si>
    <t>CALPEAK POWER BORDER UNIT 1</t>
  </si>
  <si>
    <t>NID HYDRO BOWMAN POWERHOUSE</t>
  </si>
  <si>
    <t>BAKER STATION HYDRO</t>
  </si>
  <si>
    <t>BRDSLD_2_HIWIND</t>
  </si>
  <si>
    <t>HIGH WINDS ENERGY CENTER</t>
  </si>
  <si>
    <t>in_state_wind_north</t>
  </si>
  <si>
    <t>NEXTERA ENERGY MONTEZUMA WIND II</t>
  </si>
  <si>
    <t>FPL ENERGY MONTEZUMA WIND</t>
  </si>
  <si>
    <t>BRDSLD_2_SHILO1</t>
  </si>
  <si>
    <t>SHILOH I WIND PROJECT</t>
  </si>
  <si>
    <t>SHILOH WIND PROJECT 2</t>
  </si>
  <si>
    <t>SHILOH III WIND PROJECT, LLC</t>
  </si>
  <si>
    <t>SHILOH IV WIND PROJECT</t>
  </si>
  <si>
    <t>BREGGO_6_DEGRSL</t>
  </si>
  <si>
    <t>DESERT GREEN SOLAR FARM</t>
  </si>
  <si>
    <t>BREGGO_6_SOLAR</t>
  </si>
  <si>
    <t>NRG BORREGO SOLAR ONE</t>
  </si>
  <si>
    <t>CORAM BRODIE WIND PROJECT</t>
  </si>
  <si>
    <t>BUCKBL_2_PL1X3</t>
  </si>
  <si>
    <t>BLYTHE ENERGY CENTER</t>
  </si>
  <si>
    <t>LASSEN STATION HYDRO</t>
  </si>
  <si>
    <t>OAK FLAT</t>
  </si>
  <si>
    <t>BUCKS CREEK AGGREGATE</t>
  </si>
  <si>
    <t>BUCKWD_1_NPALM1</t>
  </si>
  <si>
    <t>NORTH PALM SPRINGS 1A</t>
  </si>
  <si>
    <t>BUCKWD_1_QF</t>
  </si>
  <si>
    <t>BUCKWIND RE-POWERING PROJECT</t>
  </si>
  <si>
    <t>BUCKWD_7_WINTCV</t>
  </si>
  <si>
    <t>WINTEC ENERGY, LTD.</t>
  </si>
  <si>
    <t>BURNEY FOREST POWER</t>
  </si>
  <si>
    <t>BUTT VALLEY HYDRO</t>
  </si>
  <si>
    <t>CABALO_2_M2BSR1</t>
  </si>
  <si>
    <t>MUSTANG 2 BARBARO SOLAR</t>
  </si>
  <si>
    <t>CABALO_2_M2WSR2</t>
  </si>
  <si>
    <t>MUSTANG 2 WHIRLAWAY SOLAR</t>
  </si>
  <si>
    <t>CABZON_1_WINDA1</t>
  </si>
  <si>
    <t>CABAZON WIND PROJECT</t>
  </si>
  <si>
    <t>CALFTN_2_CFSBT1</t>
  </si>
  <si>
    <t>California Flats Storage</t>
  </si>
  <si>
    <t>CALFTN_2_SOLAR</t>
  </si>
  <si>
    <t>CALIFORNIA FLATS NORTH</t>
  </si>
  <si>
    <t>CALIFORNIA FLATS SOLAR SOUTH</t>
  </si>
  <si>
    <t>CALGEN_1_UNITS</t>
  </si>
  <si>
    <t>COSO NAVY 1</t>
  </si>
  <si>
    <t>CALPIN_1_AGNEW</t>
  </si>
  <si>
    <t>AGNEWS POWER PLANT</t>
  </si>
  <si>
    <t>CALPSS_6_SOLAR1</t>
  </si>
  <si>
    <t>CALIPATRIA SOLAR FARM</t>
  </si>
  <si>
    <t>CAMCHE_1_PL1X3</t>
  </si>
  <si>
    <t>CAMANCHE UNITS  1, 2 &amp;  3 AGGREGATE</t>
  </si>
  <si>
    <t>RUANN DAIRY DIGESTER BIOMAT</t>
  </si>
  <si>
    <t>CAMERON</t>
  </si>
  <si>
    <t>CAMLOT_2_SOLAR1</t>
  </si>
  <si>
    <t>CAMELOT</t>
  </si>
  <si>
    <t>CAMLOT_2_SOLAR2</t>
  </si>
  <si>
    <t>COLUMBIA TWO</t>
  </si>
  <si>
    <t>CAMPFW_7_FARWST</t>
  </si>
  <si>
    <t>CAMP FAR WEST HYDRO</t>
  </si>
  <si>
    <t>CANTUA SOLAR STATION</t>
  </si>
  <si>
    <t>CAPWD_1_QF</t>
  </si>
  <si>
    <t>EDOM HILLS WIND FARM</t>
  </si>
  <si>
    <t>CARIBOU PH 1 UNIT 2 &amp; 3 AGGREGATE</t>
  </si>
  <si>
    <t>CARIBOU PH 2 UNIT 4 &amp; 5 AGGREGATE</t>
  </si>
  <si>
    <t>CARIBOU PH 1 UNIT 1</t>
  </si>
  <si>
    <t>CARGILLB6BIO1</t>
  </si>
  <si>
    <t>CARGILLB6BIO2</t>
  </si>
  <si>
    <t>CARLS1_2_CARCT1</t>
  </si>
  <si>
    <t>CARLSBAD 1</t>
  </si>
  <si>
    <t>CARLS2_1_CARCT1</t>
  </si>
  <si>
    <t>CARLSBAD 2</t>
  </si>
  <si>
    <t>CARSON_ICE_CC</t>
  </si>
  <si>
    <t>banc_ccgt</t>
  </si>
  <si>
    <t>BANC</t>
  </si>
  <si>
    <t>CARSON_ICE_PEAKER</t>
  </si>
  <si>
    <t>banc_peaker</t>
  </si>
  <si>
    <t>CASADB_1_CD4GT1</t>
  </si>
  <si>
    <t>CASCADESTORAGE</t>
  </si>
  <si>
    <t>CASTAIC_1</t>
  </si>
  <si>
    <t>ldwp_pumped_hydro</t>
  </si>
  <si>
    <t>CASTAIC_2</t>
  </si>
  <si>
    <t>CASTAIC_3</t>
  </si>
  <si>
    <t>CASTAIC_4</t>
  </si>
  <si>
    <t>CASTAIC_5</t>
  </si>
  <si>
    <t>CASTAIC_6</t>
  </si>
  <si>
    <t>CASTVL_2_FCELL</t>
  </si>
  <si>
    <t>CATLNA_2_SOLAR</t>
  </si>
  <si>
    <t>CATALINA SOLAR - PHASES 1 AND 2</t>
  </si>
  <si>
    <t>CATLNA_2_SOLAR2</t>
  </si>
  <si>
    <t>CATALINA SOLAR 2</t>
  </si>
  <si>
    <t>CALIFORNIA VALLEY SOLAR RANCH-PHASE B</t>
  </si>
  <si>
    <t>CALIFORNIA VALLEY SOLAR RANCH-PHASE A</t>
  </si>
  <si>
    <t>CAYTNO_2_VASCO</t>
  </si>
  <si>
    <t>VASCO ROAD</t>
  </si>
  <si>
    <t>CDWR07_2_GEN</t>
  </si>
  <si>
    <t>WATER WHEEL RANCH</t>
  </si>
  <si>
    <t>CEDUCR_2_SOLAR1</t>
  </si>
  <si>
    <t>DUCOR SOLAR 1</t>
  </si>
  <si>
    <t>CEDUCR_2_SOLAR2</t>
  </si>
  <si>
    <t>DUCOR SOLAR 2</t>
  </si>
  <si>
    <t>CEDUCR_2_SOLAR3</t>
  </si>
  <si>
    <t>DUCOR SOLAR 3</t>
  </si>
  <si>
    <t>CEDUCR_2_SOLAR4</t>
  </si>
  <si>
    <t>DUCOR SOLAR 4</t>
  </si>
  <si>
    <t>CENT40_1_C40SR1</t>
  </si>
  <si>
    <t>CENTRAL 40</t>
  </si>
  <si>
    <t>CENTER_2_RHONDO</t>
  </si>
  <si>
    <t>MWD RIO HONDO HYDROELECTRIC RECOVERY PLA</t>
  </si>
  <si>
    <t>CENTER_2_SOLAR1</t>
  </si>
  <si>
    <t>PICO RIVERA</t>
  </si>
  <si>
    <t>CENTER_2_TECNG1</t>
  </si>
  <si>
    <t>TECHNICAST</t>
  </si>
  <si>
    <t>CENTER_6_PEAKER</t>
  </si>
  <si>
    <t>CENTER PEAKER</t>
  </si>
  <si>
    <t>CENTRY_6_PL1X4</t>
  </si>
  <si>
    <t>CENTURY GENERATING PLANT (AGGREGATE)</t>
  </si>
  <si>
    <t>CHALANSOLAR</t>
  </si>
  <si>
    <t>CHALANSTORAGE</t>
  </si>
  <si>
    <t>CHALK_1_UNIT</t>
  </si>
  <si>
    <t>CHALK CLIFF LIMITED</t>
  </si>
  <si>
    <t>CHARMN_2_PGONG1</t>
  </si>
  <si>
    <t>PROCTER  AND  GAMBLE OXNARD I</t>
  </si>
  <si>
    <t>CHEVRON USA (TAFT/CADET)</t>
  </si>
  <si>
    <t>CHEVRON USA (COALINGA)</t>
  </si>
  <si>
    <t>AERA ENERGY LLC. (COALINGA)</t>
  </si>
  <si>
    <t>CHEVRON USA (CYMRIC)</t>
  </si>
  <si>
    <t>CHEVMN_2_UNITS</t>
  </si>
  <si>
    <t>CHEVRON U.S.A. UNITS 1 &amp; 2 AGGREGATE</t>
  </si>
  <si>
    <t>CHICAGO PARK POWERHOUSE</t>
  </si>
  <si>
    <t>CHILLS_1_SYCENG</t>
  </si>
  <si>
    <t>SYCAMORE ENERGY 1</t>
  </si>
  <si>
    <t>CHILLS_7_UNITA1</t>
  </si>
  <si>
    <t>SYCAMORE ENERGY 2</t>
  </si>
  <si>
    <t>CHINO_2_APEBT1</t>
  </si>
  <si>
    <t>POMONA ENERGY STORAGE</t>
  </si>
  <si>
    <t>CHINO_2_JURUPA</t>
  </si>
  <si>
    <t>JURUPA</t>
  </si>
  <si>
    <t>CHINO_2_QF</t>
  </si>
  <si>
    <t>CHINO QFS</t>
  </si>
  <si>
    <t>CHINO_2_SASOLR</t>
  </si>
  <si>
    <t>SS SAN ANTONIO WEST LLC</t>
  </si>
  <si>
    <t>CHINO_2_SOLAR</t>
  </si>
  <si>
    <t>CHINO RT SOLAR 1</t>
  </si>
  <si>
    <t>CHINO_2_SOLAR2</t>
  </si>
  <si>
    <t>KONA SOLAR - TERRA FRANCESCA</t>
  </si>
  <si>
    <t>CHINO_6_CIMGEN</t>
  </si>
  <si>
    <t>CHINO CO-GENERATION</t>
  </si>
  <si>
    <t>CHINO_6_SMPPAP</t>
  </si>
  <si>
    <t>CHINO_7_MILIKN</t>
  </si>
  <si>
    <t>MN MILLIKEN GENCO LLC</t>
  </si>
  <si>
    <t>CHOW II BIOMASS TO ENERGY</t>
  </si>
  <si>
    <t>CHWCHL_1_UNIT</t>
  </si>
  <si>
    <t>CHOW 2 PEAKER PLANT</t>
  </si>
  <si>
    <t>caiso_reciprocating_engine</t>
  </si>
  <si>
    <t>ice</t>
  </si>
  <si>
    <t>CLINESCO_3_PVDYN</t>
  </si>
  <si>
    <t>CLINES CORNERS</t>
  </si>
  <si>
    <t>PNM</t>
  </si>
  <si>
    <t>CLINESCO_3_WBDYN</t>
  </si>
  <si>
    <t>CLINES CORNERS B</t>
  </si>
  <si>
    <t>CLOVERDALE SOLAR I</t>
  </si>
  <si>
    <t>CLOVER_2_UNIT</t>
  </si>
  <si>
    <t>CLOVER CREEK</t>
  </si>
  <si>
    <t>LIME SADDLE HYDRO</t>
  </si>
  <si>
    <t>SMALL QF AGGREGATION - OAKLAND</t>
  </si>
  <si>
    <t>CNTNLA_2_SOLAR1</t>
  </si>
  <si>
    <t>CENTINELA SOLAR ENERGY I</t>
  </si>
  <si>
    <t>CNTNLA_2_SOLAR2</t>
  </si>
  <si>
    <t>CENTINELS SOLAR ENERGY 2</t>
  </si>
  <si>
    <t>CENTERVILLE</t>
  </si>
  <si>
    <t>iid_peaker</t>
  </si>
  <si>
    <t>COACHELLA_2</t>
  </si>
  <si>
    <t>COACHELLA_3</t>
  </si>
  <si>
    <t>COACHELLA_4</t>
  </si>
  <si>
    <t>COACHELLA_BATTERY</t>
  </si>
  <si>
    <t>IID_Li_Battery</t>
  </si>
  <si>
    <t>COACHELLAWIND</t>
  </si>
  <si>
    <t>MARSH LANDING 1</t>
  </si>
  <si>
    <t>MARSH LANDING 2</t>
  </si>
  <si>
    <t>MARSH LANDING 3</t>
  </si>
  <si>
    <t>COCOPP_2_CTG4</t>
  </si>
  <si>
    <t>MARSH LANDING 4</t>
  </si>
  <si>
    <t>OAKLEY SOLAR PROJECT</t>
  </si>
  <si>
    <t>STOCKTON BIOMAS</t>
  </si>
  <si>
    <t>COLEMAN</t>
  </si>
  <si>
    <t>COLGAT_7_UNIT 1</t>
  </si>
  <si>
    <t>COLGATE POWERHOUSE UNIT 1</t>
  </si>
  <si>
    <t>COLGAT_7_UNIT 2</t>
  </si>
  <si>
    <t>COLGATE POWERHOUSE UNIT 2</t>
  </si>
  <si>
    <t>COLGNS_2_CNSSR1</t>
  </si>
  <si>
    <t>COLGREEN NORTH SHORE</t>
  </si>
  <si>
    <t>COLLINS PINE</t>
  </si>
  <si>
    <t>COLTON_6_AGUAM1</t>
  </si>
  <si>
    <t>AGUA MANSA UNIT 1 (CITY OF COLTON)</t>
  </si>
  <si>
    <t>COLUSA GENERATING STATION</t>
  </si>
  <si>
    <t>COLVIL_7_PL1X2</t>
  </si>
  <si>
    <t>COLLIERVILLE HYDRO UNIT 1 &amp; 2 AGGREGATE</t>
  </si>
  <si>
    <t>MAMMOTH G1</t>
  </si>
  <si>
    <t>CONTRL_1_CASAD2</t>
  </si>
  <si>
    <t>MAMMOTH G2</t>
  </si>
  <si>
    <t>MAMMOTH G3</t>
  </si>
  <si>
    <t>CONTRL_1_LUNDY</t>
  </si>
  <si>
    <t>LUNDY</t>
  </si>
  <si>
    <t>CONTRL_1_OXBOW</t>
  </si>
  <si>
    <t>DIXIE VALLEY GEO</t>
  </si>
  <si>
    <t>CONTRL_1_POOLE</t>
  </si>
  <si>
    <t>POOLE HYDRO PLANT 1</t>
  </si>
  <si>
    <t>CONTRL_1_QF</t>
  </si>
  <si>
    <t>CONTROL QFS</t>
  </si>
  <si>
    <t>CONTRL_1_RUSHCK</t>
  </si>
  <si>
    <t>RUSH CREEK</t>
  </si>
  <si>
    <t>CMS2</t>
  </si>
  <si>
    <t>COPMT4_2_SOLAR4</t>
  </si>
  <si>
    <t>COPPER MOUNTAIN SOLAR 4</t>
  </si>
  <si>
    <t>COPPER MOUNTAIN 10</t>
  </si>
  <si>
    <t>COPPER MOUNTAIN 48</t>
  </si>
  <si>
    <t>COPPER_MOUNTAIN_3_01</t>
  </si>
  <si>
    <t>COPPER_MOUNTAIN_3_02</t>
  </si>
  <si>
    <t>COPPER_MOUNTAIN_3_03</t>
  </si>
  <si>
    <t>COPPER_MOUNTAIN_3_04</t>
  </si>
  <si>
    <t>COPPER_MOUNTAIN_3_05</t>
  </si>
  <si>
    <t>COPPER_MOUNTAIN_3_06</t>
  </si>
  <si>
    <t>COPPER_MOUNTAIN_3_07</t>
  </si>
  <si>
    <t>COPPER_MOUNTAIN_3_08</t>
  </si>
  <si>
    <t>COPPER_MOUNTAIN_3_09</t>
  </si>
  <si>
    <t>COPPER_MOUNTAIN_3_10</t>
  </si>
  <si>
    <t>CID SOLAR</t>
  </si>
  <si>
    <t>CORCAN_1_SOLAR2</t>
  </si>
  <si>
    <t>CORCORAN CITY</t>
  </si>
  <si>
    <t>CORDOVA_FIR_SOLAR</t>
  </si>
  <si>
    <t>banc_solar</t>
  </si>
  <si>
    <t>CORONS_2_SOLAR</t>
  </si>
  <si>
    <t>MASTER DEVELOPMENT CORONA</t>
  </si>
  <si>
    <t>CORONS_6_CLRWTR</t>
  </si>
  <si>
    <t>CLEARWATER POWER PLANT</t>
  </si>
  <si>
    <t>CORRAL_6_SJOAQN</t>
  </si>
  <si>
    <t>AMERESCO SAN JOAQUIN</t>
  </si>
  <si>
    <t>COSUMNES_CC</t>
  </si>
  <si>
    <t>COTTLE_2_FRNKNH</t>
  </si>
  <si>
    <t>FRANKENHEIMER POWER PLANT</t>
  </si>
  <si>
    <t>COVERD_2_HCKHY1</t>
  </si>
  <si>
    <t>HATCHET CREEK</t>
  </si>
  <si>
    <t>COVERD_2_MCKHY1</t>
  </si>
  <si>
    <t>MONTGOMERY CREEK HYDRO</t>
  </si>
  <si>
    <t>COVERD_2_QFUNTS</t>
  </si>
  <si>
    <t>COVE HYDROELECTRIC PROJECT</t>
  </si>
  <si>
    <t>COVERD_2_RCKHY1</t>
  </si>
  <si>
    <t>ROARING CREEK</t>
  </si>
  <si>
    <t>COW CREEK HYDRO</t>
  </si>
  <si>
    <t>CPSTNO_7_PRMADS</t>
  </si>
  <si>
    <t>PRIMA DESCHECHA (CAPISTRANO)</t>
  </si>
  <si>
    <t>CPVERD_2_SOLAR</t>
  </si>
  <si>
    <t>CAMPO VERDE SOLAR</t>
  </si>
  <si>
    <t>CRELMN_6_RAMON1</t>
  </si>
  <si>
    <t>RAMONA 1</t>
  </si>
  <si>
    <t>CRELMN_6_RAMON2</t>
  </si>
  <si>
    <t>RAMONA 2</t>
  </si>
  <si>
    <t>CRELMN_6_RAMSR3</t>
  </si>
  <si>
    <t>RAMONA SOLAR ENERGY</t>
  </si>
  <si>
    <t>CRESSY_1_PARKER</t>
  </si>
  <si>
    <t>PARKER POWERHOUSE</t>
  </si>
  <si>
    <t>CRESTA PH UNIT 1 &amp; 2 AGGREGATE</t>
  </si>
  <si>
    <t>CRIMSN_2_CRMBT1</t>
  </si>
  <si>
    <t>Crimson (CAISO), Sonoran West (LSEs)</t>
  </si>
  <si>
    <t>Crimson 2</t>
  </si>
  <si>
    <t>CRANE VALLEY</t>
  </si>
  <si>
    <t>SAN JOAQUIN 2</t>
  </si>
  <si>
    <t>SAN JOAQUIN 3</t>
  </si>
  <si>
    <t>CROCKETT COGEN</t>
  </si>
  <si>
    <t>CROWCREEKSOLAR</t>
  </si>
  <si>
    <t>CROWCREEKSTORAGE</t>
  </si>
  <si>
    <t>CRSTWD_6_KUMYAY</t>
  </si>
  <si>
    <t>KUMEYAAY WIND FARM</t>
  </si>
  <si>
    <t>CRWCKS_1_SOLAR1</t>
  </si>
  <si>
    <t>CROW CREEK SOLAR 1</t>
  </si>
  <si>
    <t>CSCCOG_1_UNIT 1</t>
  </si>
  <si>
    <t>SANTA CLARA CO-GEN</t>
  </si>
  <si>
    <t>CSCGNR_1_UNIT 1</t>
  </si>
  <si>
    <t>GIANERA PEAKER UNIT 1</t>
  </si>
  <si>
    <t>CSCGNR_1_UNIT 2</t>
  </si>
  <si>
    <t>GIANERA PEAKER UNIT 2</t>
  </si>
  <si>
    <t>CSLR4S_2_SOLAR</t>
  </si>
  <si>
    <t>CSOLAR IV SOUTH</t>
  </si>
  <si>
    <t>CLOVER FLAT LAND FILL GAS</t>
  </si>
  <si>
    <t>CSTRVL_7_PL1X2</t>
  </si>
  <si>
    <t>MARINA LAND FILL GAS</t>
  </si>
  <si>
    <t>CASTROVILLE QF AGGREGATE</t>
  </si>
  <si>
    <t>SMALL QF AGGREGATION - BURNEY</t>
  </si>
  <si>
    <t>COLUMBIA SOLAR ENERGY II</t>
  </si>
  <si>
    <t>CUMMNG_6_SUNCT1</t>
  </si>
  <si>
    <t>SUNSELECT 1</t>
  </si>
  <si>
    <t>CURTIS_1_CANLCK</t>
  </si>
  <si>
    <t>CANAL CREEK POWERHOUSE</t>
  </si>
  <si>
    <t>CURTIS_1_FARFLD</t>
  </si>
  <si>
    <t>FAIRFIELD POWERHOUSE</t>
  </si>
  <si>
    <t>CUYAMA SOLAR</t>
  </si>
  <si>
    <t>caiso_biogas</t>
  </si>
  <si>
    <t>biogas</t>
  </si>
  <si>
    <t>MADERA 1</t>
  </si>
  <si>
    <t>MADERA DIGESTER GENSET 2</t>
  </si>
  <si>
    <t>DALYCT_1_FCELL</t>
  </si>
  <si>
    <t>DAVID_TEVELDE_DAIRY_DIGESTER</t>
  </si>
  <si>
    <t>GRASSLANDS 3</t>
  </si>
  <si>
    <t>GRASSLANDS 4</t>
  </si>
  <si>
    <t>DAVIS_7_MNMETH</t>
  </si>
  <si>
    <t>MM YOLO POWER LLC</t>
  </si>
  <si>
    <t>DEADCK_1_UNIT</t>
  </si>
  <si>
    <t>DEERCR_6_UNIT 1</t>
  </si>
  <si>
    <t>DEER CREEK</t>
  </si>
  <si>
    <t>DEL_RANCH_COMPANY</t>
  </si>
  <si>
    <t>iid_geothermal</t>
  </si>
  <si>
    <t>DELAMO_2_SOLAR1</t>
  </si>
  <si>
    <t>GOLDEN SPRINGS BUILDING H</t>
  </si>
  <si>
    <t>DELAMO_2_SOLAR2</t>
  </si>
  <si>
    <t>GOLDEN SPRINGS BUILDING M</t>
  </si>
  <si>
    <t>DELAMO_2_SOLAR3</t>
  </si>
  <si>
    <t>GOLDEN SPRINGS BUILDING G</t>
  </si>
  <si>
    <t>DELAMO_2_SOLAR4</t>
  </si>
  <si>
    <t>GOLDEN SPRINGS BUILDING F</t>
  </si>
  <si>
    <t>DELAMO_2_SOLAR5</t>
  </si>
  <si>
    <t>GOLDEN SPRINGS BUILDING L</t>
  </si>
  <si>
    <t>DELAMO_2_SOLAR6</t>
  </si>
  <si>
    <t>FREEWAY SPRINGS</t>
  </si>
  <si>
    <t>DELAMO_2_SOLRC1</t>
  </si>
  <si>
    <t>GOLDEN SPRINGS BUILDING C1</t>
  </si>
  <si>
    <t>DELAMO_2_SOLRD</t>
  </si>
  <si>
    <t>GOLDEN SOLAR BUILDING D</t>
  </si>
  <si>
    <t>DELSUR_6_BSOLAR</t>
  </si>
  <si>
    <t>CENTRAL ANTELOPE DRY RANCH B</t>
  </si>
  <si>
    <t>DELSUR_6_CREST</t>
  </si>
  <si>
    <t>DELSUR_6_DRYFRB</t>
  </si>
  <si>
    <t>DRY FARM RANCH B</t>
  </si>
  <si>
    <t>DELSUR_6_SOLAR1</t>
  </si>
  <si>
    <t>SUMMER SOLAR NORTH</t>
  </si>
  <si>
    <t>DELSUR_6_SOLAR4</t>
  </si>
  <si>
    <t>RADIANCE SOLAR 4</t>
  </si>
  <si>
    <t>DELSUR_6_SOLAR5</t>
  </si>
  <si>
    <t>RADIANCE SOLAR 5</t>
  </si>
  <si>
    <t>DELTA_2_PL1X4</t>
  </si>
  <si>
    <t>DELTA ENERGY CENTER AGGREGATE</t>
  </si>
  <si>
    <t>DESERT_POWER_3</t>
  </si>
  <si>
    <t>DESERT_VIEW</t>
  </si>
  <si>
    <t>DEVERS_1_QF</t>
  </si>
  <si>
    <t>DEVERS_1_SEPV05</t>
  </si>
  <si>
    <t>SEPV 5</t>
  </si>
  <si>
    <t>DEVERS_1_SOLAR</t>
  </si>
  <si>
    <t>CASCADE SOLAR</t>
  </si>
  <si>
    <t>DEVERS_1_SOLAR1</t>
  </si>
  <si>
    <t>SEPV8</t>
  </si>
  <si>
    <t>DEVERS_1_SOLAR2</t>
  </si>
  <si>
    <t>SEPV9</t>
  </si>
  <si>
    <t>DEVERS_2_CS2SR4</t>
  </si>
  <si>
    <t>CALIENTE SOLAR 2</t>
  </si>
  <si>
    <t>DEVERS_2_DHSPG2</t>
  </si>
  <si>
    <t>DESERT HOT SPRINGS 2</t>
  </si>
  <si>
    <t>DEXZEL_1_UNIT</t>
  </si>
  <si>
    <t>WESTERN POWER AND STEAM COGENERATION</t>
  </si>
  <si>
    <t>DIABLO CANYON UNIT 1</t>
  </si>
  <si>
    <t>caiso_nuclear</t>
  </si>
  <si>
    <t>nuclear</t>
  </si>
  <si>
    <t>DIABLO CANYON UNIT 2</t>
  </si>
  <si>
    <t>DIAMOND_H_DAIRY_POWER</t>
  </si>
  <si>
    <t>DINUBA_6_UNIT</t>
  </si>
  <si>
    <t>CHEVRON USA (EASTRIDGE)</t>
  </si>
  <si>
    <t>DIVSON_6_NSQF</t>
  </si>
  <si>
    <t>ZERO WASTE ENERGY</t>
  </si>
  <si>
    <t>DMDVLY_1_UNITS</t>
  </si>
  <si>
    <t>DIAMOND VALLEY LAKE PUMP-GEN PLANT</t>
  </si>
  <si>
    <t>DONNLS_7_UNIT</t>
  </si>
  <si>
    <t>DONNELLS HYDRO</t>
  </si>
  <si>
    <t>DOSMGO_2_NSPIN</t>
  </si>
  <si>
    <t>DOUBLC_1_UNITS</t>
  </si>
  <si>
    <t>DOUBLE "C" LIMITED</t>
  </si>
  <si>
    <t>DOUBLEADIGESTER1</t>
  </si>
  <si>
    <t>DOUBLEADIGESTER2</t>
  </si>
  <si>
    <t>DOUBLEADIGESTER3</t>
  </si>
  <si>
    <t>DRACKR_2_D4SR4B</t>
  </si>
  <si>
    <t>DRACKER SOLAR UNIT 4B</t>
  </si>
  <si>
    <t>DRACKR_2_DS3SR3</t>
  </si>
  <si>
    <t>DRACKER SOLAR UNIT 3</t>
  </si>
  <si>
    <t>DRACKR_2_DS4SR4</t>
  </si>
  <si>
    <t>DRACKER SOLAR UNIT 4</t>
  </si>
  <si>
    <t>DRACKER SOLAR UNIT 1 BESS</t>
  </si>
  <si>
    <t>DRACKR_2_DSUBT2</t>
  </si>
  <si>
    <t>DRACKER SOLAR UNIT 2 BESS</t>
  </si>
  <si>
    <t>DRACKR_2_DSUBT3</t>
  </si>
  <si>
    <t>DRACKER SOLAR UNIT 3 BESS</t>
  </si>
  <si>
    <t>DRACKR_2_DSUBT4</t>
  </si>
  <si>
    <t>Dracker Solar Unit 4 BESS</t>
  </si>
  <si>
    <t>DRACKR_2_SOLAR1</t>
  </si>
  <si>
    <t>DRACKER SOLAR UNIT 1</t>
  </si>
  <si>
    <t>DRACKR_2_SOLAR2</t>
  </si>
  <si>
    <t>DRACKER SOLAR UNIT 2</t>
  </si>
  <si>
    <t>DRACKR_3_DSUBT3</t>
  </si>
  <si>
    <t>DREWS_6_PL1X4</t>
  </si>
  <si>
    <t>DREWS GENERATING PLANT</t>
  </si>
  <si>
    <t>DREWSR_2_BHSSR1</t>
  </si>
  <si>
    <t>Blue Hornet Solar</t>
  </si>
  <si>
    <t>DRUM PH 1 UNITS 1 &amp; 2 AGGREGATE</t>
  </si>
  <si>
    <t>DRUM PH 1 UNITS 3 &amp; 4 AGGREGATE</t>
  </si>
  <si>
    <t>DRUM PH 2 UNIT 5</t>
  </si>
  <si>
    <t>DE SABLA HYDRO</t>
  </si>
  <si>
    <t>DSFLWR_2_WS2SR1</t>
  </si>
  <si>
    <t>WILLOW SPRINGS 2</t>
  </si>
  <si>
    <t>DSRTHV_2_DH1SR1</t>
  </si>
  <si>
    <t>DESERT HARVEST</t>
  </si>
  <si>
    <t>DSRTHV_2_DH2BT1</t>
  </si>
  <si>
    <t>DESERT HARVEST BESS</t>
  </si>
  <si>
    <t>DSRTHV_2_DH2SR2</t>
  </si>
  <si>
    <t>DESERT HARVEST 2</t>
  </si>
  <si>
    <t>DSRTSL_2_SOLAR1</t>
  </si>
  <si>
    <t>DESERT STATELINE</t>
  </si>
  <si>
    <t>DSRTSN_2_DS2X2</t>
  </si>
  <si>
    <t>Desert Sunlight PV II Storage</t>
  </si>
  <si>
    <t>DESERT SUNLIGHT 300</t>
  </si>
  <si>
    <t>DSRTSN_2_SOLAR2</t>
  </si>
  <si>
    <t>DESERT SUNLIGHT 250</t>
  </si>
  <si>
    <t>DTCHWD_2_BT3WND</t>
  </si>
  <si>
    <t>BROOKFIELD TEHACHAPI 3</t>
  </si>
  <si>
    <t>DTCHWD_2_BT4WND</t>
  </si>
  <si>
    <t>BROOKFIELD TEHACHAPI 4</t>
  </si>
  <si>
    <t>DUANE_1_PL1X3</t>
  </si>
  <si>
    <t>DONALD VON RAESFELD POWER PROJECT</t>
  </si>
  <si>
    <t>DURNMESA_3_WBDYN</t>
  </si>
  <si>
    <t>DURAN MESA</t>
  </si>
  <si>
    <t>DUTCH FLAT 1 PH</t>
  </si>
  <si>
    <t>DUTCH FLAT 2 PH</t>
  </si>
  <si>
    <t>DVLCYN_1_UNITS</t>
  </si>
  <si>
    <t>DEVIL CANYON HYDRO UNITS 1-4 AGGREGATE</t>
  </si>
  <si>
    <t>DYERSM_6_DSWWD1</t>
  </si>
  <si>
    <t>DYER SUMMIT WIND REPOWER</t>
  </si>
  <si>
    <t>EARTH_ENERGY_1</t>
  </si>
  <si>
    <t>EASTWD_7_UNIT</t>
  </si>
  <si>
    <t>EASTWOOD PUMP-GEN</t>
  </si>
  <si>
    <t>EDMONS_2_NSPIN</t>
  </si>
  <si>
    <t>EDWARD_2_E21SB1_LESR</t>
  </si>
  <si>
    <t>EdSan 2 Edwards 1A</t>
  </si>
  <si>
    <t>EDWARD_2_E21SB1_SUN</t>
  </si>
  <si>
    <t>EDWARD_2_E23SB1</t>
  </si>
  <si>
    <t>EdSan 2 Edwards 3</t>
  </si>
  <si>
    <t>EDWARD_2_E23SB1_LESR</t>
  </si>
  <si>
    <t>EDWARD_2_ES2BT3</t>
  </si>
  <si>
    <t>EdSan 2</t>
  </si>
  <si>
    <t>EDWARD_2_ES2BT3_LESR</t>
  </si>
  <si>
    <t>EEKTMN_6_SOLAR1</t>
  </si>
  <si>
    <t>EE K SOLAR 1</t>
  </si>
  <si>
    <t>EL_CENTRO_4</t>
  </si>
  <si>
    <t>iid_ccgt</t>
  </si>
  <si>
    <t>EL_CENTRO_CC2</t>
  </si>
  <si>
    <t>EL_CENTRO_CC3</t>
  </si>
  <si>
    <t>ELCABO_5_ECWSCEDYN</t>
  </si>
  <si>
    <t>EL CABO WIND</t>
  </si>
  <si>
    <t>ELCAJN_6_DRGEN1</t>
  </si>
  <si>
    <t>ELCAJN_6_DRGEN2</t>
  </si>
  <si>
    <t>ELCAJN_6_EB1BT1</t>
  </si>
  <si>
    <t>EASTERN BESS 1</t>
  </si>
  <si>
    <t>ELCAJN_6_LM6K</t>
  </si>
  <si>
    <t>EL CAJON ENERGY CENTER</t>
  </si>
  <si>
    <t>ELCAJN_6_UNITA1</t>
  </si>
  <si>
    <t>CUYAMACA PEAK ENERGY PLANT</t>
  </si>
  <si>
    <t>2097 HELTON</t>
  </si>
  <si>
    <t>ELDORO_7_UNIT 1</t>
  </si>
  <si>
    <t>EL DORADO UNIT 1</t>
  </si>
  <si>
    <t>ELDORO_7_UNIT 2</t>
  </si>
  <si>
    <t>EL DORADO UNIT 2</t>
  </si>
  <si>
    <t>ELECTRA PH UNIT 1 &amp; 2 AGGREGATE</t>
  </si>
  <si>
    <t>ELK_GROVE_1_SOLAR</t>
  </si>
  <si>
    <t>ELK_GROVE_2_SOLAR</t>
  </si>
  <si>
    <t>ELKCRK_6_STONYG</t>
  </si>
  <si>
    <t>STONEY GORGE HYDRO AGGREGATE</t>
  </si>
  <si>
    <t>ELKHIL_2_PL1X3</t>
  </si>
  <si>
    <t>ELK HILLS COMBINED CYCLE (AGGREGATE)</t>
  </si>
  <si>
    <t>ELKHORN ENERGY STORAGE</t>
  </si>
  <si>
    <t>ELLIS_2_QF</t>
  </si>
  <si>
    <t>ELLIS QFS</t>
  </si>
  <si>
    <t>EL NIDO BIOMASS TO ENERGY</t>
  </si>
  <si>
    <t>ELSEGN_2_UN1011</t>
  </si>
  <si>
    <t>EL SEGUNDO ENERGY CENTER 5/6</t>
  </si>
  <si>
    <t>ELSEGN_2_UN2021</t>
  </si>
  <si>
    <t>EL SEGUNDO ENERGY CENTER 7/8</t>
  </si>
  <si>
    <t>ENELBELLASTORAGE</t>
  </si>
  <si>
    <t>ENERGETICS_PV</t>
  </si>
  <si>
    <t>ENERSJ_2_WIND</t>
  </si>
  <si>
    <t>ESJ WIND ENERGY</t>
  </si>
  <si>
    <t>ENERSJ_5_ESJWD2</t>
  </si>
  <si>
    <t>ENERGIA_SIERRA_JUAREZ_2_US_LLC</t>
  </si>
  <si>
    <t>ENWIND_2_WIND1</t>
  </si>
  <si>
    <t>CAMERON RIDGE</t>
  </si>
  <si>
    <t>ENWIND_2_WIND2</t>
  </si>
  <si>
    <t>RIDGETOP I</t>
  </si>
  <si>
    <t>ESCNDO_6_EB1BT1</t>
  </si>
  <si>
    <t>ESCONDIDO BESS 1</t>
  </si>
  <si>
    <t>ESCNDO_6_EB2BT2</t>
  </si>
  <si>
    <t>ESCONDIDO BESS 2</t>
  </si>
  <si>
    <t>ESCNDO_6_EB3BT3</t>
  </si>
  <si>
    <t>ESCONDIDO BESS 3</t>
  </si>
  <si>
    <t>ESCNDO_6_PL1X2</t>
  </si>
  <si>
    <t>MMC ESCONDIDO AGGREGATE</t>
  </si>
  <si>
    <t>ESCNDO_6_UNITB1</t>
  </si>
  <si>
    <t>CALPEAK POWER ENTERPRISE UNIT 1</t>
  </si>
  <si>
    <t>ESCO_6_GLMQF</t>
  </si>
  <si>
    <t>GOAL LINE COGEN</t>
  </si>
  <si>
    <t>ESNHWR_2_WC1BT1</t>
  </si>
  <si>
    <t>Wildcat I BESS</t>
  </si>
  <si>
    <t>ESQUON_6_LNDFIL</t>
  </si>
  <si>
    <t>NEAL ROAD LANDFILL GENERATING FACILITY</t>
  </si>
  <si>
    <t>ESTWND_2_OPPWD1</t>
  </si>
  <si>
    <t>Oasis Power Plant Eastwind</t>
  </si>
  <si>
    <t>ETIWND_2_CHMPNE</t>
  </si>
  <si>
    <t>CHAMPAGNE</t>
  </si>
  <si>
    <t>ETIWND_2_FONTNA</t>
  </si>
  <si>
    <t>FONTANALYTLE CREEK POWERHOUSE P</t>
  </si>
  <si>
    <t>ETIWND_2_RTS010</t>
  </si>
  <si>
    <t>SPVP010 FONTANA RT SOLAR</t>
  </si>
  <si>
    <t>ETIWND_2_RTS015</t>
  </si>
  <si>
    <t>SPVP015</t>
  </si>
  <si>
    <t>ETIWND_2_RTS017</t>
  </si>
  <si>
    <t>SPVP017</t>
  </si>
  <si>
    <t>ETIWND_2_RTS018</t>
  </si>
  <si>
    <t>SPVP018 FONTANA RT SOLAR</t>
  </si>
  <si>
    <t>ETIWND_2_RTS023</t>
  </si>
  <si>
    <t>SPVP023 FONTANA RT SOLAR</t>
  </si>
  <si>
    <t>ETIWND_2_RTS026</t>
  </si>
  <si>
    <t>SPVP026</t>
  </si>
  <si>
    <t>ETIWND_2_RTS027</t>
  </si>
  <si>
    <t>SPVP027</t>
  </si>
  <si>
    <t>ETIWND_2_SOLAR1</t>
  </si>
  <si>
    <t>DEDEAUX ONTARIO</t>
  </si>
  <si>
    <t>ETIWND_2_SOLAR2</t>
  </si>
  <si>
    <t>ROCHESTER</t>
  </si>
  <si>
    <t>ETIWND_2_SOLAR5</t>
  </si>
  <si>
    <t>DULLES</t>
  </si>
  <si>
    <t>ETIWND_2_UNIT1</t>
  </si>
  <si>
    <t>ETIWND_6_GRPLND</t>
  </si>
  <si>
    <t>GRAPELAND PEAKER</t>
  </si>
  <si>
    <t>ETIWANDA RECOVERY HYDRO</t>
  </si>
  <si>
    <t>EXCHEC_7_UNIT 1</t>
  </si>
  <si>
    <t>EXCHEQUER HYDRO</t>
  </si>
  <si>
    <t>EXCLSG_1_SOLAR</t>
  </si>
  <si>
    <t>EXCELSIOR SOLAR</t>
  </si>
  <si>
    <t>FAIRHV_6_UNIT</t>
  </si>
  <si>
    <t>FALLBROOKSTORAGE</t>
  </si>
  <si>
    <t>FELLOW QF AGGREGATE</t>
  </si>
  <si>
    <t>FLOWD_2_RT2WD2</t>
  </si>
  <si>
    <t>RIDGETOP 2</t>
  </si>
  <si>
    <t>FLOWD_2_WIND1</t>
  </si>
  <si>
    <t>CAMERON RIDGE 2</t>
  </si>
  <si>
    <t>DIABLO WINDS</t>
  </si>
  <si>
    <t>FMEADO_6_HELLHL</t>
  </si>
  <si>
    <t>FMEADO_7_UNIT</t>
  </si>
  <si>
    <t>FRENCH MEADOWS HYDRO</t>
  </si>
  <si>
    <t>FORBST_7_UNIT 1</t>
  </si>
  <si>
    <t>FORBESTOWN HYDRO</t>
  </si>
  <si>
    <t>FORKBU_6_UNIT</t>
  </si>
  <si>
    <t>HYPOWER, INC. (FORKS OF BUTTE)</t>
  </si>
  <si>
    <t>CORCORAN 3</t>
  </si>
  <si>
    <t>FRESNOSOLAR</t>
  </si>
  <si>
    <t>FRESNOSTORAGE</t>
  </si>
  <si>
    <t>FRIANT_6_UNITS</t>
  </si>
  <si>
    <t>FRIANT DAM</t>
  </si>
  <si>
    <t>FRITO-LAY</t>
  </si>
  <si>
    <t>FRNTBW_6_SOLAR1</t>
  </si>
  <si>
    <t>FRONTIER SOLAR</t>
  </si>
  <si>
    <t>ANGELS POWERHOUSE</t>
  </si>
  <si>
    <t>MURPHYS POWERHOUSE</t>
  </si>
  <si>
    <t>THREE FORKS WATER POWER PROJECT</t>
  </si>
  <si>
    <t>SMALL QF AGGREGATION - ZENIA</t>
  </si>
  <si>
    <t>GALE_1_SR3SR3</t>
  </si>
  <si>
    <t>SUNRAY 3</t>
  </si>
  <si>
    <t>WESTSTAR DAIRY BIOGAS</t>
  </si>
  <si>
    <t>GARLND_2_GARBT1</t>
  </si>
  <si>
    <t>GARLAND STORAGE</t>
  </si>
  <si>
    <t>GARLND_2_GASLR</t>
  </si>
  <si>
    <t>GARLAND B</t>
  </si>
  <si>
    <t>GARLND_2_GASLRA</t>
  </si>
  <si>
    <t>GARLAND A</t>
  </si>
  <si>
    <t>GARNET_1_SOLAR</t>
  </si>
  <si>
    <t>NORTH PALM SPRINGS 4A</t>
  </si>
  <si>
    <t>GARNET_1_SOLAR2</t>
  </si>
  <si>
    <t>GARNET SOLAR POWER GENERATION STATION 1</t>
  </si>
  <si>
    <t>GARNET_1_UNITS</t>
  </si>
  <si>
    <t>GARNET GREEN POWER PROJECT AGGREGATE</t>
  </si>
  <si>
    <t>GARNET_1_WIND</t>
  </si>
  <si>
    <t>GARNET WIND ENERGY CENTER</t>
  </si>
  <si>
    <t>GARNET_1_WINDS</t>
  </si>
  <si>
    <t>GARNET WINDS AGGREGATION</t>
  </si>
  <si>
    <t>GARNET_1_WT3WND</t>
  </si>
  <si>
    <t>WAGNER WIND</t>
  </si>
  <si>
    <t>GARNET_2_COAWD2</t>
  </si>
  <si>
    <t>COACHELLA 2</t>
  </si>
  <si>
    <t>GARNET_2_DIFWD1</t>
  </si>
  <si>
    <t>GARNET_2_HYDRO</t>
  </si>
  <si>
    <t>WHITEWATER HYDRO</t>
  </si>
  <si>
    <t>GARNET_2_WIND1</t>
  </si>
  <si>
    <t>PHOENIX</t>
  </si>
  <si>
    <t>GARNET_2_WIND2</t>
  </si>
  <si>
    <t>KAREN AVENUE WIND FARM</t>
  </si>
  <si>
    <t>GARNET_2_WIND3</t>
  </si>
  <si>
    <t>SAN GORGONIO EAST</t>
  </si>
  <si>
    <t>GARNET_2_WIND4</t>
  </si>
  <si>
    <t>WINDUSTRIES</t>
  </si>
  <si>
    <t>GARNET_2_WIND5</t>
  </si>
  <si>
    <t>EASTWIND</t>
  </si>
  <si>
    <t>GARNET_2_WPMWD6</t>
  </si>
  <si>
    <t>WINTEC PALM</t>
  </si>
  <si>
    <t>GASKW1_2_GW1SR1</t>
  </si>
  <si>
    <t>GASKELL WEST 1</t>
  </si>
  <si>
    <t>GATES SOLAR STATION</t>
  </si>
  <si>
    <t>WEST GATES SOLAR STATION</t>
  </si>
  <si>
    <t>GATEWAY ENERGY STROAGE</t>
  </si>
  <si>
    <t>GATEWAY GENERATING STATION</t>
  </si>
  <si>
    <t>GENESIS STATION</t>
  </si>
  <si>
    <t>GEO_EAST_MESA_2_1</t>
  </si>
  <si>
    <t>GEO_EAST_MESA_3_1</t>
  </si>
  <si>
    <t>GEO_EAST_MESA_3_2</t>
  </si>
  <si>
    <t>GEYS11_7_UNIT11</t>
  </si>
  <si>
    <t>GEYSERS UNIT 11 (HEALDSBURG)</t>
  </si>
  <si>
    <t>GEYS12_7_UNIT12</t>
  </si>
  <si>
    <t>GEYSERS UNIT 12 (HEALDSBURG)</t>
  </si>
  <si>
    <t>GEYS13_7_UNIT13</t>
  </si>
  <si>
    <t>GEYSERS UNIT 13 (HEALDSBURG)</t>
  </si>
  <si>
    <t>GEYS14_7_UNIT14</t>
  </si>
  <si>
    <t>GEYSERS UNIT 14 (HEALDSBURG)</t>
  </si>
  <si>
    <t>GEYS16_7_UNIT16</t>
  </si>
  <si>
    <t>GEYSERS UNIT 16 (HEALDSBURG)</t>
  </si>
  <si>
    <t>GEYS17_2_BOTRCK</t>
  </si>
  <si>
    <t>GEYS17_7_UNIT17</t>
  </si>
  <si>
    <t>GEYSERS UNIT 17 (HEALDSBURG)</t>
  </si>
  <si>
    <t>GEYS18_7_UNIT18</t>
  </si>
  <si>
    <t>GEYSERS UNIT 18 (HEALDSBURG)</t>
  </si>
  <si>
    <t>GEYS20_7_UNIT20</t>
  </si>
  <si>
    <t>GEYSERS UNIT 20 (HEALDSBURG)</t>
  </si>
  <si>
    <t>GIFENS_6_BUGSL1</t>
  </si>
  <si>
    <t>BURFORD GIFFEN</t>
  </si>
  <si>
    <t>GIFFEN SOLAR STATION</t>
  </si>
  <si>
    <t>ASPIRATION SOLAR G</t>
  </si>
  <si>
    <t>GILROY_1_UNIT</t>
  </si>
  <si>
    <t>GILROY COGEN AGGREGATE</t>
  </si>
  <si>
    <t>GILRPP_1_PL1X2</t>
  </si>
  <si>
    <t>GILROY ENERGY CENTER UNITS 1&amp;2 AGGREGATE</t>
  </si>
  <si>
    <t>GILRPP_1_PL3X4</t>
  </si>
  <si>
    <t>GILROY ENERGY CENTER, UNIT #3</t>
  </si>
  <si>
    <t>GLDFGR_6_SOLAR1</t>
  </si>
  <si>
    <t>PORTAL RIDGE B</t>
  </si>
  <si>
    <t>PORTAL RIDGE C</t>
  </si>
  <si>
    <t>GLDTWN_6_COLUM3</t>
  </si>
  <si>
    <t>COLUMBIA 3</t>
  </si>
  <si>
    <t>GLDTWN_6_SOLAR</t>
  </si>
  <si>
    <t>RIO GRANDE</t>
  </si>
  <si>
    <t>GLNARM_2_UNIT 5</t>
  </si>
  <si>
    <t>GLENARM TURBINE 5</t>
  </si>
  <si>
    <t>GLNARM_7_UNIT 1</t>
  </si>
  <si>
    <t>GLEN ARM UNIT 1</t>
  </si>
  <si>
    <t>GLNARM_7_UNIT 2</t>
  </si>
  <si>
    <t>GLEN ARM UNIT 2</t>
  </si>
  <si>
    <t>GLNARM_7_UNIT 3</t>
  </si>
  <si>
    <t>GLEN ARM UNIT 3</t>
  </si>
  <si>
    <t>GLNARM_7_UNIT 4</t>
  </si>
  <si>
    <t>GLEN ARM UNIT 4</t>
  </si>
  <si>
    <t>GLOW_6_SOLAR</t>
  </si>
  <si>
    <t>ANTELOPE POWER PLANT</t>
  </si>
  <si>
    <t>GOLETA_2_QF</t>
  </si>
  <si>
    <t>GOLETA QFS</t>
  </si>
  <si>
    <t>GOLETA_2_VALBT1</t>
  </si>
  <si>
    <t>VALLECITO ENERGY STORAGE</t>
  </si>
  <si>
    <t>GOLETA_6_ELLWOD</t>
  </si>
  <si>
    <t>ELLWOOD ENERGY SUPPORT FACILITY</t>
  </si>
  <si>
    <t>GOLETA_6_EXGEN</t>
  </si>
  <si>
    <t>EXXON COMPANY USA</t>
  </si>
  <si>
    <t>GOLETA_6_GAVOTA</t>
  </si>
  <si>
    <t>GOLETA_6_TAJIGS</t>
  </si>
  <si>
    <t>GOLETA_6_TR2BM2</t>
  </si>
  <si>
    <t>Tajiguas Biogas Engines</t>
  </si>
  <si>
    <t>GONZLS_6_UNIT</t>
  </si>
  <si>
    <t>JOHNSON CANYON LANDFILL</t>
  </si>
  <si>
    <t>GOOSLK_1_SOLAR1</t>
  </si>
  <si>
    <t>GOOSE LAKE</t>
  </si>
  <si>
    <t>GRADYW_5_GDYWD1</t>
  </si>
  <si>
    <t>GRADY WIND</t>
  </si>
  <si>
    <t>GRAYSON_3</t>
  </si>
  <si>
    <t>ldwp_st</t>
  </si>
  <si>
    <t>GRAYSON_4</t>
  </si>
  <si>
    <t>GRAYSON_5</t>
  </si>
  <si>
    <t>GRAYSON_9</t>
  </si>
  <si>
    <t>ldwp_peaker</t>
  </si>
  <si>
    <t>GRAYSON_CC</t>
  </si>
  <si>
    <t>GRIDLY_6_SOLAR</t>
  </si>
  <si>
    <t>GRIDLEY MAIN TWO</t>
  </si>
  <si>
    <t>GRIFFI_2_LSPDYN</t>
  </si>
  <si>
    <t>GRIFFITH ENERGY</t>
  </si>
  <si>
    <t>sw_ccgt</t>
  </si>
  <si>
    <t>GRIZLY_1_UNIT 1</t>
  </si>
  <si>
    <t>GRIZZLY HYDRO</t>
  </si>
  <si>
    <t>GRNITE_6_ESCBT1</t>
  </si>
  <si>
    <t>EnerSmart El Cajon</t>
  </si>
  <si>
    <t>GRNLF1_1_PL1X2</t>
  </si>
  <si>
    <t>Greenleaf 1</t>
  </si>
  <si>
    <t>GRNLF1_1_UNITS</t>
  </si>
  <si>
    <t>GRNLF2_1_UNIT</t>
  </si>
  <si>
    <t>GREENLEAF II COGEN</t>
  </si>
  <si>
    <t>GRNVLY_7_SCLAND</t>
  </si>
  <si>
    <t>SANTA CRUZ LANDFILL GENERATING PLANT</t>
  </si>
  <si>
    <t>BIG CREEK WATER WORKS - CEDAR FLAT</t>
  </si>
  <si>
    <t>BERKELEY COGENERATION</t>
  </si>
  <si>
    <t>HANFORD DIGESTER GENSET 3</t>
  </si>
  <si>
    <t>GUERNSEY SOLAR STATION</t>
  </si>
  <si>
    <t>HANFORD DIGESTER GENSET 2</t>
  </si>
  <si>
    <t>HANFORD PEAKER PLANT</t>
  </si>
  <si>
    <t>GYS5X6_7_UNITS</t>
  </si>
  <si>
    <t>GEYSERS UNITS 5 &amp; 6 AGGREGATE</t>
  </si>
  <si>
    <t>GYS7X8_7_UNITS</t>
  </si>
  <si>
    <t>GEYSERS UNITS 7 &amp; 8 AGGREGATE</t>
  </si>
  <si>
    <t>GYSRVL_7_WSPRNG</t>
  </si>
  <si>
    <t>WARM SPRINGS HYDRO</t>
  </si>
  <si>
    <t>HAAS PH UNIT 1 &amp; 2 AGGREGATE</t>
  </si>
  <si>
    <t>HALSEY HYDRO</t>
  </si>
  <si>
    <t>HARBGN_7_UNITS</t>
  </si>
  <si>
    <t>HARBOR COGEN COMBINED CYCLE</t>
  </si>
  <si>
    <t>HARBOR_CC</t>
  </si>
  <si>
    <t>HARBOR_UNIT_10</t>
  </si>
  <si>
    <t>HARBOR_UNIT_11</t>
  </si>
  <si>
    <t>HARBOR_UNIT_12</t>
  </si>
  <si>
    <t>HARBOR_UNIT_13</t>
  </si>
  <si>
    <t>HARBOR_UNIT_14</t>
  </si>
  <si>
    <t>STILL WATER RANCH DAIRY</t>
  </si>
  <si>
    <t>HAT_CREEK_BIOENERGY__LLC</t>
  </si>
  <si>
    <t>HAT CREEK  #1</t>
  </si>
  <si>
    <t>HAT CREEK  #2</t>
  </si>
  <si>
    <t>HATLOS_6_BWDHY1</t>
  </si>
  <si>
    <t>BIDWELL DITCH</t>
  </si>
  <si>
    <t>HATLOS_6_LSCRK</t>
  </si>
  <si>
    <t>LOST CREEK 1 &amp; 2 HYDRO CONVERSION</t>
  </si>
  <si>
    <t>HATCHET RIDGE WIND FARM</t>
  </si>
  <si>
    <t>HAYNES_1</t>
  </si>
  <si>
    <t>HAYNES_11</t>
  </si>
  <si>
    <t>HAYNES_12</t>
  </si>
  <si>
    <t>HAYNES_13</t>
  </si>
  <si>
    <t>HAYNES_14</t>
  </si>
  <si>
    <t>HAYNES_15</t>
  </si>
  <si>
    <t>HAYNES_16</t>
  </si>
  <si>
    <t>HAYNES_2</t>
  </si>
  <si>
    <t>HAYNES_CC</t>
  </si>
  <si>
    <t>HAYPRS_6_HAYHD1</t>
  </si>
  <si>
    <t>HAYPRESS LOWER</t>
  </si>
  <si>
    <t>HAYPRS_6_HAYHD2</t>
  </si>
  <si>
    <t>HAYPRESS MIDDLE</t>
  </si>
  <si>
    <t>HEBER_GEO_1</t>
  </si>
  <si>
    <t>HEBER_GEO_2</t>
  </si>
  <si>
    <t>HEBER_GEO_COMPLEX</t>
  </si>
  <si>
    <t>HEBER_II</t>
  </si>
  <si>
    <t>HEBER_SOLAR_PV</t>
  </si>
  <si>
    <t>HEDGE_SOLAR</t>
  </si>
  <si>
    <t>HELMS PUMP-GEN UNIT 1</t>
  </si>
  <si>
    <t>HELMS PUMP-GEN UNIT 2</t>
  </si>
  <si>
    <t>HELMS PUMP-GEN UNIT 3</t>
  </si>
  <si>
    <t>HENRTA_6_HDEBT1</t>
  </si>
  <si>
    <t>HENRIETTA D ENERGY STORAGE</t>
  </si>
  <si>
    <t>LEMOORE 1</t>
  </si>
  <si>
    <t>HENRTA_6_SOLAR2</t>
  </si>
  <si>
    <t>WESTSIDE SOLAR POWER PV1</t>
  </si>
  <si>
    <t>HENRTA_6_UNITA1</t>
  </si>
  <si>
    <t>GWF HENRIETTA PEAKER PLANT UNIT 1</t>
  </si>
  <si>
    <t>HENRTA_6_UNITA2</t>
  </si>
  <si>
    <t>GWF HENRIETTA PEAKER PLANT UNIT 2</t>
  </si>
  <si>
    <t>HENRIETTA SOLAR PROJECT</t>
  </si>
  <si>
    <t>HERDLN_6_BYHSR1</t>
  </si>
  <si>
    <t>Byron Highway Solar</t>
  </si>
  <si>
    <t>HIDSRT_2_UNITS</t>
  </si>
  <si>
    <t>HIGH DESERT POWER PROJECT AGGREGATE</t>
  </si>
  <si>
    <t>HIGGNS_1_COMBIE</t>
  </si>
  <si>
    <t>COMBIE SOUTH</t>
  </si>
  <si>
    <t>HIGHDS_2_H5SBT1</t>
  </si>
  <si>
    <t>HIGH 5 SOLAR BESS</t>
  </si>
  <si>
    <t>HIGHDS_2_H5SSR1</t>
  </si>
  <si>
    <t>HIGH 5 SOLAR</t>
  </si>
  <si>
    <t>HILAND_7_YOLOWD</t>
  </si>
  <si>
    <t>CLEAR LAKE UNIT 1</t>
  </si>
  <si>
    <t>HINSON_6_CARBGN</t>
  </si>
  <si>
    <t>BP WILMINGTON CALCINER</t>
  </si>
  <si>
    <t>HINSON_6_LBECH1</t>
  </si>
  <si>
    <t>LONG BEACH UNIT 1</t>
  </si>
  <si>
    <t>HINSON_6_LBECH2</t>
  </si>
  <si>
    <t>LONG BEACH UNIT 2</t>
  </si>
  <si>
    <t>HINSON_6_LBECH3</t>
  </si>
  <si>
    <t>LONG BEACH UNIT 3</t>
  </si>
  <si>
    <t>HINSON_6_LBECH4</t>
  </si>
  <si>
    <t>LONG BEACH UNIT 4</t>
  </si>
  <si>
    <t>HINSON_6_SERRGN</t>
  </si>
  <si>
    <t>SOUTHEAST RESOURCE RECOVERY</t>
  </si>
  <si>
    <t>HAMILTON BRANCH PH (AGGREGATE)</t>
  </si>
  <si>
    <t>HNTGBH_2_PL1X3</t>
  </si>
  <si>
    <t>HUNTINGTON BEACH ENERGY</t>
  </si>
  <si>
    <t>HNTGBH_7_UNIT 2</t>
  </si>
  <si>
    <t>HUNTINGTON BEACH GEN STA. UNIT 2</t>
  </si>
  <si>
    <t>HOLGAT_1_BORAX</t>
  </si>
  <si>
    <t>U.S. BORAX, UNIT 1</t>
  </si>
  <si>
    <t>SAN BENITO SMART PARK</t>
  </si>
  <si>
    <t>HOLLISTER SOLAR</t>
  </si>
  <si>
    <t>HOOLEYDIGESTER1</t>
  </si>
  <si>
    <t>HOOLEYDIGESTER2</t>
  </si>
  <si>
    <t>HOOVER_2_MWDDYN</t>
  </si>
  <si>
    <t>HOOVER</t>
  </si>
  <si>
    <t>HOOVER_2_VEADYN</t>
  </si>
  <si>
    <t>HUDSON_RANCH_I</t>
  </si>
  <si>
    <t>HUMBOLDT BAY GENERATING STATION 3</t>
  </si>
  <si>
    <t>HUMBOLDT BAY GENERATING STATION 1</t>
  </si>
  <si>
    <t>HUMBSB_1_QF</t>
  </si>
  <si>
    <t>SMALL QF AGGREGATION - TRINITY</t>
  </si>
  <si>
    <t>HURON SOLAR STATION</t>
  </si>
  <si>
    <t>HYTTHM_2_UNITS</t>
  </si>
  <si>
    <t>HYATT-THERMALITO PUMP-GEN (AGGREGATE)</t>
  </si>
  <si>
    <t>SMALL QF AGGREGATION - VALLEJO/DINSMORE</t>
  </si>
  <si>
    <t>IMPERIAL_VALLEYIVSC2</t>
  </si>
  <si>
    <t>INDIGO_1_UNIT 1</t>
  </si>
  <si>
    <t>INDIGO PEAKER UNIT 1</t>
  </si>
  <si>
    <t>INDIGO_1_UNIT 2</t>
  </si>
  <si>
    <t>INDIGO PEAKER UNIT 2</t>
  </si>
  <si>
    <t>INDIGO_1_UNIT 3</t>
  </si>
  <si>
    <t>INDIGO PEAKER UNIT 3</t>
  </si>
  <si>
    <t>INDVLY_1_UNITS</t>
  </si>
  <si>
    <t>INDIAN VALLEY HYDRO</t>
  </si>
  <si>
    <t>INSKIP HYDRO</t>
  </si>
  <si>
    <t>INTERMOUNTAIN_1</t>
  </si>
  <si>
    <t>ldwp_coal</t>
  </si>
  <si>
    <t>coal</t>
  </si>
  <si>
    <t>INTERMOUNTAIN_2</t>
  </si>
  <si>
    <t>INTKEP_2_UNITS</t>
  </si>
  <si>
    <t>CCSF HETCH_HETCHY HYDRO AGGREGATE</t>
  </si>
  <si>
    <t>INTMNT_3_ANAHEIM</t>
  </si>
  <si>
    <t>INTERMOUNTAIN POWER PROJECT</t>
  </si>
  <si>
    <t>INTMNT_3_PASADENA</t>
  </si>
  <si>
    <t>INTMNT_3_RIVERSIDE</t>
  </si>
  <si>
    <t>IPPDYN</t>
  </si>
  <si>
    <t>INTTRB_6_UNIT</t>
  </si>
  <si>
    <t>INTERNATIONAL TURBINE RESEARCH</t>
  </si>
  <si>
    <t>IVANPAH 1</t>
  </si>
  <si>
    <t>IVANPA_1_UNIT2</t>
  </si>
  <si>
    <t>IVANPAH 2</t>
  </si>
  <si>
    <t>IVANPAH 3</t>
  </si>
  <si>
    <t>IVSLR2_2_SM2SR1</t>
  </si>
  <si>
    <t>SILVER RIDGE MOUNT SIGNAL 2</t>
  </si>
  <si>
    <t>IVSLRP_2_SOLAR1</t>
  </si>
  <si>
    <t>SILVER RIDGE MOUNT SIGNAL</t>
  </si>
  <si>
    <t>IVWEST_2_SOLAR1</t>
  </si>
  <si>
    <t>IMPERIAL VALLEY WEST ( Q # 608)</t>
  </si>
  <si>
    <t>JACMSR_1_JACSR1</t>
  </si>
  <si>
    <t>JACUMBA SOLAR FARM</t>
  </si>
  <si>
    <t>JANCRK_6_RCABT1</t>
  </si>
  <si>
    <t>Redwood Coast Airport Microgrid</t>
  </si>
  <si>
    <t>NORTH SKY RIVER WIND PROJECT</t>
  </si>
  <si>
    <t>JAWBNE_2_SRWND</t>
  </si>
  <si>
    <t>JAWBNE_2_SRWWD2</t>
  </si>
  <si>
    <t>Sky River Wind Repower B</t>
  </si>
  <si>
    <t>WESTLANDS SOLAR FARM PV 1</t>
  </si>
  <si>
    <t>JJ_ELMORE</t>
  </si>
  <si>
    <t>JOANEC_2_STABT1</t>
  </si>
  <si>
    <t>SANTA ANA STORAGE 1</t>
  </si>
  <si>
    <t>JOANEC_2_STABT2</t>
  </si>
  <si>
    <t>Santa Ana Storage 2</t>
  </si>
  <si>
    <t>JOHANN_2_JOSBT1</t>
  </si>
  <si>
    <t>JOHANNA STORAGE 1</t>
  </si>
  <si>
    <t>JOHANN_2_JOSBT2</t>
  </si>
  <si>
    <t>JOHANNA STORAGE 2</t>
  </si>
  <si>
    <t>JOHANN_2_OCEBT2</t>
  </si>
  <si>
    <t>ORANGE COUNTY ENERGY STORAGE 2</t>
  </si>
  <si>
    <t>JOHANN_2_OCEBT3</t>
  </si>
  <si>
    <t>ORANGE COUNTY ENERGY STORAGE 3</t>
  </si>
  <si>
    <t>K_ROAD_MOAPA</t>
  </si>
  <si>
    <t>K_ROAD_MODESTO</t>
  </si>
  <si>
    <t>RE KANSAS SOUTH</t>
  </si>
  <si>
    <t>KEARNY_6_NESBT1</t>
  </si>
  <si>
    <t>KEARNY NORTH ENERGY STORAGE</t>
  </si>
  <si>
    <t>KEARNY_6_SESBT2</t>
  </si>
  <si>
    <t>KEARNY SOUTH ENERGY STORAGE</t>
  </si>
  <si>
    <t>STS HYDROPOWER LTD. (KEKAWAKA)</t>
  </si>
  <si>
    <t>KELSO_2_UNITS</t>
  </si>
  <si>
    <t>MARIPOSA ENERGY</t>
  </si>
  <si>
    <t>KELYRG_6_UNIT</t>
  </si>
  <si>
    <t>KELLY RIDGE HYDRO</t>
  </si>
  <si>
    <t>KERKHOFF PH 2 UNIT #1</t>
  </si>
  <si>
    <t>FRESNO SOLAR SOUTH</t>
  </si>
  <si>
    <t>FRESNO SOLAR WEST</t>
  </si>
  <si>
    <t>KERNFT_1_UNITS</t>
  </si>
  <si>
    <t>KERN FRONT LIMITED</t>
  </si>
  <si>
    <t>SOUTH BELRIDGE COGEN FACILITY</t>
  </si>
  <si>
    <t>KERRGN_1_UNIT 1</t>
  </si>
  <si>
    <t>KERN RIVER HYDRO UNITS 1-4 AGGREGATE</t>
  </si>
  <si>
    <t>KIEFER_LANDFILL_1_1</t>
  </si>
  <si>
    <t>KIEFER_LANDFILL_1_2</t>
  </si>
  <si>
    <t>KIEFER_LANDFILL_1_3</t>
  </si>
  <si>
    <t>KIEFER_LANDFILL_2_1</t>
  </si>
  <si>
    <t>KIEFER_LANDFILL_2_2</t>
  </si>
  <si>
    <t>KILARC HYDRO</t>
  </si>
  <si>
    <t>KINGCO_1_KINGBR</t>
  </si>
  <si>
    <t>KINGSBURG COGEN</t>
  </si>
  <si>
    <t>KINGS RIVER HYDRO UNIT 1</t>
  </si>
  <si>
    <t>KIRKER_7_KELCYN</t>
  </si>
  <si>
    <t>KELLER CANYON LANDFILL GEN FACILICITY</t>
  </si>
  <si>
    <t>KNGBRD_2_SOLAR1</t>
  </si>
  <si>
    <t>KINGBIRD SOLAR A</t>
  </si>
  <si>
    <t>KNGBRD_2_SOLAR2</t>
  </si>
  <si>
    <t>KINGBIRD SOLAR B</t>
  </si>
  <si>
    <t>KINGSBURG1</t>
  </si>
  <si>
    <t>KINGSBURG2</t>
  </si>
  <si>
    <t>KNGCTY_6_UNITA1</t>
  </si>
  <si>
    <t>KING CITY ENERGY CENTER, UNIT 1</t>
  </si>
  <si>
    <t>KENT SOUTH</t>
  </si>
  <si>
    <t>KRAMER_1_KJ5SR5</t>
  </si>
  <si>
    <t>KRAMER_1_SEGS37</t>
  </si>
  <si>
    <t>KRAMER_1_SEGSR3</t>
  </si>
  <si>
    <t>KRAMER_1_SEGSR4</t>
  </si>
  <si>
    <t>KRAMER_2_SEGS 8</t>
  </si>
  <si>
    <t>KRAMER JUNCTION 8</t>
  </si>
  <si>
    <t>KRAMER_2_SEGS 9</t>
  </si>
  <si>
    <t>KRAMER JUNCTION 9</t>
  </si>
  <si>
    <t>KRAMER_2_SEGS89</t>
  </si>
  <si>
    <t>KRNCNY_6_UNIT</t>
  </si>
  <si>
    <t>KERN CANYON POWERHOUSE</t>
  </si>
  <si>
    <t>KYCORA_6_KMSBT1</t>
  </si>
  <si>
    <t>KEARNY MESA STORAGE</t>
  </si>
  <si>
    <t>LACIEN_2_VENICE</t>
  </si>
  <si>
    <t>MWD VENICE HYDROELECTRIC RECOVERY PLANT</t>
  </si>
  <si>
    <t>LAGBEL_6_QF</t>
  </si>
  <si>
    <t>LAKE</t>
  </si>
  <si>
    <t>LAKESIDE_BIOGAS_LLC</t>
  </si>
  <si>
    <t>LAKHDG_6_UNIT 1</t>
  </si>
  <si>
    <t>LAKE HODGES PUMPED STORAGE-UNIT1</t>
  </si>
  <si>
    <t>LAKHDG_6_UNIT 2</t>
  </si>
  <si>
    <t>LAKE HODGES PUMPED STORAGE-UNIT2</t>
  </si>
  <si>
    <t>LAMONT_1_SOLAR1</t>
  </si>
  <si>
    <t>REGULUS SOLAR</t>
  </si>
  <si>
    <t>REDWOOD SOLAR FARM 4</t>
  </si>
  <si>
    <t>WOODMERE SOLAR FARM</t>
  </si>
  <si>
    <t>LAMONT_1_SOLAR4</t>
  </si>
  <si>
    <t>HAYWORTH SOLAR FARM</t>
  </si>
  <si>
    <t>LAMONT_1_SOLAR5</t>
  </si>
  <si>
    <t>REDCREST SOLAR FARM</t>
  </si>
  <si>
    <t>LAPAC_6_UNIT</t>
  </si>
  <si>
    <t>LOUISIANA PACIFIC SAMOA</t>
  </si>
  <si>
    <t>LAPLMA_2_UNIT 1</t>
  </si>
  <si>
    <t>LA PALOMA GENERATING PLANT UNIT #1</t>
  </si>
  <si>
    <t>LAPLMA_2_UNIT 2</t>
  </si>
  <si>
    <t>LA PALOMA GENERATING PLANT UNIT #2</t>
  </si>
  <si>
    <t>LAPLMA_2_UNIT 3</t>
  </si>
  <si>
    <t>LA PALOMA GENERATING PLANT UNIT #3</t>
  </si>
  <si>
    <t>LAPLMA_2_UNIT 4</t>
  </si>
  <si>
    <t>LA PALOMA GENERATING PLANT, UNIT #4</t>
  </si>
  <si>
    <t>LARKSP_6_UNIT 1</t>
  </si>
  <si>
    <t>LARKSPUR PEAKER UNIT 1</t>
  </si>
  <si>
    <t>LARKSP_6_UNIT 2</t>
  </si>
  <si>
    <t>LARKSPUR PEAKER UNIT 2</t>
  </si>
  <si>
    <t>LAROA2_2_UNITA1</t>
  </si>
  <si>
    <t>LR2</t>
  </si>
  <si>
    <t>LASSEN_6_UNITS</t>
  </si>
  <si>
    <t>HONEY LAKE POWER</t>
  </si>
  <si>
    <t>LAWRNC_7_SUNYVL</t>
  </si>
  <si>
    <t>CITY OF SUNNYVALE UNIT 1 AND 2</t>
  </si>
  <si>
    <t>LEATHERS</t>
  </si>
  <si>
    <t>LEBECS_2_UNITS</t>
  </si>
  <si>
    <t>PASTORIA ENERGY FACILITY</t>
  </si>
  <si>
    <t>LECEF_1_UNITS</t>
  </si>
  <si>
    <t>LOS ESTEROS ENERGY FACILITY AGGREGATE</t>
  </si>
  <si>
    <t>LeConte Energy Storage</t>
  </si>
  <si>
    <t>KANSAS</t>
  </si>
  <si>
    <t>LGHTHP_6_ICEGEN</t>
  </si>
  <si>
    <t>CARSON COGENERATION</t>
  </si>
  <si>
    <t>LOST HILLS SOLAR</t>
  </si>
  <si>
    <t>LILIAC_6_SOLAR</t>
  </si>
  <si>
    <t>MESA CREST</t>
  </si>
  <si>
    <t>LITLRK_6_GBCSR1</t>
  </si>
  <si>
    <t>GREEN BEANWORKS C</t>
  </si>
  <si>
    <t>LITLRK_6_SEPV01</t>
  </si>
  <si>
    <t>GESTAMP SOLAR 1</t>
  </si>
  <si>
    <t>LITLRK_6_SOLAR1</t>
  </si>
  <si>
    <t>LANCASTER LITTLE ROCK C</t>
  </si>
  <si>
    <t>LITLRK_6_SOLAR2</t>
  </si>
  <si>
    <t>PALMDALE 18</t>
  </si>
  <si>
    <t>LITLRK_6_SOLAR3</t>
  </si>
  <si>
    <t>ONE TEN PARTNERS</t>
  </si>
  <si>
    <t>LITLRK_6_SOLAR4</t>
  </si>
  <si>
    <t>LITTLE ROCK PHAM SOLAR</t>
  </si>
  <si>
    <t>HARRIS</t>
  </si>
  <si>
    <t>LIVOAK_1_UNIT 1</t>
  </si>
  <si>
    <t>LIVE OAK LIMITED</t>
  </si>
  <si>
    <t>LLAGAS</t>
  </si>
  <si>
    <t>LMBEPK_2_UNITA1</t>
  </si>
  <si>
    <t>LAMBIE ENERGY CENTER, UNIT #1</t>
  </si>
  <si>
    <t>LMBEPK_2_UNITA2</t>
  </si>
  <si>
    <t>CREED ENERGY CENTER, UNIT #1</t>
  </si>
  <si>
    <t>LMBEPK_2_UNITA3</t>
  </si>
  <si>
    <t>GOOSE HAVEN ENERGY CENTER, UNIT #1</t>
  </si>
  <si>
    <t>LMEC_1_PL1X3</t>
  </si>
  <si>
    <t>LOS MEDANOS ENERGY CENTER AGGREGATE</t>
  </si>
  <si>
    <t>LNCSTR_6_CREST</t>
  </si>
  <si>
    <t>LNCSTR_6_SOLAR2</t>
  </si>
  <si>
    <t>SEPV SIERRA NGR</t>
  </si>
  <si>
    <t>BEAR CREEK SOLAR</t>
  </si>
  <si>
    <t>KETTLEMAN SOLAR</t>
  </si>
  <si>
    <t>LODI25_2_UNIT 1</t>
  </si>
  <si>
    <t>LODI GAS TURBINE</t>
  </si>
  <si>
    <t>LODIEC_2_PL1X2</t>
  </si>
  <si>
    <t>LODI ENERGY CENTER</t>
  </si>
  <si>
    <t>LOTUS_6_LSFSR1</t>
  </si>
  <si>
    <t>LOTUS SOLAR FARM</t>
  </si>
  <si>
    <t>MILL &amp; SULPHUR CREEK HYDRO</t>
  </si>
  <si>
    <t>MATTHEWS DAM HYDRO</t>
  </si>
  <si>
    <t>LTBEAR_1_LB3SR3</t>
  </si>
  <si>
    <t>LITTLE BEAR 3 SOLAR</t>
  </si>
  <si>
    <t>LTBEAR_1_LB4SR4</t>
  </si>
  <si>
    <t>LITTLE BEAR 4</t>
  </si>
  <si>
    <t>LTBEAR_1_LB4SR5</t>
  </si>
  <si>
    <t>LITTLE BEAR 4 SOLAR 5</t>
  </si>
  <si>
    <t>LTBERA_1_LB1SR1</t>
  </si>
  <si>
    <t>LITTLE BEAR SOLAR 1</t>
  </si>
  <si>
    <t>MAGNLA_6_ANAHEIM</t>
  </si>
  <si>
    <t>MAGNOLIA POWER PLANT ANAHEIM</t>
  </si>
  <si>
    <t>MAGNLA_6_CERRITOS</t>
  </si>
  <si>
    <t>MAGNOLIA POWER PLANT CERRITOS</t>
  </si>
  <si>
    <t>MAGNLA_6_COLTON</t>
  </si>
  <si>
    <t>MAGNOLIA POWER PROJECT</t>
  </si>
  <si>
    <t>MAGNLA_6_PASADENA</t>
  </si>
  <si>
    <t>MAGNOLIA POWER PLANT - PASADENA</t>
  </si>
  <si>
    <t>MAGNOLIA_CC</t>
  </si>
  <si>
    <t>MAGNOLIA</t>
  </si>
  <si>
    <t>BAKERSFIELD INDUSTRIAL 1</t>
  </si>
  <si>
    <t>BAKERSFIELD SOLAR 1</t>
  </si>
  <si>
    <t>MALAGA POWER AGGREGATE</t>
  </si>
  <si>
    <t>MALACHA HYDRO L.P.</t>
  </si>
  <si>
    <t>MALIN_5_BPADYN</t>
  </si>
  <si>
    <t>CAISO_Imports</t>
  </si>
  <si>
    <t>n/a</t>
  </si>
  <si>
    <t>MALIN_5_GCPDDYN</t>
  </si>
  <si>
    <t>GRANT COUNTY HYDRO FACILITIES</t>
  </si>
  <si>
    <t>MALIN_5_HERMDYN</t>
  </si>
  <si>
    <t>nw_ccgt</t>
  </si>
  <si>
    <t>MALIN_5_IBERDR</t>
  </si>
  <si>
    <t>IBERDROLA CENTROID SYTEM RESOURCE</t>
  </si>
  <si>
    <t>out_of_state_wind_WAOR</t>
  </si>
  <si>
    <t>MALIN_5_INHRED</t>
  </si>
  <si>
    <t>CSF COLUMBIA GORGE</t>
  </si>
  <si>
    <t>MALIN_5_INHRPG</t>
  </si>
  <si>
    <t>BIGLOW CANYON</t>
  </si>
  <si>
    <t>MANTECA  LAND 1</t>
  </si>
  <si>
    <t>MANZNA_2_WIND</t>
  </si>
  <si>
    <t>MANZANA WIND</t>
  </si>
  <si>
    <t>MARCPW_6_SOLAR1</t>
  </si>
  <si>
    <t>MARICOPA WEST SOLAR PV</t>
  </si>
  <si>
    <t>MARTIN_1_SUNSET</t>
  </si>
  <si>
    <t>SUNSET RESERVOIR - NORTH BASIN</t>
  </si>
  <si>
    <t>FALL RIVER MILLS PROJECT B</t>
  </si>
  <si>
    <t>FISH WATER</t>
  </si>
  <si>
    <t>MCCLELLAN_1</t>
  </si>
  <si>
    <t>MCCLURE_1</t>
  </si>
  <si>
    <t>MCCLURE_2</t>
  </si>
  <si>
    <t>MCSWAN_6_UNITS</t>
  </si>
  <si>
    <t>MC SWAIN HYDRO</t>
  </si>
  <si>
    <t>MDFKRL_2_PROJCT</t>
  </si>
  <si>
    <t>MIDDLE FORK AND RALSTON PSP</t>
  </si>
  <si>
    <t>MELROSESTORAGE1</t>
  </si>
  <si>
    <t>CALRENEW - 1(A)</t>
  </si>
  <si>
    <t>MENBIO_6_UNIT</t>
  </si>
  <si>
    <t>MISSION SOLAR</t>
  </si>
  <si>
    <t>MERCED SOLAR</t>
  </si>
  <si>
    <t>MERCFL_6_UNIT</t>
  </si>
  <si>
    <t>MERCED FALLS POWERHOUSE</t>
  </si>
  <si>
    <t>MESAP_1_QF</t>
  </si>
  <si>
    <t>SMALL QF AGGREGATION - SAN LUIS OBISPO</t>
  </si>
  <si>
    <t>MESAS_2_QF</t>
  </si>
  <si>
    <t>MESQUITE_RECOVERY</t>
  </si>
  <si>
    <t>METEC_2_PL1X3</t>
  </si>
  <si>
    <t>METCALF ENERGY CENTER</t>
  </si>
  <si>
    <t>MIDSUN_1_PL1X2</t>
  </si>
  <si>
    <t>North Midway Cogens 5A 5B</t>
  </si>
  <si>
    <t>MIDWD_2_WIND1</t>
  </si>
  <si>
    <t>MIDWD_2_WIND2</t>
  </si>
  <si>
    <t>CORAM ENERGY</t>
  </si>
  <si>
    <t>MIDWD_6_WNDLND</t>
  </si>
  <si>
    <t>MIDWD_7_CORAMB</t>
  </si>
  <si>
    <t>CELLC 7.5 MW TEHACHAPI PROJECT</t>
  </si>
  <si>
    <t>MIDWY3_2_MDSSR1</t>
  </si>
  <si>
    <t>MIDWAY SOUTH SOLAR FARM</t>
  </si>
  <si>
    <t>MIDWAY SOLAR FARM</t>
  </si>
  <si>
    <t>MILFORD_WIND_1_1</t>
  </si>
  <si>
    <t>nw_wind</t>
  </si>
  <si>
    <t>out_of_state_wind_WYID</t>
  </si>
  <si>
    <t>MILFORD_WIND_1_2</t>
  </si>
  <si>
    <t>MILFORD_WIND_2</t>
  </si>
  <si>
    <t>MILFRD_7_PASADENA</t>
  </si>
  <si>
    <t>MILFORD I</t>
  </si>
  <si>
    <t>MIRLOM_2_CORONA</t>
  </si>
  <si>
    <t>MWD CORONA HYDROELECTRIC RECOVERY PLANT</t>
  </si>
  <si>
    <t>MIRLOM_2_LNDFL</t>
  </si>
  <si>
    <t>MILLIKEN LANDFILL SOLAR</t>
  </si>
  <si>
    <t>MIRLOM_2_MLBBTA</t>
  </si>
  <si>
    <t>MIRA LOMA BESS A</t>
  </si>
  <si>
    <t>MIRLOM_2_MLBBTB</t>
  </si>
  <si>
    <t>MIRA LOMA BESS B</t>
  </si>
  <si>
    <t>MIRLOM_2_ONTARO</t>
  </si>
  <si>
    <t>ONTARIO RT SOLAR</t>
  </si>
  <si>
    <t>MIRLOM_2_RTS032</t>
  </si>
  <si>
    <t>SPVP032</t>
  </si>
  <si>
    <t>MIRLOM_2_RTS033</t>
  </si>
  <si>
    <t>SPVP033</t>
  </si>
  <si>
    <t>MIRLOM_2_TEMESC</t>
  </si>
  <si>
    <t>MWD TEMESCAL HYDROELECTRIC RECOVERY PLAN</t>
  </si>
  <si>
    <t>MIRLOM_6_PEAKER</t>
  </si>
  <si>
    <t>MIRA LOMA PEAKER</t>
  </si>
  <si>
    <t>MIRLOM_7_MWDLKM</t>
  </si>
  <si>
    <t>LAKE MATHEWS HYDROELECTRIC RECOVERY PLAN</t>
  </si>
  <si>
    <t>SMALL QF AGGREGATION - SAB FRABCUSCI</t>
  </si>
  <si>
    <t>MKTRCK_1_UNIT 1</t>
  </si>
  <si>
    <t>MCKITTRICK LIMITED</t>
  </si>
  <si>
    <t>MM_SD_MIRAMAR2</t>
  </si>
  <si>
    <t>MNDALY_6_MCGRTH</t>
  </si>
  <si>
    <t>MCGRATH BEACH PEAKER</t>
  </si>
  <si>
    <t>NORTH STAR SOLAR 1</t>
  </si>
  <si>
    <t>MNDOTA_1_SOLAR2</t>
  </si>
  <si>
    <t>CITIZEN SOLAR B</t>
  </si>
  <si>
    <t>MNOCAERSSTORAGE</t>
  </si>
  <si>
    <t>MOJAVE_1_SIPHON</t>
  </si>
  <si>
    <t>MOJAVE SIPHON POWER PLANT</t>
  </si>
  <si>
    <t>MOJAVW_2_SOLAR</t>
  </si>
  <si>
    <t>MOJAVE WEST</t>
  </si>
  <si>
    <t>MONLTH_6_BATTRY</t>
  </si>
  <si>
    <t>TEHACHAPI STORAGE PROJECT</t>
  </si>
  <si>
    <t>MONLTS_2_MONWD4</t>
  </si>
  <si>
    <t>MONLTS_2_MONWD5</t>
  </si>
  <si>
    <t>MONLTS_2_MONWD6</t>
  </si>
  <si>
    <t>MONLTS_2_MONWD7</t>
  </si>
  <si>
    <t>MONTICELLO HYDRO AGGREGATE</t>
  </si>
  <si>
    <t>MOORPK_2_ACOBT1</t>
  </si>
  <si>
    <t>ACORN I BESS</t>
  </si>
  <si>
    <t>MOORPK_2_CALABS</t>
  </si>
  <si>
    <t>CALABASAS GAS-TO-ENERGY FACILITY</t>
  </si>
  <si>
    <t>MOORPK_6_QF</t>
  </si>
  <si>
    <t>MOORPARK QFS</t>
  </si>
  <si>
    <t>MORWD_6_QF</t>
  </si>
  <si>
    <t>MORWIND</t>
  </si>
  <si>
    <t>MOSSLD_1_QF</t>
  </si>
  <si>
    <t>SMALL QF AGGREGATION - SANTA CRUZ</t>
  </si>
  <si>
    <t>MOSS LANDING POWER BLOCK 1</t>
  </si>
  <si>
    <t>MOSS LANDING POWER BLOCK 2</t>
  </si>
  <si>
    <t>MRCHNT_2_PL1X3</t>
  </si>
  <si>
    <t>DESERT STAR ENERGY CENTER</t>
  </si>
  <si>
    <t>MRGT_6_MEF2</t>
  </si>
  <si>
    <t>MIRAMAR ENERGY FACILITY II</t>
  </si>
  <si>
    <t>MRGT_6_MMAREF</t>
  </si>
  <si>
    <t>MIRAMAR ENERGY FACILITY</t>
  </si>
  <si>
    <t>MRGT_6_TGEBT1</t>
  </si>
  <si>
    <t>TOP GUN ENERGY STORAGE</t>
  </si>
  <si>
    <t>MORELOS SOLAR</t>
  </si>
  <si>
    <t>MSHGTS_6_MMARLF</t>
  </si>
  <si>
    <t>MIRAMAR LANDFILL</t>
  </si>
  <si>
    <t>MESQUITE SOLAR 1</t>
  </si>
  <si>
    <t>MSOLAR_2_SOLAR2</t>
  </si>
  <si>
    <t>MESQUITE SOLAR 2</t>
  </si>
  <si>
    <t>MSOLAR_2_SOLAR3</t>
  </si>
  <si>
    <t>MESQUITE SOLAR 3, LLC</t>
  </si>
  <si>
    <t>MSQUIT_5_SERDYN</t>
  </si>
  <si>
    <t>MSSION_2_QF</t>
  </si>
  <si>
    <t>SMALL QF AGGREGATION - SAN DIEGO</t>
  </si>
  <si>
    <t>MSTANG_2_MTGBT1</t>
  </si>
  <si>
    <t>MUSTANG 1 BESS</t>
  </si>
  <si>
    <t>MSTANG_2_SOLAR</t>
  </si>
  <si>
    <t>MUSTANG</t>
  </si>
  <si>
    <t>MSTANG_2_SOLAR3</t>
  </si>
  <si>
    <t>MUSTANG 3</t>
  </si>
  <si>
    <t>MSTANG_2_SOLAR4</t>
  </si>
  <si>
    <t>MUSTANG 4</t>
  </si>
  <si>
    <t>MTHSE_G_38380_1</t>
  </si>
  <si>
    <t>MT.POSO COGENERATION CO.</t>
  </si>
  <si>
    <t>MTWIND_1_MVPWD1</t>
  </si>
  <si>
    <t>Mountain View Power Project I Repower</t>
  </si>
  <si>
    <t>MTWIND_1_UNIT 1</t>
  </si>
  <si>
    <t>MOUNTAIN VIEW POWER PROJECT I</t>
  </si>
  <si>
    <t>MTWIND_1_UNIT 2</t>
  </si>
  <si>
    <t>MOUNTAIN VIEW POWER PROJECT II</t>
  </si>
  <si>
    <t>MTWIND_1_UNIT 3</t>
  </si>
  <si>
    <t>MOUNTAIN VIEW POWER PROJECT III</t>
  </si>
  <si>
    <t>MURRAY_6_UNIT</t>
  </si>
  <si>
    <t>GROSSMONT HOSPITAL</t>
  </si>
  <si>
    <t>NAPA_RECYCLING_BIOMASS_PLANT</t>
  </si>
  <si>
    <t>NAROW1_2_UNIT</t>
  </si>
  <si>
    <t>NARROWS PH 1 UNIT</t>
  </si>
  <si>
    <t>NAROW2_2_UNIT</t>
  </si>
  <si>
    <t>NARROWS POWERHOUSE UNIT 2</t>
  </si>
  <si>
    <t>NAVYII_2_UNITS</t>
  </si>
  <si>
    <t>COSO POWER DEVELOPER (NAVY II) AGGREGATE</t>
  </si>
  <si>
    <t>NCPA_7_GP1UN1</t>
  </si>
  <si>
    <t>NCPA GEO PLANT 1 UNIT 1</t>
  </si>
  <si>
    <t>NCPA_7_GP1UN2</t>
  </si>
  <si>
    <t>NCPA GEO PLANT 1 UNIT 2</t>
  </si>
  <si>
    <t>NCPA_7_GP2UN3</t>
  </si>
  <si>
    <t>NCPA GEO PLANT 2 UNIT 3</t>
  </si>
  <si>
    <t>NCPA_7_GP2UN4</t>
  </si>
  <si>
    <t>NCPA GEO PLANT 2 UNIT 4</t>
  </si>
  <si>
    <t>NEENACH_SOLAR</t>
  </si>
  <si>
    <t>ALPINE SOLAR</t>
  </si>
  <si>
    <t>NEWARK 1 QF</t>
  </si>
  <si>
    <t>NGILAA_5_SDGDYN</t>
  </si>
  <si>
    <t>sw_ct</t>
  </si>
  <si>
    <t>NHOGAN_6_UNITS</t>
  </si>
  <si>
    <t>NEW HOGAN PH AGGREGATE</t>
  </si>
  <si>
    <t>NILAND_1</t>
  </si>
  <si>
    <t>NILAND_2</t>
  </si>
  <si>
    <t>NIMTG_6_NICOGN</t>
  </si>
  <si>
    <t>NORTH ISLAND COGEN</t>
  </si>
  <si>
    <t>NIMTG_6_NIQF</t>
  </si>
  <si>
    <t>NORTH_BRAWLEY_01</t>
  </si>
  <si>
    <t>NORTH_BRAWLEY_02</t>
  </si>
  <si>
    <t>NORTH_BRAWLEY_03</t>
  </si>
  <si>
    <t>NORTH_BRAWLEY_04</t>
  </si>
  <si>
    <t>NORTH_BRAWLEY_05</t>
  </si>
  <si>
    <t>NORTH_BRAWLEY_06</t>
  </si>
  <si>
    <t>NORTH_FORK_COMMUNITY_POWER</t>
  </si>
  <si>
    <t>NOVATO_6_LNDFL</t>
  </si>
  <si>
    <t>REDWOOD RENEWABLE ENERGY</t>
  </si>
  <si>
    <t>NEWCASTLE HYDRO</t>
  </si>
  <si>
    <t>NZWIND_2_WDSTR5</t>
  </si>
  <si>
    <t>WINDSTREAM 6111</t>
  </si>
  <si>
    <t>NZWIND_6_CALWND</t>
  </si>
  <si>
    <t>WIND RESOURCE I</t>
  </si>
  <si>
    <t>NZWIND_6_WDSTR</t>
  </si>
  <si>
    <t>WINDSTREAM 39</t>
  </si>
  <si>
    <t>NZWIND_6_WDSTR2</t>
  </si>
  <si>
    <t>WINDSTREAM 6040</t>
  </si>
  <si>
    <t>NZWIND_6_WDSTR3</t>
  </si>
  <si>
    <t>WINDSTREAM 6041</t>
  </si>
  <si>
    <t>NZWIND_6_WDSTR4</t>
  </si>
  <si>
    <t>WINDSTREAM 6042</t>
  </si>
  <si>
    <t>OAK C_1_EBMUD</t>
  </si>
  <si>
    <t>MWWTP PGS 1 - ENGINES</t>
  </si>
  <si>
    <t>OAK C_7_UNIT 1</t>
  </si>
  <si>
    <t>OAKLAND STATION C GT UNIT 1</t>
  </si>
  <si>
    <t>OAK C_7_UNIT 3</t>
  </si>
  <si>
    <t>OAKLAND STATION C GT UNIT 3</t>
  </si>
  <si>
    <t>OAK C_7_UNIT_2</t>
  </si>
  <si>
    <t>OAKLAND STATION C GT UNIT 2</t>
  </si>
  <si>
    <t>OAK L_1_GTG1</t>
  </si>
  <si>
    <t>MWWTP PGS 2 - TURBINE</t>
  </si>
  <si>
    <t>OAKWD_6_QF</t>
  </si>
  <si>
    <t>OAK CREEK</t>
  </si>
  <si>
    <t>OAKWD_6_ZEPHWD</t>
  </si>
  <si>
    <t>ZEPHYR PARK</t>
  </si>
  <si>
    <t>OASIS_6_CREST</t>
  </si>
  <si>
    <t>OASIS_6_GBDSR4</t>
  </si>
  <si>
    <t>GREEN BEANWORKS D</t>
  </si>
  <si>
    <t>OASIS_6_LPPSR1</t>
  </si>
  <si>
    <t>Lancaster Psomas PV</t>
  </si>
  <si>
    <t>OASIS_6_SOLAR1</t>
  </si>
  <si>
    <t>MORGAN LANCASTER I</t>
  </si>
  <si>
    <t>OASIS_6_SOLAR2</t>
  </si>
  <si>
    <t>OASIS SOLAR</t>
  </si>
  <si>
    <t>OASIS_6_SOLAR3</t>
  </si>
  <si>
    <t>SOCCER CENTER</t>
  </si>
  <si>
    <t>OCI_SOLAR_LAKESIDE</t>
  </si>
  <si>
    <t>OCTILO_5_WIND</t>
  </si>
  <si>
    <t>OCOTILLO WIND ENERGY FACILITY</t>
  </si>
  <si>
    <t>OGROVE_6_PL1X2</t>
  </si>
  <si>
    <t>ORANGE GROVE ENERGY CENTER</t>
  </si>
  <si>
    <t>OILFLD_7_QFUNTS</t>
  </si>
  <si>
    <t>NACIMIENTO HYDROELECTRIC PLANT</t>
  </si>
  <si>
    <t>BIDART OLD RIVER 1</t>
  </si>
  <si>
    <t>CES DAIRY BIOGAS</t>
  </si>
  <si>
    <t>LAKEVIEW DAIRY BIOGAS</t>
  </si>
  <si>
    <t>OLD RIVER ONE</t>
  </si>
  <si>
    <t>OLINDA_2_COYCRK</t>
  </si>
  <si>
    <t>MWD COYOTE CREEK HYDROELECTRIC RECOVERY</t>
  </si>
  <si>
    <t>OLINDA_2_LNDFL2</t>
  </si>
  <si>
    <t>BREA POWER II</t>
  </si>
  <si>
    <t>OLINDA_2_QF</t>
  </si>
  <si>
    <t>OLINDA QFS</t>
  </si>
  <si>
    <t>OLINDA_7_BLKSND</t>
  </si>
  <si>
    <t>BLACKSAND GENERATING FACILITY</t>
  </si>
  <si>
    <t>OLINDA_7_LNDFIL</t>
  </si>
  <si>
    <t>OLIVE_O1</t>
  </si>
  <si>
    <t>OLIVE_O2</t>
  </si>
  <si>
    <t>WHITE RIVER SOLAR</t>
  </si>
  <si>
    <t>WHITE RIVER WEST</t>
  </si>
  <si>
    <t>OLSEN POWER PARTNERS</t>
  </si>
  <si>
    <t>OMAR_2_UNIT 1</t>
  </si>
  <si>
    <t>KERN RIVER COGENERATION CO. UNIT 1</t>
  </si>
  <si>
    <t>OMAR_2_UNIT 2</t>
  </si>
  <si>
    <t>KERN RIVER COGENERATION CO. UNIT 2</t>
  </si>
  <si>
    <t>OMAR_2_UNIT 3</t>
  </si>
  <si>
    <t>KERN RIVER COGENERATION CO. UNIT 3</t>
  </si>
  <si>
    <t>OMAR_2_UNIT 4</t>
  </si>
  <si>
    <t>KERN RIVER COGENERATION CO. UNIT 4</t>
  </si>
  <si>
    <t>ONLLPP_6_UNITS</t>
  </si>
  <si>
    <t>O'NEILL PUMP-GEN (AGGREGATE)</t>
  </si>
  <si>
    <t>ORLND_6_HIGHLI</t>
  </si>
  <si>
    <t>HIGH LINE CANAL HYDRO</t>
  </si>
  <si>
    <t>ENERPARC CALIFORNIA 2</t>
  </si>
  <si>
    <t>ORMESA_1_E</t>
  </si>
  <si>
    <t>ORMESA_1_H</t>
  </si>
  <si>
    <t>ORMESA_I</t>
  </si>
  <si>
    <t>ORMESA_II_OEC21</t>
  </si>
  <si>
    <t>ORMESA_II_OEC22</t>
  </si>
  <si>
    <t>ORMOND_7_UNIT 1</t>
  </si>
  <si>
    <t>ORMOND BEACH GEN STA. UNIT 1</t>
  </si>
  <si>
    <t>ORMOND_7_UNIT 2</t>
  </si>
  <si>
    <t>ORMOND BEACH GEN STA. UNIT 2</t>
  </si>
  <si>
    <t>ORNI33__LLC</t>
  </si>
  <si>
    <t>ORO LOMA SOLAR 1</t>
  </si>
  <si>
    <t>ORO LOMA SOLAR 2</t>
  </si>
  <si>
    <t>OROVIL_6_UNIT</t>
  </si>
  <si>
    <t>OROVILLE COGENERATION, LP</t>
  </si>
  <si>
    <t>MERCED 1</t>
  </si>
  <si>
    <t>OSO_6_NSPIN</t>
  </si>
  <si>
    <t>OTAY_6_ECVBT1</t>
  </si>
  <si>
    <t>EnerSmart Chula Vista 1</t>
  </si>
  <si>
    <t>OTAY_6_ECVBT2</t>
  </si>
  <si>
    <t>Chula Vista 2</t>
  </si>
  <si>
    <t>OTAY_6_LNDFL5</t>
  </si>
  <si>
    <t>OTAY_6_LNDFL6</t>
  </si>
  <si>
    <t>OTAY_6_PL1X2</t>
  </si>
  <si>
    <t>CHULA VISTA ENERGY CENTER, LLC</t>
  </si>
  <si>
    <t>OTAY_6_UNITB1</t>
  </si>
  <si>
    <t>OTMESA_2_PL1X3</t>
  </si>
  <si>
    <t>OTAY MESA ENERGY CENTER</t>
  </si>
  <si>
    <t>OXBOW_6_DRUM</t>
  </si>
  <si>
    <t>OXBOW HYDRO</t>
  </si>
  <si>
    <t>OXMTN_6_LNDFIL</t>
  </si>
  <si>
    <t>OX MOUNTAIN LANDFILL GENERATING PLANT</t>
  </si>
  <si>
    <t>PACLUM_6_UNIT</t>
  </si>
  <si>
    <t>HUMBOLDT REDWOOD</t>
  </si>
  <si>
    <t>PADUA_2_ONTARO</t>
  </si>
  <si>
    <t>ONTARIO/SIERRA HYDRO PSP</t>
  </si>
  <si>
    <t>PADUA_2_SOLAR1</t>
  </si>
  <si>
    <t>KONA SOLAR - RANCHO DC #1</t>
  </si>
  <si>
    <t>PADUA_6_MWDSDM</t>
  </si>
  <si>
    <t>SAN DIMAS HYDROELECTRIC RECOVERY PLANT</t>
  </si>
  <si>
    <t>PADUA_6_QF</t>
  </si>
  <si>
    <t>PADUA QFS</t>
  </si>
  <si>
    <t>PADUA_7_SDIMAS</t>
  </si>
  <si>
    <t>SAN DIMAS WASH HYDRO</t>
  </si>
  <si>
    <t>PAIGE SOLAR</t>
  </si>
  <si>
    <t>PALALT_7_COBUG</t>
  </si>
  <si>
    <t>COOPERATIVELY OWNED BACK UP GENERATOR</t>
  </si>
  <si>
    <t>PALO_VERDE_3_LADWP</t>
  </si>
  <si>
    <t>ldwp_nuclear</t>
  </si>
  <si>
    <t>PALOMR_2_PL1X3</t>
  </si>
  <si>
    <t>PALOMAR ENERGY CENTER</t>
  </si>
  <si>
    <t>PANDOL_6_UNIT</t>
  </si>
  <si>
    <t>PANSEA_1_PANARO</t>
  </si>
  <si>
    <t>PARDEB_6_UNITS</t>
  </si>
  <si>
    <t>PARDEE POWER HOUSE</t>
  </si>
  <si>
    <t>PARQUEEOLICO</t>
  </si>
  <si>
    <t>PBLOSM_2_SOLAR</t>
  </si>
  <si>
    <t>PEARBLOSSOM</t>
  </si>
  <si>
    <t>PEABDY_2_LNDFIL</t>
  </si>
  <si>
    <t>G2 ENERGY HAY ROAD POWER PLANT</t>
  </si>
  <si>
    <t>POTRERO HILLS ENERGY PRODUCERS</t>
  </si>
  <si>
    <t>PEARBL_2_NSPIN</t>
  </si>
  <si>
    <t>PEASE_1_TBEBT1</t>
  </si>
  <si>
    <t>Tierra Buena Energy Storage</t>
  </si>
  <si>
    <t>SONORA 1</t>
  </si>
  <si>
    <t>PGE_BAY_BIP_DO</t>
  </si>
  <si>
    <t>caiso_loadmod</t>
  </si>
  <si>
    <t>demand_response</t>
  </si>
  <si>
    <t>PGE_BAY_CBP DA_NONRES</t>
  </si>
  <si>
    <t>PGE_BAY_CBP DA_RES</t>
  </si>
  <si>
    <t>PGE_BAY_PDP_NON_RES</t>
  </si>
  <si>
    <t>PGE_BAY_SMARTAC_NON_RES</t>
  </si>
  <si>
    <t>PGE_BAY_SMARTAC_RES</t>
  </si>
  <si>
    <t>PGE_BAY_SMARTRATE_RES</t>
  </si>
  <si>
    <t>PGE_VAL_BIP_DO</t>
  </si>
  <si>
    <t>PGE_VAL_CBP_DA</t>
  </si>
  <si>
    <t>PGE_VAL_CBP_DA_RES</t>
  </si>
  <si>
    <t>PGE_VAL_SMARTAC_NON_RES</t>
  </si>
  <si>
    <t>PGE_VAL_SMARTAC_RES</t>
  </si>
  <si>
    <t>PGE_VAL_SMARTRATE_RES</t>
  </si>
  <si>
    <t>PHOENIX PH</t>
  </si>
  <si>
    <t>PINE_TREE_SOLAR</t>
  </si>
  <si>
    <t>PINE_TREE_WIND</t>
  </si>
  <si>
    <t>ldwp_wind</t>
  </si>
  <si>
    <t>PINFLT_7_UNITS</t>
  </si>
  <si>
    <t>PINE FLAT HYDRO AGGREGATE</t>
  </si>
  <si>
    <t>PIOPIC_2_CTG1</t>
  </si>
  <si>
    <t>PIO PICO UNIT 1</t>
  </si>
  <si>
    <t>PIOPIC_2_CTG2</t>
  </si>
  <si>
    <t>PIO PICO UNIT 2</t>
  </si>
  <si>
    <t>PIOPIC_2_CTG3</t>
  </si>
  <si>
    <t>PIO PICO UNIT 3</t>
  </si>
  <si>
    <t>FALL RIVER MILLS PROJECT A</t>
  </si>
  <si>
    <t>PIT PH 1 UNIT 1</t>
  </si>
  <si>
    <t>PIT PH 1 UNIT 2</t>
  </si>
  <si>
    <t>PIT PH 3 UNITS 1, 2 &amp; 3 AGGREGATE</t>
  </si>
  <si>
    <t>PIT PH 4 UNITS 1 &amp; 2 AGGREGATE</t>
  </si>
  <si>
    <t>PIT PH 5 UNITS 1 &amp; 2 AGGREGATE</t>
  </si>
  <si>
    <t>PIT PH 5 UNITS 3 &amp; 4 AGGREGATE</t>
  </si>
  <si>
    <t>GRASSHOPPER FLAT HYDRO</t>
  </si>
  <si>
    <t>PIT PH 6 UNIT 1</t>
  </si>
  <si>
    <t>PIT PH 6 UNIT 2</t>
  </si>
  <si>
    <t>PIT PH 7 UNIT 1</t>
  </si>
  <si>
    <t>PIT PH 7 UNIT 2</t>
  </si>
  <si>
    <t>PIUTE_6_GNBSR1</t>
  </si>
  <si>
    <t>GREEN BEANWORKS B</t>
  </si>
  <si>
    <t>PLACVL_1_CHILIB</t>
  </si>
  <si>
    <t>CHILI BAR HYDRO</t>
  </si>
  <si>
    <t>ROCK CREEK HYDRO</t>
  </si>
  <si>
    <t>WESTERN ANTELOPE BLUE SKY RANCH A</t>
  </si>
  <si>
    <t>PLAINV_6_DSOLAR</t>
  </si>
  <si>
    <t>WESTERN ANTELOPE DRY RANCH</t>
  </si>
  <si>
    <t>PLAINV_6_NLRSR1</t>
  </si>
  <si>
    <t>NORTH LANCASTER RANCH</t>
  </si>
  <si>
    <t>PLAINV_6_SOLAR3</t>
  </si>
  <si>
    <t>SIERRA SOLAR GREENWORKS LLC</t>
  </si>
  <si>
    <t>PLAINV_6_SOLARC</t>
  </si>
  <si>
    <t>CENTRAL ANTELOPE DRY RANCH C</t>
  </si>
  <si>
    <t>PLMSSR_6_HISIER</t>
  </si>
  <si>
    <t>HIGH SIERRA COGENERATION AGGREGATE</t>
  </si>
  <si>
    <t>PLSNTG_7_LNCLND</t>
  </si>
  <si>
    <t>LINCOLN LANDFILL POWER PLANT</t>
  </si>
  <si>
    <t>PMDLET_6_SOLAR1</t>
  </si>
  <si>
    <t>SEPV PALMDALE EAST, LLC</t>
  </si>
  <si>
    <t>PMPJCK_1_RB2SLR</t>
  </si>
  <si>
    <t>RIO BRAVO SOLAR 2</t>
  </si>
  <si>
    <t>PMPJCK_1_SOLAR1</t>
  </si>
  <si>
    <t>PUMPJACK SOLAR I</t>
  </si>
  <si>
    <t>PMPJCK_1_SOLAR2</t>
  </si>
  <si>
    <t>RIO BRAVO SOLAR 1</t>
  </si>
  <si>
    <t>PANOCHE ENERGY CENTER (AGGREGATED)</t>
  </si>
  <si>
    <t>MIDWAY PEAKING AGGREGATE</t>
  </si>
  <si>
    <t>PNCHVS_2_SOLAR</t>
  </si>
  <si>
    <t>PANOCHE VALLEY SOLAR</t>
  </si>
  <si>
    <t>PNOCHE_1_PL1X2</t>
  </si>
  <si>
    <t>PANOCHE PEAKER</t>
  </si>
  <si>
    <t>CALPEAK POWER PANOCHE UNIT 1</t>
  </si>
  <si>
    <t>POCATELLO_WASTE</t>
  </si>
  <si>
    <t>POE HYDRO UNIT 1</t>
  </si>
  <si>
    <t>POE HYDRO UNIT 2</t>
  </si>
  <si>
    <t>POINTLOMA1</t>
  </si>
  <si>
    <t>POINTLOMA2</t>
  </si>
  <si>
    <t>POTTER VALLEY</t>
  </si>
  <si>
    <t>VECINO VINEYARDS LLC</t>
  </si>
  <si>
    <t>PRCTVY_1_MIGBT1</t>
  </si>
  <si>
    <t>MIGUEL BESS</t>
  </si>
  <si>
    <t>PRIMA_PLANT1</t>
  </si>
  <si>
    <t>PRIMA_PLANT2</t>
  </si>
  <si>
    <t>PRIMM_2_SOLAR1</t>
  </si>
  <si>
    <t>SILVER STATE SOUTH</t>
  </si>
  <si>
    <t>PROXIMASOLAR</t>
  </si>
  <si>
    <t>PROXIMASTORAGE</t>
  </si>
  <si>
    <t>PSWEET_1_STCRUZ</t>
  </si>
  <si>
    <t>SANTA CRUZ ENERGY LLC</t>
  </si>
  <si>
    <t>PTLOMA_6_NTCCGN</t>
  </si>
  <si>
    <t>PTLOMA_6_NTCQF</t>
  </si>
  <si>
    <t>NTC/MCRD COGENERATION</t>
  </si>
  <si>
    <t>PUTHCR_1_PCNSB1</t>
  </si>
  <si>
    <t>Putah Creek Solar Farm North</t>
  </si>
  <si>
    <t>PUTAH CREEK SOLAR FARM</t>
  </si>
  <si>
    <t>PVERDE_5_SCEDYN</t>
  </si>
  <si>
    <t>PWEST_1_UNIT</t>
  </si>
  <si>
    <t>PACIFIC WEST 1 WIND GENERATION</t>
  </si>
  <si>
    <t>QUARANTINASTORAGE</t>
  </si>
  <si>
    <t>RABBITBRUSHSTORAGE</t>
  </si>
  <si>
    <t>RACEWAYSOLAR</t>
  </si>
  <si>
    <t>RACEWAYSTORAGE</t>
  </si>
  <si>
    <t>RAMON_2_SCEDYN</t>
  </si>
  <si>
    <t>RANCHO_2_SMUDSYSDYN</t>
  </si>
  <si>
    <t>SMUD REGULATION MARKET</t>
  </si>
  <si>
    <t>caiso_specified_imports</t>
  </si>
  <si>
    <t>RATSKE_2_NROSR1</t>
  </si>
  <si>
    <t>NORTH ROSAMOND SOLAR</t>
  </si>
  <si>
    <t>RATSKE_2_RBSSB1</t>
  </si>
  <si>
    <t>Rabbitbrush Solar 1</t>
  </si>
  <si>
    <t>RATSKE_2_RBSSB2</t>
  </si>
  <si>
    <t>Rabbitbrush Solar 2</t>
  </si>
  <si>
    <t>ROCK CREEK HYDRO UNIT 1</t>
  </si>
  <si>
    <t>ROCK CREEK HYDRO UNIT 2</t>
  </si>
  <si>
    <t>RDWAY_1_CREST</t>
  </si>
  <si>
    <t>RE_BR1_26960_1</t>
  </si>
  <si>
    <t>RECTOR_2_CREST</t>
  </si>
  <si>
    <t>RECTOR_2_IVANPV</t>
  </si>
  <si>
    <t>IVANHOE TULARE PV</t>
  </si>
  <si>
    <t>RECTOR_2_KAWEAH</t>
  </si>
  <si>
    <t>KAWEAH PH 2 &amp; 3 PSP AGGREGATE</t>
  </si>
  <si>
    <t>RECTOR_2_KAWH 1</t>
  </si>
  <si>
    <t>KAWEAH PH 1 UNIT 1</t>
  </si>
  <si>
    <t>RECTOR_2_QF</t>
  </si>
  <si>
    <t>KAWEAH UNIT 1</t>
  </si>
  <si>
    <t>RECTOR_2_TFDBM1</t>
  </si>
  <si>
    <t>TWO FIETS DAIRY DIGESTER</t>
  </si>
  <si>
    <t>RECTOR_7_TULARE</t>
  </si>
  <si>
    <t>MM TULARE</t>
  </si>
  <si>
    <t>REDBLF_6_UNIT</t>
  </si>
  <si>
    <t>RED BLUFF PEAKER PLANT</t>
  </si>
  <si>
    <t>REDDING_POWER_1</t>
  </si>
  <si>
    <t>REDDING_POWER_2</t>
  </si>
  <si>
    <t>REDDING_POWER_3</t>
  </si>
  <si>
    <t>REDDING_POWER_CC</t>
  </si>
  <si>
    <t>REDMAN_2_SOLAR</t>
  </si>
  <si>
    <t>LANCASTER EAST AVENUE F</t>
  </si>
  <si>
    <t>REDMAN_6_AVSSR1</t>
  </si>
  <si>
    <t>ANTELOPE VALLEY SOLAR</t>
  </si>
  <si>
    <t>REDOND_7_UNIT 5</t>
  </si>
  <si>
    <t>REDONDO GEN STA. UNIT 5</t>
  </si>
  <si>
    <t>REDOND_7_UNIT 6</t>
  </si>
  <si>
    <t>REDONDO GEN STA. UNIT 6</t>
  </si>
  <si>
    <t>REDOND_7_UNIT 8</t>
  </si>
  <si>
    <t>REDONDO GEN STA. UNIT 8</t>
  </si>
  <si>
    <t>TERZIAN</t>
  </si>
  <si>
    <t>RENWD_1_QF</t>
  </si>
  <si>
    <t>RENWIND RE-POWERING PROJECT</t>
  </si>
  <si>
    <t>REXFORDSOLAR</t>
  </si>
  <si>
    <t>REXFORDSTORAGE</t>
  </si>
  <si>
    <t>RHONDO_6_PUENTE</t>
  </si>
  <si>
    <t>RICHMN_1_CHVSR2</t>
  </si>
  <si>
    <t>CHEVRON 8.5</t>
  </si>
  <si>
    <t>RICHMN_1_SOLAR</t>
  </si>
  <si>
    <t>CHEVRON 2</t>
  </si>
  <si>
    <t>RICHMN_7_BAYENV</t>
  </si>
  <si>
    <t>BAY ENVIRONMENTAL (NOVE POWER)</t>
  </si>
  <si>
    <t>RIOBRV_6_UNIT 1</t>
  </si>
  <si>
    <t>RIO BRAVO HYDRO</t>
  </si>
  <si>
    <t>SMALL QF AGGREGATION - GRASS VALLEY</t>
  </si>
  <si>
    <t>RIPON_1</t>
  </si>
  <si>
    <t>RIPON_2</t>
  </si>
  <si>
    <t>SILVER SPRINGS</t>
  </si>
  <si>
    <t>RNDSBG_1_HZASR1</t>
  </si>
  <si>
    <t>HAZEL A</t>
  </si>
  <si>
    <t>ROCKWOOD_1</t>
  </si>
  <si>
    <t>ROCKWOOD_2</t>
  </si>
  <si>
    <t>ROLLINS HYDRO</t>
  </si>
  <si>
    <t>ROSEVILLE_1</t>
  </si>
  <si>
    <t>ROSEVILLE_2</t>
  </si>
  <si>
    <t>ROSMDW_2_WIND1</t>
  </si>
  <si>
    <t>PACIFIC WIND - PHASE 1</t>
  </si>
  <si>
    <t>ROSMND_6_SOLAR</t>
  </si>
  <si>
    <t>LANCASTER B</t>
  </si>
  <si>
    <t>RSMSLR_6_SOLAR1</t>
  </si>
  <si>
    <t>ROSAMOND ONE</t>
  </si>
  <si>
    <t>RSMSLR_6_SOLAR2</t>
  </si>
  <si>
    <t>ROSAMOND TWO</t>
  </si>
  <si>
    <t>RTEDDY_2_SC1SR3</t>
  </si>
  <si>
    <t>ROSAMOND WEST SOLAR CLEAN</t>
  </si>
  <si>
    <t>RTEDDY_2_SEBSR3</t>
  </si>
  <si>
    <t>ROSAMOND WEST SOLAR EAST BAY 3</t>
  </si>
  <si>
    <t>RTEDDY_2_SEBSR4</t>
  </si>
  <si>
    <t>ROSAMOND WEST SOLAR EAST BAY 4</t>
  </si>
  <si>
    <t>RTEDDY_2_SOLAR1</t>
  </si>
  <si>
    <t>ROSAMOND WEST SOLAR 1</t>
  </si>
  <si>
    <t>RTEDDY_2_SOLAR2</t>
  </si>
  <si>
    <t>ROSAMOND WEST SOLAR 2</t>
  </si>
  <si>
    <t>RTEDDY_2_SPASR4</t>
  </si>
  <si>
    <t>ROSAMOND WEST SOLAR PALO ALTO</t>
  </si>
  <si>
    <t>RTEDDY_2_SRXSR4</t>
  </si>
  <si>
    <t>ROSAMOND WEST SOLAR ROSIE X</t>
  </si>
  <si>
    <t>RTREE_2_WIND1</t>
  </si>
  <si>
    <t>RISING TREE 1</t>
  </si>
  <si>
    <t>RISING TREE 2</t>
  </si>
  <si>
    <t>RTREE_2_WIND3</t>
  </si>
  <si>
    <t>RISING TREE 3</t>
  </si>
  <si>
    <t>RUSCTY_2_UNITS</t>
  </si>
  <si>
    <t>RUSSELL CITY ENERGY CENTER</t>
  </si>
  <si>
    <t>RVRVEW_1_UNITA1</t>
  </si>
  <si>
    <t>RIVERVIEW ENERGY CENTER (GP ANTIOCH)</t>
  </si>
  <si>
    <t>RVSIDE_2_RERCU3</t>
  </si>
  <si>
    <t>RIVERSIDE ENERGY RES. CTR UNIT 3</t>
  </si>
  <si>
    <t>RVSIDE_2_RERCU4</t>
  </si>
  <si>
    <t>RIVERSIDE ENERGY RES. CTR UNIT 4</t>
  </si>
  <si>
    <t>RVSIDE_6_RERCU1</t>
  </si>
  <si>
    <t>RIVERSIDE ENERGY RES. CTR UNIT 1</t>
  </si>
  <si>
    <t>RVSIDE_6_RERCU2</t>
  </si>
  <si>
    <t>RIVERSIDE ENERGY RES. CTR UNIT 2</t>
  </si>
  <si>
    <t>RVSIDE_6_SOLAR1</t>
  </si>
  <si>
    <t>TEQUESQUITE LANDFILL SOLAR PROJECT</t>
  </si>
  <si>
    <t>RVSIDE_6_SPRING</t>
  </si>
  <si>
    <t>SPRINGS GENERATION PROJECT AGGREGATE</t>
  </si>
  <si>
    <t>SUN HARVEST SOLAR</t>
  </si>
  <si>
    <t>SALIRV_2_UNIT</t>
  </si>
  <si>
    <t>SALINAS RIVER COGENERATION</t>
  </si>
  <si>
    <t>SALTON_SEA_4</t>
  </si>
  <si>
    <t>SALTON_SEA_5</t>
  </si>
  <si>
    <t>SALTON_SEA_UNIT_2_G1</t>
  </si>
  <si>
    <t>SALTON_SEA_UNIT_2_G2</t>
  </si>
  <si>
    <t>SALTON_SEA_UNIT_2_G3</t>
  </si>
  <si>
    <t>SALT SPRINGS HYDRO AGGREGATE</t>
  </si>
  <si>
    <t>SAMPSN_6_KELCO1</t>
  </si>
  <si>
    <t>KELCO QUALIFYING FACILITY</t>
  </si>
  <si>
    <t>SANBRN_2_EESSB2</t>
  </si>
  <si>
    <t>EdSan 1 Edwards 0</t>
  </si>
  <si>
    <t>SANBRN_2_ES1BT3</t>
  </si>
  <si>
    <t>EdSan 1 Edwards 1</t>
  </si>
  <si>
    <t>SANBRN_2_ES2SB3</t>
  </si>
  <si>
    <t>EdSan 2 Sanborn 3</t>
  </si>
  <si>
    <t>SANBRN_2_ESABT1</t>
  </si>
  <si>
    <t>EDSAN 1A</t>
  </si>
  <si>
    <t>SANBRN_2_ESBBT1</t>
  </si>
  <si>
    <t>EDSAN 1B</t>
  </si>
  <si>
    <t>SANBRN_2_SS2SB4</t>
  </si>
  <si>
    <t>EdSan 2 Sanborn 4</t>
  </si>
  <si>
    <t>SANDHILLCWIND</t>
  </si>
  <si>
    <t>MOJAVE SOLAR</t>
  </si>
  <si>
    <t>SANDRINISOL</t>
  </si>
  <si>
    <t>SANITR_6_UNITS</t>
  </si>
  <si>
    <t>LACSD CARSON WATER POLLUTION AGGREGATE</t>
  </si>
  <si>
    <t>COLD CANYON</t>
  </si>
  <si>
    <t>OLD SANTA FE ROAD</t>
  </si>
  <si>
    <t>SANTA_BARBARA_COUNTY_PUBLIC_WORKS_DEPARTMENT</t>
  </si>
  <si>
    <t>SANTFG_7_UNITS</t>
  </si>
  <si>
    <t>GEYSERS CALISTOGA AGGREGATE</t>
  </si>
  <si>
    <t>SANTGO_2_LNDFL1</t>
  </si>
  <si>
    <t>BOWERMAN POWER</t>
  </si>
  <si>
    <t>SANTGO_2_MABBT1</t>
  </si>
  <si>
    <t>MILLIKAN AVENUE BESS</t>
  </si>
  <si>
    <t>SANWD_1_QF</t>
  </si>
  <si>
    <t>SAN GORGONIO FARMS WIND FARM</t>
  </si>
  <si>
    <t>SAUGUS_2_TOLAND</t>
  </si>
  <si>
    <t>SAUGUS_6_MWDFTH</t>
  </si>
  <si>
    <t>FOOTHILL HYDROELECTRIC RECOVERY PLANT</t>
  </si>
  <si>
    <t>SAUGUS_6_PTCHGN</t>
  </si>
  <si>
    <t>SAUGUS_6_QF</t>
  </si>
  <si>
    <t>SAUGUS QFS</t>
  </si>
  <si>
    <t>SAUGUS_7_CHIQCN</t>
  </si>
  <si>
    <t>CHIQUITA CANYON LANDFILL FAC</t>
  </si>
  <si>
    <t>SAUGUS_7_LOPEZ</t>
  </si>
  <si>
    <t>MM LOPEZ ENERGY</t>
  </si>
  <si>
    <t>SBERDO_2_PSP3</t>
  </si>
  <si>
    <t>MOUNTAINVIEW GEN STA. UNIT 3</t>
  </si>
  <si>
    <t>SBERDO_2_PSP4</t>
  </si>
  <si>
    <t>MOUNTAINVIEW GEN STA. UNIT 4</t>
  </si>
  <si>
    <t>SBERDO_2_QF</t>
  </si>
  <si>
    <t>SBERDO_2_REDLND</t>
  </si>
  <si>
    <t>REDLANDS RT SOLAR</t>
  </si>
  <si>
    <t>SBERDO_2_RTS005</t>
  </si>
  <si>
    <t>SPVP005 REDLANDS RT SOLAR</t>
  </si>
  <si>
    <t>SBERDO_2_RTS007</t>
  </si>
  <si>
    <t>SPVP007 REDLANDS RT SOLAR</t>
  </si>
  <si>
    <t>SBERDO_2_RTS011</t>
  </si>
  <si>
    <t>SPVP011</t>
  </si>
  <si>
    <t>SBERDO_2_RTS013</t>
  </si>
  <si>
    <t>SPVP013</t>
  </si>
  <si>
    <t>SBERDO_2_RTS016</t>
  </si>
  <si>
    <t>SPVP016 REDLANDS RT SOLAR</t>
  </si>
  <si>
    <t>SBERDO_2_RTS048</t>
  </si>
  <si>
    <t>SPVP048</t>
  </si>
  <si>
    <t>SBERDO_2_SNTANA</t>
  </si>
  <si>
    <t>SANTA ANA PSP</t>
  </si>
  <si>
    <t>SBERDO_6_MILLCK</t>
  </si>
  <si>
    <t>MILL CREEK PSP</t>
  </si>
  <si>
    <t>SCACOGEN2_CC</t>
  </si>
  <si>
    <t>SCACOGEN2GT</t>
  </si>
  <si>
    <t>SCATTERGOOD_1</t>
  </si>
  <si>
    <t>SCATTERGOOD_2</t>
  </si>
  <si>
    <t>SCATTERGOOD_4</t>
  </si>
  <si>
    <t>SCATTERGOOD_5</t>
  </si>
  <si>
    <t>SCATTERGOOD_6</t>
  </si>
  <si>
    <t>SCATTERGOOD_7</t>
  </si>
  <si>
    <t>SCE_AP_I</t>
  </si>
  <si>
    <t>SCE_BIP_15</t>
  </si>
  <si>
    <t>SCE_BIP_30</t>
  </si>
  <si>
    <t>SCE_CBP_DA</t>
  </si>
  <si>
    <t>SCE_CBP_DO</t>
  </si>
  <si>
    <t>SCE_SDP_COMM</t>
  </si>
  <si>
    <t>SCE_SDP_RESD</t>
  </si>
  <si>
    <t>SCEHOV_2_HOOVER</t>
  </si>
  <si>
    <t>TRACY COMBINED CYCLE POWER PLANT</t>
  </si>
  <si>
    <t>FIVE POINTS SOLAR STATION</t>
  </si>
  <si>
    <t>OPEN SKY DIGESTER GENSET 2</t>
  </si>
  <si>
    <t>WESTSIDE SOLAR STATION</t>
  </si>
  <si>
    <t>SDGE_BIP</t>
  </si>
  <si>
    <t>SDGE_CBP_DA</t>
  </si>
  <si>
    <t>SDGE_CBP_DO</t>
  </si>
  <si>
    <t>SDGE_SUMM_SAV_RESD</t>
  </si>
  <si>
    <t>SDGE_SUMMER_SAVER_COM</t>
  </si>
  <si>
    <t>SDGEAC_SAVER_DA_COMM</t>
  </si>
  <si>
    <t>SDGEAC_SAVER_DA_RES</t>
  </si>
  <si>
    <t>SDGEAC_SAVER_DO_COMM</t>
  </si>
  <si>
    <t>SDGEAC_SAVER_DO_RES</t>
  </si>
  <si>
    <t>SDSU_GEN</t>
  </si>
  <si>
    <t>SEARLS_7_ARGUS</t>
  </si>
  <si>
    <t>ARGUS COGENERATION</t>
  </si>
  <si>
    <t>SEAWST_6_LAPOS</t>
  </si>
  <si>
    <t>SEA WEST ENERGY - SEAWEST</t>
  </si>
  <si>
    <t>SECOND_IMPERIAL01_12</t>
  </si>
  <si>
    <t>SUNRAY 2</t>
  </si>
  <si>
    <t>SENTNL_2_CTG1</t>
  </si>
  <si>
    <t>SENTINEL UNIT 1</t>
  </si>
  <si>
    <t>SENTNL_2_CTG2</t>
  </si>
  <si>
    <t>SENTINEL UNIT 2</t>
  </si>
  <si>
    <t>SENTNL_2_CTG3</t>
  </si>
  <si>
    <t>SENTINEL UNIT 3</t>
  </si>
  <si>
    <t>SENTNL_2_CTG4</t>
  </si>
  <si>
    <t>SENTINEL UNIT 4</t>
  </si>
  <si>
    <t>SENTNL_2_CTG5</t>
  </si>
  <si>
    <t>SENTINEL UNIT 5</t>
  </si>
  <si>
    <t>SENTNL_2_CTG6</t>
  </si>
  <si>
    <t>SENTINEL UNIT 6</t>
  </si>
  <si>
    <t>SENTNL_2_CTG7</t>
  </si>
  <si>
    <t>SENTINEL UNIT 7</t>
  </si>
  <si>
    <t>SENTNL_2_CTG8</t>
  </si>
  <si>
    <t>SENTINEL UNIT 8</t>
  </si>
  <si>
    <t>SEPV_BOULEVARD_2</t>
  </si>
  <si>
    <t>SEVILLE_2</t>
  </si>
  <si>
    <t>SGREGY_6_SANGER</t>
  </si>
  <si>
    <t>ALGONQUIN POWER SANGER 2</t>
  </si>
  <si>
    <t>SHANDN_2_SBBBM1</t>
  </si>
  <si>
    <t>SAN BERNARDINO BIOGAS</t>
  </si>
  <si>
    <t>SHEEP_CREEK_ROAD_SOLAR_GENERATION_FACILITY_PROJECT</t>
  </si>
  <si>
    <t>SHELRF_1_UNITS</t>
  </si>
  <si>
    <t>SHELL OIL REFINERY AGGREGATE</t>
  </si>
  <si>
    <t>SHUTLE_6_CREST</t>
  </si>
  <si>
    <t>SIERRA_1_UNITS</t>
  </si>
  <si>
    <t>HIGH SIERRA LIMITED</t>
  </si>
  <si>
    <t>SIERRASTORAGE</t>
  </si>
  <si>
    <t>SIGHEB_6_MIRDYN</t>
  </si>
  <si>
    <t>Heber South</t>
  </si>
  <si>
    <t>SANTA MARIA II LFG POWER PLANT</t>
  </si>
  <si>
    <t>SOUTH KERN SOLAR PV PLANT</t>
  </si>
  <si>
    <t>SKERN_6_SOLAR2</t>
  </si>
  <si>
    <t>SKIC SOLAR</t>
  </si>
  <si>
    <t>SLATE_2_SLASR1</t>
  </si>
  <si>
    <t>SLATE</t>
  </si>
  <si>
    <t>SLATE_2_SLASR2_SUN</t>
  </si>
  <si>
    <t>Slate_2</t>
  </si>
  <si>
    <t>SLATE_2_SLASR2_LESR</t>
  </si>
  <si>
    <t>SLATE_2_SLASR3_LESR</t>
  </si>
  <si>
    <t>SLATE_3</t>
  </si>
  <si>
    <t>SLATE_2_SLASR3_SUN</t>
  </si>
  <si>
    <t>SLATE_2_SLASR4</t>
  </si>
  <si>
    <t>SLATE_4</t>
  </si>
  <si>
    <t>SLATE_2_SLASR5_LESR</t>
  </si>
  <si>
    <t>Slate 5</t>
  </si>
  <si>
    <t>SLATE_2_SLASR5_SUN</t>
  </si>
  <si>
    <t>SLRMS3_2_SRMSR1</t>
  </si>
  <si>
    <t>SILVER RIDGE MOUNT SIGNAL 3</t>
  </si>
  <si>
    <t>SLST13_2_SOLAR1</t>
  </si>
  <si>
    <t>QUINTO SOLAR PV PROJECT</t>
  </si>
  <si>
    <t>SLSTR1_2_SOLAR1</t>
  </si>
  <si>
    <t>SOLAR STAR 1</t>
  </si>
  <si>
    <t>SLSTR2_2_SOLAR2</t>
  </si>
  <si>
    <t>SOLAR STAR 2</t>
  </si>
  <si>
    <t>SLUISP_2_UNITS</t>
  </si>
  <si>
    <t>SAN LUIS (GIANELLI) PUMP-GEN (AGGREGATE)</t>
  </si>
  <si>
    <t>SLYCRK_1_UNIT 1</t>
  </si>
  <si>
    <t>SLY CREEK HYDRO</t>
  </si>
  <si>
    <t>SMPRIP_1_SMPSON</t>
  </si>
  <si>
    <t>RIPON COGENERATION UNIT 1</t>
  </si>
  <si>
    <t>SMRCOS_6_LNDFIL</t>
  </si>
  <si>
    <t>SAN MARCOS ENERGY</t>
  </si>
  <si>
    <t>SMUDGO_7_UNIT 1</t>
  </si>
  <si>
    <t>SONOMA POWER PLANT</t>
  </si>
  <si>
    <t>DELANO LAND 1</t>
  </si>
  <si>
    <t>SNCLRA_2_HOWLNG</t>
  </si>
  <si>
    <t>HOUWELINGS NURSERIES OXNARD, INC</t>
  </si>
  <si>
    <t>SNCLRA_2_SILBT1</t>
  </si>
  <si>
    <t>SILVERSTRAND BESS</t>
  </si>
  <si>
    <t>SNCLRA_2_SPRHYD</t>
  </si>
  <si>
    <t>SPRINGVILLE HYDROELECTRIC GENERATOR</t>
  </si>
  <si>
    <t>SNCLRA_2_UNIT</t>
  </si>
  <si>
    <t>CHANNEL ISLANDS POWER</t>
  </si>
  <si>
    <t>SNCLRA_2_UNIT1</t>
  </si>
  <si>
    <t>NEW INDY OXNARD</t>
  </si>
  <si>
    <t>SNCLRA_2_VESBT1</t>
  </si>
  <si>
    <t>VENTURA ENERGY STORAGE</t>
  </si>
  <si>
    <t>SNCLRA_6_OXGEN</t>
  </si>
  <si>
    <t>OXGEN</t>
  </si>
  <si>
    <t>SNCLRA_6_PROCGN</t>
  </si>
  <si>
    <t>PROCTER AND GAMBLE OXNARD 2</t>
  </si>
  <si>
    <t>SNCLRA_6_QF</t>
  </si>
  <si>
    <t>SANTA CLARA QFS</t>
  </si>
  <si>
    <t>SNDBAR_7_UNIT 1</t>
  </si>
  <si>
    <t>SANDBAR</t>
  </si>
  <si>
    <t>SNMALF_6_UNITS</t>
  </si>
  <si>
    <t>SONOMA COUNTY LANDFILL</t>
  </si>
  <si>
    <t>SNORA_2_SNRSLR</t>
  </si>
  <si>
    <t>SG SORRENTO</t>
  </si>
  <si>
    <t>SOL_GEN</t>
  </si>
  <si>
    <t>SONRISASOLAR</t>
  </si>
  <si>
    <t>SONRISASTORAGE</t>
  </si>
  <si>
    <t>SOUTH HYDRO</t>
  </si>
  <si>
    <t>SPA_COGEN_3_CC</t>
  </si>
  <si>
    <t>SPANSH_6_FBEHY1</t>
  </si>
  <si>
    <t>FIVE BEARS HYDROELECTRIC</t>
  </si>
  <si>
    <t>SPAULDING HYDRO PH 3 UNIT</t>
  </si>
  <si>
    <t>SPAULDING HYDRO PH 1 &amp; 2 AGGREGATE</t>
  </si>
  <si>
    <t>BURNEY BIOMASS</t>
  </si>
  <si>
    <t>SPBURN_7_SNOWMT</t>
  </si>
  <si>
    <t>BURNEY CREEK HYDRO</t>
  </si>
  <si>
    <t>LINCOLN BIOMASS</t>
  </si>
  <si>
    <t>SPI ANDERSON 2</t>
  </si>
  <si>
    <t>SPICER_1_UNITS</t>
  </si>
  <si>
    <t>SPICER HYDRO UNITS 1-3 AGGREGATE</t>
  </si>
  <si>
    <t>SIERRA PACIFIC IND. (SONORA)</t>
  </si>
  <si>
    <t>SPOINT_2_MEADDYN</t>
  </si>
  <si>
    <t>SPOINT_2_PARKERDYN</t>
  </si>
  <si>
    <t>SOUTHPOINT ENERGY CENTER</t>
  </si>
  <si>
    <t>QUINCY BIOMASS</t>
  </si>
  <si>
    <t>SPRING GAP HYDRO</t>
  </si>
  <si>
    <t>SPRGVL_2_CREST</t>
  </si>
  <si>
    <t>SPRGVL_2_EXETPV</t>
  </si>
  <si>
    <t>EXETER TULARE PV</t>
  </si>
  <si>
    <t>SPRGVL_2_LINDPV</t>
  </si>
  <si>
    <t>LINDSAY TULARE PV</t>
  </si>
  <si>
    <t>SPRGVL_2_PORTPV</t>
  </si>
  <si>
    <t>PORTERVILLE TULARE PV</t>
  </si>
  <si>
    <t>SPRGVL_2_QF</t>
  </si>
  <si>
    <t>SPRINGVILLE QFS</t>
  </si>
  <si>
    <t>TULE RIVER HYDRO PLANT (PG&amp;E)</t>
  </si>
  <si>
    <t>SPRGVL_2_TULESC</t>
  </si>
  <si>
    <t>TULE RIVER HYDRO PLANT (SCE)</t>
  </si>
  <si>
    <t>SPRINGBOK_1</t>
  </si>
  <si>
    <t>SPRINGBOK_2</t>
  </si>
  <si>
    <t>SPRINGBOK_3</t>
  </si>
  <si>
    <t>SRI INTERNATIONAL</t>
  </si>
  <si>
    <t>STANISLAUS HYDRO</t>
  </si>
  <si>
    <t>STANTN_2_STAGT1</t>
  </si>
  <si>
    <t>STANTON 1</t>
  </si>
  <si>
    <t>STANTN_2_STAGT2</t>
  </si>
  <si>
    <t>STANTON 2</t>
  </si>
  <si>
    <t>STAUFF_1_UNIT</t>
  </si>
  <si>
    <t>STIGCT_2_LODI</t>
  </si>
  <si>
    <t>LODI STIG UNIT</t>
  </si>
  <si>
    <t>STNRES_1_UNIT</t>
  </si>
  <si>
    <t>COVANTA STANISLAUS</t>
  </si>
  <si>
    <t>CHEVRON RICHMOND REFINERY</t>
  </si>
  <si>
    <t>MADERA CHOWCHILLA 2</t>
  </si>
  <si>
    <t>MADERA CHOWCHILLA 3</t>
  </si>
  <si>
    <t>MADERA CHOWCHILLA 4</t>
  </si>
  <si>
    <t>MADERA CANAL SITE 980</t>
  </si>
  <si>
    <t>STRAUSSWIND</t>
  </si>
  <si>
    <t>STROUD SOLAR STATION</t>
  </si>
  <si>
    <t>WINTER WHEAT SOLAR FARM</t>
  </si>
  <si>
    <t>SUMMER WHEAT SOLAR FARM</t>
  </si>
  <si>
    <t>SUN_EDISON_VICTORVILLE_SOLAR</t>
  </si>
  <si>
    <t>Arlington Solar Unit 1A BESS</t>
  </si>
  <si>
    <t>Arlington Solar Unit 1B BESS</t>
  </si>
  <si>
    <t>SUNCAT_2_A2ABT2</t>
  </si>
  <si>
    <t>Arlington Solar Unit 2A BESS</t>
  </si>
  <si>
    <t>SUNPEAK_IID</t>
  </si>
  <si>
    <t>SUNRIS_2_PL1X3</t>
  </si>
  <si>
    <t>SUNRISE POWER PROJECT AGGREGATE II</t>
  </si>
  <si>
    <t>SUNSET_2_UNITS</t>
  </si>
  <si>
    <t>MIDWAY SUNSET COGENERATION PLANT</t>
  </si>
  <si>
    <t>SUNSHINE GAS PRODUCERS</t>
  </si>
  <si>
    <t>SUNSLR_1_SSVSR1</t>
  </si>
  <si>
    <t>SUNSHINE VALLEY SOLAR 1</t>
  </si>
  <si>
    <t>SUNSPT_2_WNASR1</t>
  </si>
  <si>
    <t>WINDHUB SOLAR A</t>
  </si>
  <si>
    <t>SUNST2_5_SS2SR1</t>
  </si>
  <si>
    <t>SUN STREAMS SOLAR 2</t>
  </si>
  <si>
    <t>SUNSTR_5_SS1SCEDYN</t>
  </si>
  <si>
    <t>SUNSTREAM SOLAR 1</t>
  </si>
  <si>
    <t>SW_SOLAR</t>
  </si>
  <si>
    <t>SUTTER_2_CISO</t>
  </si>
  <si>
    <t>SUTTER POWER PLANT PSEUDO-CISO</t>
  </si>
  <si>
    <t>SUTTERENERGYCC_TOTAL</t>
  </si>
  <si>
    <t>SUTTER POWER PLANT</t>
  </si>
  <si>
    <t>SWIFT_1_NAS</t>
  </si>
  <si>
    <t>YERBA BUENA BATTERY</t>
  </si>
  <si>
    <t>SYCAMR_2_UNIT 1</t>
  </si>
  <si>
    <t>SYCAMORE COGENERATION UNIT 1</t>
  </si>
  <si>
    <t>SYCAMR_2_UNIT 2</t>
  </si>
  <si>
    <t>SYCAMORE COGENERATION UNIT 2</t>
  </si>
  <si>
    <t>SYCAMR_2_UNIT 3</t>
  </si>
  <si>
    <t>SYCAMORE COGENERATION UNIT 3</t>
  </si>
  <si>
    <t>SYCAMR_2_UNIT 4</t>
  </si>
  <si>
    <t>SYCAMORE COGENERATION UNIT 4</t>
  </si>
  <si>
    <t>BERRY COGEN 18</t>
  </si>
  <si>
    <t>SMALL QF AGGREGATION - PARADISE</t>
  </si>
  <si>
    <t>TECOLOTE_3_WBDYN</t>
  </si>
  <si>
    <t>TECOLOTE WIND</t>
  </si>
  <si>
    <t>TEHAPI_2_PW1WD1</t>
  </si>
  <si>
    <t>POINT WIND 1</t>
  </si>
  <si>
    <t>TEHAPI_2_PW2WD2</t>
  </si>
  <si>
    <t>POINT WIND 2</t>
  </si>
  <si>
    <t>TEHAPI_2_WIND1</t>
  </si>
  <si>
    <t>WIND WALL MONOLITH 1</t>
  </si>
  <si>
    <t>TEHAPI_2_WIND2</t>
  </si>
  <si>
    <t>WIND WALL MONOLITH 2</t>
  </si>
  <si>
    <t>TENGEN_2_PL1X2</t>
  </si>
  <si>
    <t>BERRY COGEN 42</t>
  </si>
  <si>
    <t>TERMEX_2_PL1X3</t>
  </si>
  <si>
    <t>TDM</t>
  </si>
  <si>
    <t>SMALL QF AGGREGATION - STOCKTON</t>
  </si>
  <si>
    <t>THERMONO1_2</t>
  </si>
  <si>
    <t>THREE_MILE_CANYON</t>
  </si>
  <si>
    <t>PACW</t>
  </si>
  <si>
    <t>TIDWTR_2_UNITS</t>
  </si>
  <si>
    <t>MARTINEZ COGEN LIMITED PARTNERSHIP</t>
  </si>
  <si>
    <t>TIERRA_DEL_SOL__SOLAR_FARM</t>
  </si>
  <si>
    <t>TIFFNY_1_DILLON</t>
  </si>
  <si>
    <t>TIGER CREEK HYDRO AGGREGATE</t>
  </si>
  <si>
    <t>TITANS_2_TTSSR1</t>
  </si>
  <si>
    <t>TITAN SOLAR 1 PSEUDO</t>
  </si>
  <si>
    <t>TKOPWR_6_HYDRO</t>
  </si>
  <si>
    <t>BEAR CREEK HYDROELECTRIC PROJECT</t>
  </si>
  <si>
    <t>VINTNER SOLAR</t>
  </si>
  <si>
    <t>TOAD TOWN</t>
  </si>
  <si>
    <t>TOPAZ SOLAR FARMS</t>
  </si>
  <si>
    <t>TORTLA_1_SOLAR</t>
  </si>
  <si>
    <t>LONGBOAT SOLAR</t>
  </si>
  <si>
    <t>TOWNSITE_2_MEADDYN_LESR</t>
  </si>
  <si>
    <t>Townsite Solar BESS</t>
  </si>
  <si>
    <t>TOWNSITE_2_MEADDYN_SUN</t>
  </si>
  <si>
    <t>TRANQUILLITY 8 AMARILLO</t>
  </si>
  <si>
    <t>TRNQL8_2_AZUSR1</t>
  </si>
  <si>
    <t>TRANQUILLITY 8 AZUL</t>
  </si>
  <si>
    <t>TRNQL8_2_ROJSR1</t>
  </si>
  <si>
    <t>TRANQUILLITY 8 ROJO</t>
  </si>
  <si>
    <t>TRNQL8_2_VERSR1</t>
  </si>
  <si>
    <t>TRANQUILLITY 8 VERDE</t>
  </si>
  <si>
    <t>TRNQLT_2_RETBT1</t>
  </si>
  <si>
    <t>TRNQLT_2_SOLAR</t>
  </si>
  <si>
    <t>TRANQUILLITY</t>
  </si>
  <si>
    <t>TRNSWD_1_QF</t>
  </si>
  <si>
    <t>FPL ENERGY C WIND</t>
  </si>
  <si>
    <t>TULARE_2_TULBM1</t>
  </si>
  <si>
    <t>TULARE BIOMAT FUEL CELL</t>
  </si>
  <si>
    <t>TULEWD_1_TULWD1</t>
  </si>
  <si>
    <t>TULE WIND</t>
  </si>
  <si>
    <t>TULLCK_7_UNITS</t>
  </si>
  <si>
    <t>TULLOCK HYDRO</t>
  </si>
  <si>
    <t>TUPMAN_1_BIOGAS</t>
  </si>
  <si>
    <t>ABEC BIDART-STOCKALE #1</t>
  </si>
  <si>
    <t>TVYVLY_6_KRSHY1</t>
  </si>
  <si>
    <t>NICKEL 1 ("NLH1")</t>
  </si>
  <si>
    <t>TWISSL_6_SOLAR1</t>
  </si>
  <si>
    <t>CORONAL LOST HILLS</t>
  </si>
  <si>
    <t>TX_ELK_6_SOLAR1</t>
  </si>
  <si>
    <t>CASTOR</t>
  </si>
  <si>
    <t>EAGLE CREEK</t>
  </si>
  <si>
    <t>MCKITTRICK COGEN</t>
  </si>
  <si>
    <t>UC_DAVIS_MC</t>
  </si>
  <si>
    <t>UKIAH_7_LAKEMN</t>
  </si>
  <si>
    <t>UKIAH LAKE MENDOCINO HYDRO</t>
  </si>
  <si>
    <t>Ultrapower Chinese Station BESS</t>
  </si>
  <si>
    <t>ULTPCH_1_UNIT 1</t>
  </si>
  <si>
    <t>PACIFIC ULTRAPOWER CHINESE STATION</t>
  </si>
  <si>
    <t>ULTPFR_1_UNIT 1</t>
  </si>
  <si>
    <t>RIO BRAVO FRESNO</t>
  </si>
  <si>
    <t>ULTRCK_2_UNIT</t>
  </si>
  <si>
    <t>RIO BRAVO ROCKLIN</t>
  </si>
  <si>
    <t>UNCHEM_1_UNIT</t>
  </si>
  <si>
    <t>CONTRA COSTA CARBON PLANT</t>
  </si>
  <si>
    <t>TOSCO (RODEO PLANT)</t>
  </si>
  <si>
    <t>UNVRSY_1_UNIT 1</t>
  </si>
  <si>
    <t>BERRY COGEN 38 - UNIT 1</t>
  </si>
  <si>
    <t>USWND2_1_WIND1</t>
  </si>
  <si>
    <t>GOLDEN HILLS A</t>
  </si>
  <si>
    <t>USWND2_1_WIND2</t>
  </si>
  <si>
    <t>GOLDEN HILLS B</t>
  </si>
  <si>
    <t>USWND2_1_WIND3</t>
  </si>
  <si>
    <t>GOLDEN HILLS C</t>
  </si>
  <si>
    <t>USWND4_2_UNIT2</t>
  </si>
  <si>
    <t>ALTAMONT LANDFILL GAS TO ENERGY</t>
  </si>
  <si>
    <t>USWNDR_2_LABWD1</t>
  </si>
  <si>
    <t>LABRISA WIND PROJECT</t>
  </si>
  <si>
    <t>USWNDR_2_SMUD</t>
  </si>
  <si>
    <t>SOLANO WIND FARM</t>
  </si>
  <si>
    <t>USWNDR_2_SMUD2</t>
  </si>
  <si>
    <t>SOLANO WIND PROJECT PHASE 3</t>
  </si>
  <si>
    <t>USWNDR_2_UNITS</t>
  </si>
  <si>
    <t>USWPFK_6_FRICK</t>
  </si>
  <si>
    <t>FRICK SUMMIT WIND REPOWER</t>
  </si>
  <si>
    <t>VASCO WIND</t>
  </si>
  <si>
    <t>V2_GEN</t>
  </si>
  <si>
    <t>V3_GEN</t>
  </si>
  <si>
    <t>VACADX_1_NAS</t>
  </si>
  <si>
    <t>VACA-DIXON BATTERY</t>
  </si>
  <si>
    <t>VACA-DIXON SOLAR STATION</t>
  </si>
  <si>
    <t>VACADX_1_UNITA1</t>
  </si>
  <si>
    <t>CALPEAK POWER VACA DIXON UNIT 1</t>
  </si>
  <si>
    <t>VALLEY_5_PERRIS</t>
  </si>
  <si>
    <t>MWD PERRIS HYDROELECTRIC RECOVERY PLANT</t>
  </si>
  <si>
    <t>VALLEY_5_REDMTN</t>
  </si>
  <si>
    <t>MWD RED MOUNTAIN HYDROELECTRIC RECOVERY</t>
  </si>
  <si>
    <t>VALLEY_5_RTS044</t>
  </si>
  <si>
    <t>VALLEY_5_SOLAR1</t>
  </si>
  <si>
    <t>KONA SOLAR - MERIDIAN #1</t>
  </si>
  <si>
    <t>VALLEY_5_SOLAR2</t>
  </si>
  <si>
    <t>AP NORTH LAKE SOLAR</t>
  </si>
  <si>
    <t>VALLEY_CC</t>
  </si>
  <si>
    <t>VALLEY_UNIT_5</t>
  </si>
  <si>
    <t>VALTNE_2_AVASR1</t>
  </si>
  <si>
    <t>VALENTINE SOLAR</t>
  </si>
  <si>
    <t>VALTNE_2_TBBBT1</t>
  </si>
  <si>
    <t>VALTNE_2_TRSBT1</t>
  </si>
  <si>
    <t>Tropico Solar</t>
  </si>
  <si>
    <t>VAN_DER_KOOI_DAIRY_DIGESTER</t>
  </si>
  <si>
    <t>VEAVST_1_SOLAR</t>
  </si>
  <si>
    <t>COMMUNITY SOLAR</t>
  </si>
  <si>
    <t>TEXACO EXPLORATION &amp; PROD (SE KERN RIVER</t>
  </si>
  <si>
    <t>VEGA_6_SOLAR1</t>
  </si>
  <si>
    <t>VEGA SOLAR</t>
  </si>
  <si>
    <t>VENWD_1_WIND1</t>
  </si>
  <si>
    <t>Windpark Unlimited 1</t>
  </si>
  <si>
    <t>VENWD_1_WIND2</t>
  </si>
  <si>
    <t>Windpark Unlimited 2</t>
  </si>
  <si>
    <t>VENWD_1_WIND3</t>
  </si>
  <si>
    <t>PAINTED HILLS</t>
  </si>
  <si>
    <t>VERNON_6_GONZL1</t>
  </si>
  <si>
    <t>H. GONZALES UNIT #1</t>
  </si>
  <si>
    <t>VERNON_6_GONZL2</t>
  </si>
  <si>
    <t>H. GONZALES UNIT #2</t>
  </si>
  <si>
    <t>VERNON_6_MALBRG</t>
  </si>
  <si>
    <t>MALBURG GENERATING STATION</t>
  </si>
  <si>
    <t>VESTAL_2_KERN</t>
  </si>
  <si>
    <t>KERN RIVER PH 3 UNITS 1 &amp; 2 AGGREGATE</t>
  </si>
  <si>
    <t>VESTAL_2_RTS042</t>
  </si>
  <si>
    <t>SPVP042 PORTERVILLE SOLAR</t>
  </si>
  <si>
    <t>VESTAL_2_SOLAR1</t>
  </si>
  <si>
    <t>NICOLIS</t>
  </si>
  <si>
    <t>VESTAL_2_SOLAR2</t>
  </si>
  <si>
    <t>TROPICO</t>
  </si>
  <si>
    <t>VESTAL_2_TS5SR1</t>
  </si>
  <si>
    <t>TULARE SOLAR 5</t>
  </si>
  <si>
    <t>VESTAL_2_UNIT1</t>
  </si>
  <si>
    <t>CALGREN-PIXLEY</t>
  </si>
  <si>
    <t>VESTAL_2_WELLHD</t>
  </si>
  <si>
    <t>WELLHEAD POWER DELANO</t>
  </si>
  <si>
    <t>VESTAL_6_QF</t>
  </si>
  <si>
    <t>ISABELLA HYDRO DAM 1</t>
  </si>
  <si>
    <t>VICTOR_1_CREST</t>
  </si>
  <si>
    <t>VICTOR_1_EXSLRA</t>
  </si>
  <si>
    <t>EXPRESSWAY SOLAR A</t>
  </si>
  <si>
    <t>VICTOR_1_EXSLRB</t>
  </si>
  <si>
    <t>EXPRESSWAY SOLAR B</t>
  </si>
  <si>
    <t>VICTOR_1_LVSLR1</t>
  </si>
  <si>
    <t>LONE VALLEY SOLAR PARK 1</t>
  </si>
  <si>
    <t>VICTOR_1_LVSLR2</t>
  </si>
  <si>
    <t>LONE VALLEY SOLAR PARK 2</t>
  </si>
  <si>
    <t>VICTOR_1_SLRHES</t>
  </si>
  <si>
    <t>SUNEDISON - HESPERIA</t>
  </si>
  <si>
    <t>VICTOR_1_SOLAR1</t>
  </si>
  <si>
    <t>VICTOR PHELAN SOLAR ONE</t>
  </si>
  <si>
    <t>ALAMO SOLAR</t>
  </si>
  <si>
    <t>VICTOR_1_SOLAR3</t>
  </si>
  <si>
    <t>ADELANTO SOLAR 2</t>
  </si>
  <si>
    <t>VICTOR_1_SOLAR4</t>
  </si>
  <si>
    <t>ADELANTO SOLAR</t>
  </si>
  <si>
    <t>VICTOR_1_VDRYFA</t>
  </si>
  <si>
    <t>VICTOR DRY FARM RANCH A</t>
  </si>
  <si>
    <t>VICTOR_1_VDRYFB</t>
  </si>
  <si>
    <t>VICTOR DRY FARM RANCH B</t>
  </si>
  <si>
    <t>VILLPK_2_VALLYV</t>
  </si>
  <si>
    <t>MWD VALLEY VIEW HYDROELECTRIC RECOVERY P</t>
  </si>
  <si>
    <t>VILLPK_6_MWDYOR</t>
  </si>
  <si>
    <t>YORBA LINDA HYDROELECTRIC RECOVERY PLANT</t>
  </si>
  <si>
    <t>VINCNT_2_QF</t>
  </si>
  <si>
    <t>VINCNT_2_WESTWD</t>
  </si>
  <si>
    <t>VISTA_2_FCELL</t>
  </si>
  <si>
    <t>CSUSB FUEL CELL</t>
  </si>
  <si>
    <t>VISTA_2_RIALTO</t>
  </si>
  <si>
    <t>RIALTO RT SOLAR</t>
  </si>
  <si>
    <t>VISTA_2_RTS028</t>
  </si>
  <si>
    <t>SPVP028</t>
  </si>
  <si>
    <t>VISTA_6_QF</t>
  </si>
  <si>
    <t>VISTA QFS</t>
  </si>
  <si>
    <t>DALLAS ENERGY STORAGE</t>
  </si>
  <si>
    <t>DALLAS ENERGY STORAGE 2</t>
  </si>
  <si>
    <t>DALLAS ENERGY STORAGE 3</t>
  </si>
  <si>
    <t>DALLAS ENERGY STORAGE 4</t>
  </si>
  <si>
    <t>VLCNTR_6_VCEBT1</t>
  </si>
  <si>
    <t>Valley Center Energy Storage</t>
  </si>
  <si>
    <t>VLCNTR_6_VCEBT2</t>
  </si>
  <si>
    <t>Valley Center Energy Storage B</t>
  </si>
  <si>
    <t>VLCNTR_6_VCSLR</t>
  </si>
  <si>
    <t>COLE GRADE</t>
  </si>
  <si>
    <t>VLCNTR_6_VCSLR1</t>
  </si>
  <si>
    <t>VALLEY CENTER 1</t>
  </si>
  <si>
    <t>VLCNTR_6_VCSLR2</t>
  </si>
  <si>
    <t>VALLEY CENTER 2</t>
  </si>
  <si>
    <t>VLYHOM_7_SSJID</t>
  </si>
  <si>
    <t>WOODWARD POWER PLANT</t>
  </si>
  <si>
    <t>VOLTA HYDRO UNIT 1</t>
  </si>
  <si>
    <t>VOLTA HYDRO UNIT 2</t>
  </si>
  <si>
    <t>VOLTA_6_BAILCK</t>
  </si>
  <si>
    <t>BAILEY CREEK RANCH</t>
  </si>
  <si>
    <t>DIGGER CREEK RANCH HYDRO</t>
  </si>
  <si>
    <t>VOYAGR_2_VOAWD5</t>
  </si>
  <si>
    <t>VOYAGER WIND OASIS ALTA</t>
  </si>
  <si>
    <t>VOYAGR_2_VOYWD1</t>
  </si>
  <si>
    <t>VOYAGER 1</t>
  </si>
  <si>
    <t>VOYAGR_2_VOYWD2</t>
  </si>
  <si>
    <t>VOYAGER WIND 2</t>
  </si>
  <si>
    <t>VOYAGR_2_VOYWD3</t>
  </si>
  <si>
    <t>VOYAGER WIND 3</t>
  </si>
  <si>
    <t>VOYAGR_2_VOYWD4</t>
  </si>
  <si>
    <t>VOYAGER WIND 4</t>
  </si>
  <si>
    <t>VSTAES_6_VESBT1</t>
  </si>
  <si>
    <t>VISTA ENERGY STORAGE</t>
  </si>
  <si>
    <t>VULCAN_1</t>
  </si>
  <si>
    <t>VULCAN_2</t>
  </si>
  <si>
    <t>VULCAN_EXPANDER</t>
  </si>
  <si>
    <t>WADHAM_6_UNIT</t>
  </si>
  <si>
    <t>WADHAM ENERGY LP</t>
  </si>
  <si>
    <t>WALCRK_2_CTG1</t>
  </si>
  <si>
    <t>WALNUT CREEK ENERGY PARK UNIT 1</t>
  </si>
  <si>
    <t>WALCRK_2_CTG2</t>
  </si>
  <si>
    <t>WALNUT CREEK ENERGY PARK UNIT 2</t>
  </si>
  <si>
    <t>WALCRK_2_CTG3</t>
  </si>
  <si>
    <t>WALNUT CREEK ENERGY PARK UNIT 3</t>
  </si>
  <si>
    <t>WALCRK_2_CTG4</t>
  </si>
  <si>
    <t>WALNUT CREEK ENERGY PARK UNIT 4</t>
  </si>
  <si>
    <t>WALCRK_2_CTG5</t>
  </si>
  <si>
    <t>WALNUT CREEK ENERGY PARK UNIT 5</t>
  </si>
  <si>
    <t>WALNUT_2_SOLAR</t>
  </si>
  <si>
    <t>INDUSTRY METROLINK PV 1</t>
  </si>
  <si>
    <t>WALNUT_6_HILLGEN</t>
  </si>
  <si>
    <t>PUENTE HILLS</t>
  </si>
  <si>
    <t>WALNUT_7_WCOVCT</t>
  </si>
  <si>
    <t>WALNUT_7_WCOVST</t>
  </si>
  <si>
    <t>MM WEST COVINA - ST UNIT</t>
  </si>
  <si>
    <t>WARNE_2_UNIT</t>
  </si>
  <si>
    <t>WARNE HYDRO AGGREGATE</t>
  </si>
  <si>
    <t>CORCORAN SOLAR</t>
  </si>
  <si>
    <t>WAUKNA_1_SOLAR2</t>
  </si>
  <si>
    <t>CORCORAN 2</t>
  </si>
  <si>
    <t>WDLEAF_7_UNIT 1</t>
  </si>
  <si>
    <t>WOODLEAF HYDRO</t>
  </si>
  <si>
    <t>WEBER_6_FORWRD</t>
  </si>
  <si>
    <t>FORWARD</t>
  </si>
  <si>
    <t>WESTLANDSSOLAR</t>
  </si>
  <si>
    <t>WEST POINT HYDRO PLANT</t>
  </si>
  <si>
    <t>JOYA DEL SOL</t>
  </si>
  <si>
    <t>WHEATL_6_LNDFIL</t>
  </si>
  <si>
    <t>G2 ENERGY, OSTROM ROAD LLC</t>
  </si>
  <si>
    <t>WHITEH_2_MEADDYN1</t>
  </si>
  <si>
    <t>WHITE HILLS A</t>
  </si>
  <si>
    <t>WHITEH_2_MEADDYN2</t>
  </si>
  <si>
    <t>WHITE HILLS B</t>
  </si>
  <si>
    <t>WHITNY_6_SOLAR</t>
  </si>
  <si>
    <t>WHITNEY POINT SOLAR</t>
  </si>
  <si>
    <t>WHTWTR_1_WINDA1</t>
  </si>
  <si>
    <t>WHITEWATER HILL WIND PROJECT</t>
  </si>
  <si>
    <t>WILSONASOLAR</t>
  </si>
  <si>
    <t>WISE HYDRO UNIT 1</t>
  </si>
  <si>
    <t>WISE HYDRO UNIT 2</t>
  </si>
  <si>
    <t>WISHON/SAN JOAQUIN  #1-A AGGREGATE</t>
  </si>
  <si>
    <t>WISTER_2_WISSR1</t>
  </si>
  <si>
    <t>Wister Solar</t>
  </si>
  <si>
    <t>WISTRA_2_WRSSR1</t>
  </si>
  <si>
    <t>WISTARIA RANCH SOLAR</t>
  </si>
  <si>
    <t>WLDWD_1_SOLAR1</t>
  </si>
  <si>
    <t>WILDWOOD SOLAR I</t>
  </si>
  <si>
    <t>WLDWD_1_SOLAR2</t>
  </si>
  <si>
    <t>WILDWOOD SOLAR 2</t>
  </si>
  <si>
    <t>WNDMAS_2_UNIT 1</t>
  </si>
  <si>
    <t>BUENA VISTA ENERGY, LLC</t>
  </si>
  <si>
    <t>WNDSTR_2_WIND</t>
  </si>
  <si>
    <t>WINDSTAR</t>
  </si>
  <si>
    <t>WOLFSK_1_UNITA1</t>
  </si>
  <si>
    <t>WOLFSKILL ENERGY CENTER</t>
  </si>
  <si>
    <t>WOODLAND_1</t>
  </si>
  <si>
    <t>WOODLAND_3A</t>
  </si>
  <si>
    <t>banc_reciprocating_engine</t>
  </si>
  <si>
    <t>WOODLAND_3B</t>
  </si>
  <si>
    <t>WOODLAND_3C</t>
  </si>
  <si>
    <t>WOODLAND_3D</t>
  </si>
  <si>
    <t>WOODLAND_3E</t>
  </si>
  <si>
    <t>WOODLAND_3F</t>
  </si>
  <si>
    <t>WOODLAND_CC</t>
  </si>
  <si>
    <t>WOODWR_1_HYDRO</t>
  </si>
  <si>
    <t>QUINTEN LUALLEN</t>
  </si>
  <si>
    <t>WRGHTP_7_AMENGY</t>
  </si>
  <si>
    <t>SMALL QF AGGREGATION - LOS BANOS</t>
  </si>
  <si>
    <t>WRGTSR_2_WSFSR1</t>
  </si>
  <si>
    <t>WRIGHT SOLAR FREEMAN</t>
  </si>
  <si>
    <t>WRIGHTFREEMANSTORAGE</t>
  </si>
  <si>
    <t>WHEELABRATOR SHASTA</t>
  </si>
  <si>
    <t>WSNR_2_CVPDYN</t>
  </si>
  <si>
    <t>CENTRAL VALLEY 1</t>
  </si>
  <si>
    <t>WSNR_2_TESLADYN</t>
  </si>
  <si>
    <t>CENTRAL VALLEY TESLA</t>
  </si>
  <si>
    <t>WSNR_5_TRCYDYN</t>
  </si>
  <si>
    <t>CENTRAL VALLEY TRACY</t>
  </si>
  <si>
    <t>WSTWND_2_M89WD1_LESR</t>
  </si>
  <si>
    <t>Mojave 89</t>
  </si>
  <si>
    <t>WSTWND_2_M89WD1_WIND</t>
  </si>
  <si>
    <t>WSTWND_2_M90BT1</t>
  </si>
  <si>
    <t>MOJAVE 90 BESS 1A</t>
  </si>
  <si>
    <t>WSTWND_2_M90WD2</t>
  </si>
  <si>
    <t>MOJAVE 90</t>
  </si>
  <si>
    <t>WSTWND_2_SBSBT1</t>
  </si>
  <si>
    <t>Sagebrush Solar 2</t>
  </si>
  <si>
    <t>YUBA CITY COGEN</t>
  </si>
  <si>
    <t>YUBACT_6_UNITA1</t>
  </si>
  <si>
    <t>YUBA CITY ENERGY CENTER (CALPINE)</t>
  </si>
  <si>
    <t>YUCCA_GT21</t>
  </si>
  <si>
    <t>YUCCA_ST1</t>
  </si>
  <si>
    <t>iid_st</t>
  </si>
  <si>
    <t>ZOND_6_UNIT</t>
  </si>
  <si>
    <t>ZOND WINDSYSTEMS INC.</t>
  </si>
  <si>
    <t>_BRANCH_GENERIC_AMARGO_ITC</t>
  </si>
  <si>
    <t>AMARGOSA230</t>
  </si>
  <si>
    <t>nan</t>
  </si>
  <si>
    <t>unspecifiedimport</t>
  </si>
  <si>
    <t>_BRANCH_GENERIC_BLYTHE_ITC</t>
  </si>
  <si>
    <t>BLYTHE161</t>
  </si>
  <si>
    <t>_BRANCH_GENERIC_CASCADE_ITC</t>
  </si>
  <si>
    <t>CRAG</t>
  </si>
  <si>
    <t>_BRANCH_GENERIC_CFE_ITC</t>
  </si>
  <si>
    <t>CFETIJ &amp; CFEROA</t>
  </si>
  <si>
    <t>_BRANCH_GENERIC_COTPISO_ITC</t>
  </si>
  <si>
    <t>TRCYCOTPISO</t>
  </si>
  <si>
    <t>_BRANCH_GENERIC_CTW230_ITC</t>
  </si>
  <si>
    <t>CTW230</t>
  </si>
  <si>
    <t>_BRANCH_GENERIC_ELDORADO_ITC</t>
  </si>
  <si>
    <t>WILLOWBEACH</t>
  </si>
  <si>
    <t>_BRANCH_GENERIC_GONDIPPDC_ITC</t>
  </si>
  <si>
    <t>GONIPP</t>
  </si>
  <si>
    <t>_BRANCH_GENERIC_IID-SCE_ITC</t>
  </si>
  <si>
    <t>MIR2</t>
  </si>
  <si>
    <t>_BRANCH_GENERIC_IID-SDGE_ITC</t>
  </si>
  <si>
    <t>IVLY2</t>
  </si>
  <si>
    <t>_BRANCH_GENERIC_IPPDCADLN_ITC</t>
  </si>
  <si>
    <t>IPP &amp; IPPUTAH</t>
  </si>
  <si>
    <t>_BRANCH_GENERIC_LAUGHLIN_ITC</t>
  </si>
  <si>
    <t>MOHAVE500</t>
  </si>
  <si>
    <t>_BRANCH_GENERIC_LLNL_ITC</t>
  </si>
  <si>
    <t>LLL115</t>
  </si>
  <si>
    <t>MALIN500</t>
  </si>
  <si>
    <t>_BRANCH_GENERIC_MARBLE_ITC</t>
  </si>
  <si>
    <t>MARBLE60</t>
  </si>
  <si>
    <t>_BRANCH_GENERIC_MCCLMKTPC_ITC</t>
  </si>
  <si>
    <t>MCCULLOUG500</t>
  </si>
  <si>
    <t>_BRANCH_GENERIC_MCCULLGH_ITC</t>
  </si>
  <si>
    <t>ELDORADO500</t>
  </si>
  <si>
    <t>_BRANCH_GENERIC_MEADMKTPC_ITC</t>
  </si>
  <si>
    <t>MEAD5MSCHD</t>
  </si>
  <si>
    <t>_BRANCH_GENERIC_MEADTMEAD_ITC</t>
  </si>
  <si>
    <t>MEAD2MSCHD</t>
  </si>
  <si>
    <t>_BRANCH_GENERIC_MEAD_ITC</t>
  </si>
  <si>
    <t>MEAD230</t>
  </si>
  <si>
    <t>_BRANCH_GENERIC_MERCHANT_ITC</t>
  </si>
  <si>
    <t>ELDORADO230</t>
  </si>
  <si>
    <t>_BRANCH_GENERIC_MERCURY_ITC</t>
  </si>
  <si>
    <t>MERCURY138</t>
  </si>
  <si>
    <t>_BRANCH_GENERIC_MKTPCADLN_ITC</t>
  </si>
  <si>
    <t>MARKETPLACE</t>
  </si>
  <si>
    <t>_BRANCH_GENERIC_MONAIPPDC_ITC</t>
  </si>
  <si>
    <t>MDWP</t>
  </si>
  <si>
    <t>_BRANCH_GENERIC_NEWMELONP_ITC</t>
  </si>
  <si>
    <t>NML230</t>
  </si>
  <si>
    <t>_BRANCH_GENERIC_NOB_ITC</t>
  </si>
  <si>
    <t>NOB</t>
  </si>
  <si>
    <t>_BRANCH_GENERIC_NORTHGILA500_ITC</t>
  </si>
  <si>
    <t>NORTHGILA500</t>
  </si>
  <si>
    <t>_BRANCH_GENERIC_NWEST230_ITC</t>
  </si>
  <si>
    <t>NWEST</t>
  </si>
  <si>
    <t>_BRANCH_GENERIC_OAKDALE_ITC</t>
  </si>
  <si>
    <t>OAKDALE</t>
  </si>
  <si>
    <t>_BRANCH_GENERIC_PALOVRDE_ITC</t>
  </si>
  <si>
    <t>PVWEST</t>
  </si>
  <si>
    <t>_BRANCH_GENERIC_PARKER_ITC</t>
  </si>
  <si>
    <t>PARKER230</t>
  </si>
  <si>
    <t>_BRANCH_GENERIC_RDM230_ITC</t>
  </si>
  <si>
    <t>RDM230</t>
  </si>
  <si>
    <t>_BRANCH_GENERIC_RNCHLAKE_ITC</t>
  </si>
  <si>
    <t>LAKE &amp; RANCHOSECO</t>
  </si>
  <si>
    <t>_BRANCH_GENERIC_SILVERPK_ITC</t>
  </si>
  <si>
    <t>SILVERPEAK55</t>
  </si>
  <si>
    <t>_BRANCH_GENERIC_STANDIFORD_ITC</t>
  </si>
  <si>
    <t>STANDIFORD</t>
  </si>
  <si>
    <t>_BRANCH_GENERIC_SUMMIT_ITC</t>
  </si>
  <si>
    <t>SUMMIT120</t>
  </si>
  <si>
    <t>_BRANCH_GENERIC_SYLMAR-AC_ITC</t>
  </si>
  <si>
    <t>SYLMAR</t>
  </si>
  <si>
    <t>_BRANCH_GENERIC_TRACY230_ITC</t>
  </si>
  <si>
    <t>TESLA230</t>
  </si>
  <si>
    <t>_BRANCH_GENERIC_TRACY500_ITC</t>
  </si>
  <si>
    <t>TRCYPGAE &amp; TRCYCOTP</t>
  </si>
  <si>
    <t>_BRANCH_GENERIC_TRCYTEA_ITC</t>
  </si>
  <si>
    <t>TRCYTEA</t>
  </si>
  <si>
    <t>_BRANCH_GENERIC_VICTVL_ITC</t>
  </si>
  <si>
    <t>LUGO</t>
  </si>
  <si>
    <t>_BRANCH_GENERIC_WESTLYLBNS_ITC</t>
  </si>
  <si>
    <t>WESTLYQNTO</t>
  </si>
  <si>
    <t>_BRANCH_GENERIC_WESTLYTSLA_ITC</t>
  </si>
  <si>
    <t>WESTLYTSLA</t>
  </si>
  <si>
    <t>_BRANCH_GENERIC_WSTWGMEAD_ITC</t>
  </si>
  <si>
    <t>WESTWING500</t>
  </si>
  <si>
    <t>newresolve</t>
  </si>
  <si>
    <t>_CREZ_GENERIC_ARIZONA_WIND</t>
  </si>
  <si>
    <t>_CREZ_GENERIC_BAJA_CALIFORNIA_SOLAR</t>
  </si>
  <si>
    <t>_CREZ_GENERIC_CAPE_MENDOCINO_OFFSHORE_WIND</t>
  </si>
  <si>
    <t>offshore_wind</t>
  </si>
  <si>
    <t>_CREZ_GENERIC_CARRIZO_SOLAR</t>
  </si>
  <si>
    <t>_CREZ_GENERIC_CENTRAL_VALLEY_NORTH_LOS_BANOS_SOLAR</t>
  </si>
  <si>
    <t>_CREZ_GENERIC_DEL_NORTE_OFFSHORE_WIND</t>
  </si>
  <si>
    <t>_CREZ_GENERIC_DIABLO_CANYON_EXT_TX_OFFSHORE_WIND</t>
  </si>
  <si>
    <t>_CREZ_GENERIC_DIABLO_CANYON_OFFSHORE_WIND</t>
  </si>
  <si>
    <t>_CREZ_GENERIC_DISTRIBUTED_SOLAR</t>
  </si>
  <si>
    <t>_CREZ_GENERIC_DISTRIBUTED_WIND</t>
  </si>
  <si>
    <t>_CREZ_GENERIC_GREATER_IMPERIAL_GEOTHERMAL</t>
  </si>
  <si>
    <t>_CREZ_GENERIC_GREATER_IMPERIAL_WIND</t>
  </si>
  <si>
    <t>_CREZ_GENERIC_GREATER_KRAMER_WIND</t>
  </si>
  <si>
    <t>_CREZ_GENERIC_IDAHO_WIND</t>
  </si>
  <si>
    <t>_CREZ_GENERIC_INYOKERN_NORTH_KRAMER_GEOTHERMAL</t>
  </si>
  <si>
    <t>_CREZ_GENERIC_INYOKERN_NORTH_KRAMER_SOLAR</t>
  </si>
  <si>
    <t>_CREZ_GENERIC_KERN_GREATER_CARRIZO_SOLAR</t>
  </si>
  <si>
    <t>_CREZ_GENERIC_KRAMER_INYOKERN_EX_SOLAR</t>
  </si>
  <si>
    <t>_CREZ_GENERIC_KRAMER_INYOKERN_EX_WIND</t>
  </si>
  <si>
    <t>_CREZ_GENERIC_MOUNTAIN_PASS_EL_DORADO_SOLAR</t>
  </si>
  <si>
    <t>_CREZ_GENERIC_NEW_MEXICO_SOLAR</t>
  </si>
  <si>
    <t>_CREZ_GENERIC_NORTHERN_CALIFORNIA_EX_GEOTHERMAL</t>
  </si>
  <si>
    <t>_CREZ_GENERIC_NORTHERN_CALIFORNIA_EX_SOLAR</t>
  </si>
  <si>
    <t>_CREZ_GENERIC_NORTH_VICTOR_SOLAR</t>
  </si>
  <si>
    <t>_CREZ_GENERIC_NW_BIOMASS</t>
  </si>
  <si>
    <t>_CREZ_GENERIC_NW_EXT_TX_WIND</t>
  </si>
  <si>
    <t>_CREZ_GENERIC_NW_SMALL_HYDRO</t>
  </si>
  <si>
    <t>_CREZ_GENERIC_PACIFIC_NORTHWEST_GEOTHERMAL</t>
  </si>
  <si>
    <t>_CREZ_GENERIC_PACIFIC_NORTHWEST_WIND</t>
  </si>
  <si>
    <t>_CREZ_GENERIC_RIVERSIDE_PALM_SPRINGS_GEOTHERMAL</t>
  </si>
  <si>
    <t>_CREZ_GENERIC_SACRAMENTO_RIVER_SOLAR</t>
  </si>
  <si>
    <t>_CREZ_GENERIC_SACRAMENTO_RIVER_WIND</t>
  </si>
  <si>
    <t>_CREZ_GENERIC_SCADSNV_SOLAR</t>
  </si>
  <si>
    <t>_CREZ_GENERIC_SCADSNV_WIND</t>
  </si>
  <si>
    <t>_CREZ_GENERIC_SOLANO_GEOTHERMAL</t>
  </si>
  <si>
    <t>_CREZ_GENERIC_SOLANO_SOLAR</t>
  </si>
  <si>
    <t>_CREZ_GENERIC_SOLANO_SUBZONE_SOLAR</t>
  </si>
  <si>
    <t>_CREZ_GENERIC_SOLANO_SUBZONE_WIND</t>
  </si>
  <si>
    <t>_CREZ_GENERIC_SOUTHERN_CALIFORNIA_DESERT_EX_SOLAR</t>
  </si>
  <si>
    <t>_CREZ_GENERIC_SOUTHERN_CALIFORNIA_DESERT_EX_WIND</t>
  </si>
  <si>
    <t>_CREZ_GENERIC_SOUTHERN_CA_DESERT_SOUTHERN_NV_SOLAR</t>
  </si>
  <si>
    <t>_CREZ_GENERIC_SOUTHERN_CA_DESERT_SOUTHERN_NV_WIND</t>
  </si>
  <si>
    <t>_CREZ_GENERIC_SOUTHERN_NEVADA_GEOTHERMAL</t>
  </si>
  <si>
    <t>_CREZ_GENERIC_SOUTHERN_NEVADA_SOLAR</t>
  </si>
  <si>
    <t>_CREZ_GENERIC_SW_BIOMASS</t>
  </si>
  <si>
    <t>_CREZ_GENERIC_TEHACHAPI_SOLAR</t>
  </si>
  <si>
    <t>_CREZ_GENERIC_UTAH_SOLAR</t>
  </si>
  <si>
    <t>_CREZ_GENERIC_UTAH_WIND</t>
  </si>
  <si>
    <t>_CREZ_GENERIC_WESTLANDS_EX_SOLAR</t>
  </si>
  <si>
    <t>_CREZ_GENERIC_WESTLANDS_EX_WIND</t>
  </si>
  <si>
    <t>_CREZ_GENERIC_WESTLANDS_SOLAR</t>
  </si>
  <si>
    <t>_CREZ_UNBUNDLEDREC_ARIZONA_SOLAR</t>
  </si>
  <si>
    <t>unbundledrec</t>
  </si>
  <si>
    <t>_CREZ_UNBUNDLEDREC_ARIZONA_WIND</t>
  </si>
  <si>
    <t>_CREZ_UNBUNDLEDREC_BAJA_CALIFORNIA_SOLAR</t>
  </si>
  <si>
    <t>_CREZ_UNBUNDLEDREC_BAJA_CALIFORNIA_WIND</t>
  </si>
  <si>
    <t>_CREZ_UNBUNDLEDREC_CAPE_MENDOCINO_OFFSHORE_WIND</t>
  </si>
  <si>
    <t>_CREZ_UNBUNDLEDREC_CARRIZO_SOLAR</t>
  </si>
  <si>
    <t>_CREZ_UNBUNDLEDREC_CARRIZO_WIND</t>
  </si>
  <si>
    <t>_CREZ_UNBUNDLEDREC_CENTRAL_VALLEY_NORTH_LOS_BANOS_SOLAR</t>
  </si>
  <si>
    <t>_CREZ_UNBUNDLEDREC_CENTRAL_VALLEY_NORTH_LOS_BANOS_WIND</t>
  </si>
  <si>
    <t>_CREZ_UNBUNDLEDREC_DEL_NORTE_OFFSHORE_WIND</t>
  </si>
  <si>
    <t>_CREZ_UNBUNDLEDREC_DIABLO_CANYON_EXT_TX_OFFSHORE_WIND</t>
  </si>
  <si>
    <t>_CREZ_UNBUNDLEDREC_DIABLO_CANYON_OFFSHORE_WIND</t>
  </si>
  <si>
    <t>_CREZ_UNBUNDLEDREC_DISTRIBUTED_SOLAR</t>
  </si>
  <si>
    <t>_CREZ_UNBUNDLEDREC_DISTRIBUTED_WIND</t>
  </si>
  <si>
    <t>_CREZ_UNBUNDLEDREC_GREATER_IMPERIAL_GEOTHERMAL</t>
  </si>
  <si>
    <t>_CREZ_UNBUNDLEDREC_GREATER_IMPERIAL_SOLAR</t>
  </si>
  <si>
    <t>_CREZ_UNBUNDLEDREC_GREATER_IMPERIAL_WIND</t>
  </si>
  <si>
    <t>_CREZ_UNBUNDLEDREC_GREATER_KRAMER_SOLAR</t>
  </si>
  <si>
    <t>_CREZ_UNBUNDLEDREC_GREATER_KRAMER_WIND</t>
  </si>
  <si>
    <t>_CREZ_UNBUNDLEDREC_HUMBOLDT_BAY_OFFSHORE_WIND</t>
  </si>
  <si>
    <t>_CREZ_UNBUNDLEDREC_HUMBOLDT_WIND</t>
  </si>
  <si>
    <t>_CREZ_UNBUNDLEDREC_IDAHO_WIND</t>
  </si>
  <si>
    <t>_CREZ_UNBUNDLEDREC_INSTATE_BIOMASS</t>
  </si>
  <si>
    <t>_CREZ_UNBUNDLEDREC_INYOKERN_NORTH_KRAMER_GEOTHERMAL</t>
  </si>
  <si>
    <t>_CREZ_UNBUNDLEDREC_INYOKERN_NORTH_KRAMER_SOLAR</t>
  </si>
  <si>
    <t>_CREZ_UNBUNDLEDREC_KERN_GREATER_CARRIZO_SOLAR</t>
  </si>
  <si>
    <t>_CREZ_UNBUNDLEDREC_KERN_GREATER_CARRIZO_WIND</t>
  </si>
  <si>
    <t>_CREZ_UNBUNDLEDREC_KRAMER_INYOKERN_EX_SOLAR</t>
  </si>
  <si>
    <t>_CREZ_UNBUNDLEDREC_KRAMER_INYOKERN_EX_WIND</t>
  </si>
  <si>
    <t>_CREZ_UNBUNDLEDREC_MORRO_BAY_OFFSHORE_WIND</t>
  </si>
  <si>
    <t>_CREZ_UNBUNDLEDREC_MOUNTAIN_PASS_EL_DORADO_SOLAR</t>
  </si>
  <si>
    <t>_CREZ_UNBUNDLEDREC_NEW_MEXICO_SOLAR</t>
  </si>
  <si>
    <t>_CREZ_UNBUNDLEDREC_NEW_MEXICO_WIND</t>
  </si>
  <si>
    <t>_CREZ_UNBUNDLEDREC_NORTHERN_CALIFORNIA_EX_GEOTHERMAL</t>
  </si>
  <si>
    <t>_CREZ_UNBUNDLEDREC_NORTHERN_CALIFORNIA_EX_SOLAR</t>
  </si>
  <si>
    <t>_CREZ_UNBUNDLEDREC_NORTHERN_CALIFORNIA_EX_WIND</t>
  </si>
  <si>
    <t>_CREZ_UNBUNDLEDREC_NORTH_VICTOR_SOLAR</t>
  </si>
  <si>
    <t>_CREZ_UNBUNDLEDREC_NW_BIOMASS</t>
  </si>
  <si>
    <t>_CREZ_UNBUNDLEDREC_NW_EXT_TX_WIND</t>
  </si>
  <si>
    <t>_CREZ_UNBUNDLEDREC_NW_SMALL_HYDRO</t>
  </si>
  <si>
    <t>_CREZ_UNBUNDLEDREC_PACIFIC_NORTHWEST_GEOTHERMAL</t>
  </si>
  <si>
    <t>_CREZ_UNBUNDLEDREC_RIVERSIDE_PALM_SPRINGS_GEOTHERMAL</t>
  </si>
  <si>
    <t>_CREZ_UNBUNDLEDREC_RIVERSIDE_PALM_SPRINGS_SOLAR</t>
  </si>
  <si>
    <t>_CREZ_UNBUNDLEDREC_SACRAMENTO_RIVER_SOLAR</t>
  </si>
  <si>
    <t>_CREZ_UNBUNDLEDREC_SACRAMENTO_RIVER_WIND</t>
  </si>
  <si>
    <t>_CREZ_UNBUNDLEDREC_SCADSNV_SOLAR</t>
  </si>
  <si>
    <t>_CREZ_UNBUNDLEDREC_SCADSNV_WIND</t>
  </si>
  <si>
    <t>_CREZ_UNBUNDLEDREC_SOLANO_GEOTHERMAL</t>
  </si>
  <si>
    <t>_CREZ_UNBUNDLEDREC_SOLANO_SOLAR</t>
  </si>
  <si>
    <t>_CREZ_UNBUNDLEDREC_SOLANO_SUBZONE_SOLAR</t>
  </si>
  <si>
    <t>_CREZ_UNBUNDLEDREC_SOLANO_SUBZONE_WIND</t>
  </si>
  <si>
    <t>_CREZ_UNBUNDLEDREC_SOLANO_WIND</t>
  </si>
  <si>
    <t>_CREZ_UNBUNDLEDREC_SOUTHERN_CALIFORNIA_DESERT_EX_SOLAR</t>
  </si>
  <si>
    <t>_CREZ_UNBUNDLEDREC_SOUTHERN_CALIFORNIA_DESERT_EX_WIND</t>
  </si>
  <si>
    <t>_CREZ_UNBUNDLEDREC_SOUTHERN_CA_DESERT_SOUTHERN_NV_SOLAR</t>
  </si>
  <si>
    <t>_CREZ_UNBUNDLEDREC_SOUTHERN_CA_DESERT_SOUTHERN_NV_WIND</t>
  </si>
  <si>
    <t>_CREZ_UNBUNDLEDREC_SOUTHERN_NEVADA_GEOTHERMAL</t>
  </si>
  <si>
    <t>_CREZ_UNBUNDLEDREC_SOUTHERN_NEVADA_SOLAR</t>
  </si>
  <si>
    <t>_CREZ_UNBUNDLEDREC_SOUTHERN_NEVADA_WIND</t>
  </si>
  <si>
    <t>_CREZ_UNBUNDLEDREC_SW_BIOMASS</t>
  </si>
  <si>
    <t>_CREZ_UNBUNDLEDREC_SW_EXT_TX_WIND</t>
  </si>
  <si>
    <t>_CREZ_UNBUNDLEDREC_TEHACHAPI_EX_SOLAR</t>
  </si>
  <si>
    <t>_CREZ_UNBUNDLEDREC_TEHACHAPI_SOLAR</t>
  </si>
  <si>
    <t>_CREZ_UNBUNDLEDREC_TEHACHAPI_WIND</t>
  </si>
  <si>
    <t>_CREZ_UNBUNDLEDREC_UTAH_SOLAR</t>
  </si>
  <si>
    <t>_CREZ_UNBUNDLEDREC_UTAH_WIND</t>
  </si>
  <si>
    <t>_CREZ_UNBUNDLEDREC_WESTLANDS_EX_SOLAR</t>
  </si>
  <si>
    <t>_CREZ_UNBUNDLEDREC_WESTLANDS_EX_WIND</t>
  </si>
  <si>
    <t>_CREZ_UNBUNDLEDREC_WESTLANDS_SOLAR</t>
  </si>
  <si>
    <t>_CREZ_UNBUNDLEDREC_WYOMING_WIND</t>
  </si>
  <si>
    <t>caiso_battery</t>
  </si>
  <si>
    <t>existinggeneric</t>
  </si>
  <si>
    <t>_EXISTING_GENERIC_COAL</t>
  </si>
  <si>
    <t>caiso_coal</t>
  </si>
  <si>
    <t>_EXISTING_GENERIC_COGEN</t>
  </si>
  <si>
    <t>caiso_dr</t>
  </si>
  <si>
    <t>_EXISTING_GENERIC_ICE</t>
  </si>
  <si>
    <t>_EXISTING_GENERIC_NUCLEAR</t>
  </si>
  <si>
    <t>_EXISTING_GENERIC_NW_HYDRO</t>
  </si>
  <si>
    <t>_EXISTING_GENERIC_PEAKER</t>
  </si>
  <si>
    <t>_EXISTING_GENERIC_PUMPED_STORAGE_HYDRO</t>
  </si>
  <si>
    <t>_EXISTING_GENERIC_SOLAR_2AXIS</t>
  </si>
  <si>
    <t>_EXISTING_GENERIC_SOLAR_THERMAL</t>
  </si>
  <si>
    <t>_EXISTING_GENERIC_STEAM</t>
  </si>
  <si>
    <t>caiso_steam</t>
  </si>
  <si>
    <t>_EXISTING_GENERIC_UNKNOWN</t>
  </si>
  <si>
    <t>caiso_unknown</t>
  </si>
  <si>
    <t>_NEW_BTM_DR</t>
  </si>
  <si>
    <t>newloadmod</t>
  </si>
  <si>
    <t>_NEW_BTM_EE</t>
  </si>
  <si>
    <t>_NEW_BTM_RESOURCE</t>
  </si>
  <si>
    <t>_NEW_DG</t>
  </si>
  <si>
    <t>btm_pv</t>
  </si>
  <si>
    <t>_NEW_EV</t>
  </si>
  <si>
    <t>newgeneric</t>
  </si>
  <si>
    <t>_NEW_GENERIC_COAL</t>
  </si>
  <si>
    <t>_NEW_GENERIC_COGEN</t>
  </si>
  <si>
    <t>_NEW_GENERIC_COMBINED_CYCLE</t>
  </si>
  <si>
    <t>_NEW_GENERIC_DR</t>
  </si>
  <si>
    <t>_NEW_GENERIC_ICE</t>
  </si>
  <si>
    <t>_NEW_GENERIC_INSTATE_LARGE_HYDRO</t>
  </si>
  <si>
    <t>_NEW_GENERIC_INSTATE_SMALL_HYDRO</t>
  </si>
  <si>
    <t>_NEW_GENERIC_NUCLEAR</t>
  </si>
  <si>
    <t>_NEW_GENERIC_NW_HYDRO</t>
  </si>
  <si>
    <t>_NEW_GENERIC_PEAKER</t>
  </si>
  <si>
    <t>_NEW_GENERIC_PUMPED_STORAGE_HYDRO</t>
  </si>
  <si>
    <t>_NEW_GENERIC_SOLAR_2AXIS</t>
  </si>
  <si>
    <t>_NEW_GENERIC_SOLAR_THERMAL</t>
  </si>
  <si>
    <t>_NEW_GENERIC_STEAM</t>
  </si>
  <si>
    <t>_NEW_GENERIC_UNKNOWN</t>
  </si>
  <si>
    <t>_NEW_TOU</t>
  </si>
  <si>
    <t>_SUPPLIERS_CHOICE</t>
  </si>
  <si>
    <t>suppliers_choice</t>
  </si>
  <si>
    <t>supplierschoice</t>
  </si>
  <si>
    <t>unspecified_non_import</t>
  </si>
  <si>
    <t>unspecifiednonimport</t>
  </si>
  <si>
    <t>lse</t>
  </si>
  <si>
    <t>NAME</t>
  </si>
  <si>
    <t>lse_type</t>
  </si>
  <si>
    <t>3PR</t>
  </si>
  <si>
    <t>3 Phases Renewables</t>
  </si>
  <si>
    <t>ESP</t>
  </si>
  <si>
    <t>APN</t>
  </si>
  <si>
    <t>American PowerNet Management</t>
  </si>
  <si>
    <t>AVCE</t>
  </si>
  <si>
    <t>Apple Valley Choice Energy</t>
  </si>
  <si>
    <t>CCA</t>
  </si>
  <si>
    <t>CEI</t>
  </si>
  <si>
    <t>Just Energy Solutions</t>
  </si>
  <si>
    <t>CES</t>
  </si>
  <si>
    <t>Commercial Energy of Montana</t>
  </si>
  <si>
    <t>CNE</t>
  </si>
  <si>
    <t>Constellation New Energy</t>
  </si>
  <si>
    <t>COBP</t>
  </si>
  <si>
    <t>City of Baldwin Park</t>
  </si>
  <si>
    <t>COSB</t>
  </si>
  <si>
    <t>City of Solana Beach</t>
  </si>
  <si>
    <t>CPA</t>
  </si>
  <si>
    <t>Calpine Power America</t>
  </si>
  <si>
    <t>CPASC</t>
  </si>
  <si>
    <t>Clean Power Alliance of Southern California</t>
  </si>
  <si>
    <t>CPSF</t>
  </si>
  <si>
    <t>CleanPowerSF</t>
  </si>
  <si>
    <t>DCE</t>
  </si>
  <si>
    <t>Desert Community Energy</t>
  </si>
  <si>
    <t>DEB</t>
  </si>
  <si>
    <t>Direct Energy Business</t>
  </si>
  <si>
    <t>EBCE</t>
  </si>
  <si>
    <t>East Bay Community Energy</t>
  </si>
  <si>
    <t>EIPS</t>
  </si>
  <si>
    <t>EDF Industrial Power Services</t>
  </si>
  <si>
    <t>HANFORD</t>
  </si>
  <si>
    <t>City of Hanford</t>
  </si>
  <si>
    <t>KCCP</t>
  </si>
  <si>
    <t>King City Community Power</t>
  </si>
  <si>
    <t>LCE</t>
  </si>
  <si>
    <t>Lancaster Choice Energy</t>
  </si>
  <si>
    <t>LPH</t>
  </si>
  <si>
    <t>Liberty Power Holdings</t>
  </si>
  <si>
    <t>CCCE</t>
  </si>
  <si>
    <t>Monterey Bay Community Power Authority</t>
  </si>
  <si>
    <t>MCE</t>
  </si>
  <si>
    <t>Marin Clean Energy</t>
  </si>
  <si>
    <t>NES</t>
  </si>
  <si>
    <t>Calpine Energy Solutions</t>
  </si>
  <si>
    <t>PALMDALE</t>
  </si>
  <si>
    <t>City of Palmdale</t>
  </si>
  <si>
    <t>PCEA</t>
  </si>
  <si>
    <t>Peninsula Clean Energy Authority</t>
  </si>
  <si>
    <t>PGE</t>
  </si>
  <si>
    <t>IOU</t>
  </si>
  <si>
    <t>PIONEER</t>
  </si>
  <si>
    <t>Pioneer Community Energy</t>
  </si>
  <si>
    <t>POMONA</t>
  </si>
  <si>
    <t>City of Pomona</t>
  </si>
  <si>
    <t>PPG</t>
  </si>
  <si>
    <t>Pilot Power Group</t>
  </si>
  <si>
    <t>PRIME</t>
  </si>
  <si>
    <t>Pico Rivera Innovative Municipal Energy</t>
  </si>
  <si>
    <t>RCEA</t>
  </si>
  <si>
    <t>Redwood Coast Energy Authority</t>
  </si>
  <si>
    <t>RMEA</t>
  </si>
  <si>
    <t>Rancho Mirage Energy Authority</t>
  </si>
  <si>
    <t>Southern California Edison</t>
  </si>
  <si>
    <t>SDGE</t>
  </si>
  <si>
    <t>San Diego Gas &amp; Electric</t>
  </si>
  <si>
    <t>SENA</t>
  </si>
  <si>
    <t>Shell Energy North America</t>
  </si>
  <si>
    <t>SJCE</t>
  </si>
  <si>
    <t>San Jose Clean Energy</t>
  </si>
  <si>
    <t>SJP</t>
  </si>
  <si>
    <t>San Jacinto Power</t>
  </si>
  <si>
    <t>SOMA</t>
  </si>
  <si>
    <t>Sonoma Clean Power Authority</t>
  </si>
  <si>
    <t>SVCE</t>
  </si>
  <si>
    <t>Silicon Valley Clean Energy Authority</t>
  </si>
  <si>
    <t>TNG</t>
  </si>
  <si>
    <t>Tiger Natural Gas</t>
  </si>
  <si>
    <t>UC</t>
  </si>
  <si>
    <t>University of California</t>
  </si>
  <si>
    <t>VCEA</t>
  </si>
  <si>
    <t>Valley Clean Energy Alliance</t>
  </si>
  <si>
    <t>WCE</t>
  </si>
  <si>
    <t>Western Community Energy</t>
  </si>
  <si>
    <t>PCORP</t>
  </si>
  <si>
    <t>PacifiCorp</t>
  </si>
  <si>
    <t>POU</t>
  </si>
  <si>
    <t>BVES</t>
  </si>
  <si>
    <t>Bear Valley Electric Service</t>
  </si>
  <si>
    <t>LIB</t>
  </si>
  <si>
    <t>Liberty Utilities</t>
  </si>
  <si>
    <t>BCE</t>
  </si>
  <si>
    <t>Butte Choice Energy</t>
  </si>
  <si>
    <t>CEA</t>
  </si>
  <si>
    <t>Clean Energy Alliance</t>
  </si>
  <si>
    <t>COM</t>
  </si>
  <si>
    <t>City of Commerce</t>
  </si>
  <si>
    <t>SDCP</t>
  </si>
  <si>
    <t>San Diego Community Power</t>
  </si>
  <si>
    <t>SBCE</t>
  </si>
  <si>
    <t>Santa Barbara Clean Energy</t>
  </si>
  <si>
    <t>AGERA</t>
  </si>
  <si>
    <t>Agera Energy, LLC</t>
  </si>
  <si>
    <t>GEXA</t>
  </si>
  <si>
    <t>Gexa Energy California, LLC</t>
  </si>
  <si>
    <t>LPD</t>
  </si>
  <si>
    <t>Liberty Power Delaware, LLC</t>
  </si>
  <si>
    <t>PALMCO</t>
  </si>
  <si>
    <t>Palmco Power CA</t>
  </si>
  <si>
    <t>PRAX</t>
  </si>
  <si>
    <t>Praxair Plainfield, Inc.</t>
  </si>
  <si>
    <t>TENA</t>
  </si>
  <si>
    <t>Tenaska Power Services Co.</t>
  </si>
  <si>
    <t>YEP</t>
  </si>
  <si>
    <t>Yep Energy</t>
  </si>
  <si>
    <t>ANZA</t>
  </si>
  <si>
    <t>Anza Electric Cooperative</t>
  </si>
  <si>
    <t>COOP</t>
  </si>
  <si>
    <t>PLUMAS</t>
  </si>
  <si>
    <t>Plumas Sierra Rural Electric Cooperative</t>
  </si>
  <si>
    <t>SURPRISE</t>
  </si>
  <si>
    <t>Surprise Valley Electrification Corporation</t>
  </si>
  <si>
    <t>VEA</t>
  </si>
  <si>
    <t>Valley Electric Association</t>
  </si>
  <si>
    <t>ANHM</t>
  </si>
  <si>
    <t>Anaheim</t>
  </si>
  <si>
    <t>CAISOPOU</t>
  </si>
  <si>
    <t>AZCO</t>
  </si>
  <si>
    <t>Arizona Electric Power Cooperative</t>
  </si>
  <si>
    <t>AZUA</t>
  </si>
  <si>
    <t>Azusa</t>
  </si>
  <si>
    <t>BAN1</t>
  </si>
  <si>
    <t>Banning</t>
  </si>
  <si>
    <t>BWPM</t>
  </si>
  <si>
    <t>Burbank</t>
  </si>
  <si>
    <t>CCSF</t>
  </si>
  <si>
    <t>City and County San Francisco</t>
  </si>
  <si>
    <t>CLTN</t>
  </si>
  <si>
    <t>Colton</t>
  </si>
  <si>
    <t>COR1</t>
  </si>
  <si>
    <t>Corona</t>
  </si>
  <si>
    <t>CRCL</t>
  </si>
  <si>
    <t>Cerritos</t>
  </si>
  <si>
    <t>GLEN</t>
  </si>
  <si>
    <t>Glendale</t>
  </si>
  <si>
    <t>IIDE</t>
  </si>
  <si>
    <t>Imperial Irrigation District</t>
  </si>
  <si>
    <t>INDU</t>
  </si>
  <si>
    <t>Industry</t>
  </si>
  <si>
    <t>KIRK</t>
  </si>
  <si>
    <t>Kirkwood</t>
  </si>
  <si>
    <t>LASS</t>
  </si>
  <si>
    <t>Lassen</t>
  </si>
  <si>
    <t>MEID</t>
  </si>
  <si>
    <t>Merced</t>
  </si>
  <si>
    <t>MID</t>
  </si>
  <si>
    <t>Modesto Irrigation District</t>
  </si>
  <si>
    <t>MVAL</t>
  </si>
  <si>
    <t>Moreno Valley</t>
  </si>
  <si>
    <t>NCPA</t>
  </si>
  <si>
    <t>Northern California Power Agency</t>
  </si>
  <si>
    <t>NEED</t>
  </si>
  <si>
    <t>Needles</t>
  </si>
  <si>
    <t>PASA</t>
  </si>
  <si>
    <t>Pasadena</t>
  </si>
  <si>
    <t>PITT</t>
  </si>
  <si>
    <t>Pittsburg</t>
  </si>
  <si>
    <t>PSTN</t>
  </si>
  <si>
    <t>PWRPA</t>
  </si>
  <si>
    <t>Power Water Resources Pooling Authority</t>
  </si>
  <si>
    <t>RCMU</t>
  </si>
  <si>
    <t>Rancho Cucamonga</t>
  </si>
  <si>
    <t>RDG1</t>
  </si>
  <si>
    <t>Redding</t>
  </si>
  <si>
    <t>RSVL</t>
  </si>
  <si>
    <t>Roseville</t>
  </si>
  <si>
    <t>RVSD</t>
  </si>
  <si>
    <t>Riverside</t>
  </si>
  <si>
    <t>SCOV</t>
  </si>
  <si>
    <t>Shelter Cove</t>
  </si>
  <si>
    <t>SLAK</t>
  </si>
  <si>
    <t>Shasta Lake</t>
  </si>
  <si>
    <t>SMUD</t>
  </si>
  <si>
    <t>SNCL</t>
  </si>
  <si>
    <t>Silicon Valley Power</t>
  </si>
  <si>
    <t>TIDM</t>
  </si>
  <si>
    <t>Turlock Irrigation District</t>
  </si>
  <si>
    <t>TRIN</t>
  </si>
  <si>
    <t>Trinity</t>
  </si>
  <si>
    <t>TRUC</t>
  </si>
  <si>
    <t>Truckee</t>
  </si>
  <si>
    <t>VERN</t>
  </si>
  <si>
    <t>Vernon</t>
  </si>
  <si>
    <t>VMUS</t>
  </si>
  <si>
    <t>Victorville</t>
  </si>
  <si>
    <t>WEPA</t>
  </si>
  <si>
    <t>Eastside Power Authority</t>
  </si>
  <si>
    <t>_OTHER</t>
  </si>
  <si>
    <t>Multiple non-IOU LSEs</t>
  </si>
  <si>
    <t>Multiple LSEs</t>
  </si>
  <si>
    <t>Multiple IOUs</t>
  </si>
  <si>
    <t>bool</t>
  </si>
  <si>
    <t>yes_no</t>
  </si>
  <si>
    <t>Year</t>
  </si>
  <si>
    <t>int_count</t>
  </si>
  <si>
    <t>transact</t>
  </si>
  <si>
    <t>cap_areas</t>
  </si>
  <si>
    <t>cap_sub_areas</t>
  </si>
  <si>
    <t>state_county</t>
  </si>
  <si>
    <t>d1911016_tranches</t>
  </si>
  <si>
    <t>d2106035_tranche </t>
  </si>
  <si>
    <t>energy_capacity_from_resource</t>
  </si>
  <si>
    <t>csp_cat</t>
  </si>
  <si>
    <t>solar_Technology_sub_type</t>
  </si>
  <si>
    <t>storage_Technology_sub_type</t>
  </si>
  <si>
    <t>nqc_reporting_source</t>
  </si>
  <si>
    <t>cam_d1911016_vamo_pcia</t>
  </si>
  <si>
    <t>25MMT ELCC (%)</t>
  </si>
  <si>
    <t>30MMT ELCC (%)</t>
  </si>
  <si>
    <t>25MMT MRN/TRN ratio</t>
  </si>
  <si>
    <t>30MMT MRN/TRN ratio</t>
  </si>
  <si>
    <t>NotHybrid</t>
  </si>
  <si>
    <t>Review</t>
  </si>
  <si>
    <t>AlpineCounty</t>
  </si>
  <si>
    <t>firm_ZE</t>
  </si>
  <si>
    <t>ExistingBiomassExistingStorage</t>
  </si>
  <si>
    <t>SolarThermal</t>
  </si>
  <si>
    <t>Flow</t>
  </si>
  <si>
    <t>firm_ZE_&amp;_firm_ZE_ext</t>
  </si>
  <si>
    <t>ExistingBiomassNewStorage</t>
  </si>
  <si>
    <t>PSH</t>
  </si>
  <si>
    <t>firm_ZE_ext</t>
  </si>
  <si>
    <t>ExistingGeothermalExistingStorage</t>
  </si>
  <si>
    <t>Asset Controlling Supplier (GWh)</t>
  </si>
  <si>
    <t>2Axis</t>
  </si>
  <si>
    <t>Other</t>
  </si>
  <si>
    <t>general</t>
  </si>
  <si>
    <t>ExistingGeothermalNewStorage</t>
  </si>
  <si>
    <t>Stockton  Lockeford</t>
  </si>
  <si>
    <t>1&amp;3</t>
  </si>
  <si>
    <t>general_&amp;_firm_ZE</t>
  </si>
  <si>
    <t>ExistingSolarExistingStorage</t>
  </si>
  <si>
    <t>general_&amp;_firm_ZE_ext</t>
  </si>
  <si>
    <t>ExistingSolarNewStorage</t>
  </si>
  <si>
    <t>Greater Bay   Llagas</t>
  </si>
  <si>
    <t>1&amp;2&amp;3</t>
  </si>
  <si>
    <t>general_&amp;_long_duration_storage</t>
  </si>
  <si>
    <t>ExistingThermalExistingStorage</t>
  </si>
  <si>
    <t>DelNorteCounty</t>
  </si>
  <si>
    <t>general_&amp;_long_duration_storage_ext</t>
  </si>
  <si>
    <t>ExistingThermalNewStorage</t>
  </si>
  <si>
    <t>general_&amp;_ZE_gen_paired_dr</t>
  </si>
  <si>
    <t>ExistingWindExistingStorage</t>
  </si>
  <si>
    <t>4hr_batteries</t>
  </si>
  <si>
    <t>PacGE</t>
  </si>
  <si>
    <t>long_duration_storage</t>
  </si>
  <si>
    <t>ExistingWindNewStorage</t>
  </si>
  <si>
    <t>5hr_batteries</t>
  </si>
  <si>
    <t>long_duration_storage_&amp;_firm_ZE</t>
  </si>
  <si>
    <t>NewBiomassExistingStorage</t>
  </si>
  <si>
    <t>6hr_batteries</t>
  </si>
  <si>
    <t>long_duration_storage_&amp;_firm_ZE_ext</t>
  </si>
  <si>
    <t>NewBiomassNewStorage</t>
  </si>
  <si>
    <t>Wind Pacific Northwest (GWh)</t>
  </si>
  <si>
    <t>7hr_batteries</t>
  </si>
  <si>
    <t>AVA</t>
  </si>
  <si>
    <t>long_duration_storage_&amp;_long_duration_storage_ext</t>
  </si>
  <si>
    <t>NewGeothermalExistingStorage</t>
  </si>
  <si>
    <t>8hr_batteries</t>
  </si>
  <si>
    <t>AVRN</t>
  </si>
  <si>
    <t>long_duration_storage_ext</t>
  </si>
  <si>
    <t>NewGeothermalNewStorage</t>
  </si>
  <si>
    <t>long_duration_storage_ext_&amp;_firm_ZE</t>
  </si>
  <si>
    <t>NewSolarExistingStorage</t>
  </si>
  <si>
    <t>long_duration_storage_ext_&amp;_firm_ZE_ext</t>
  </si>
  <si>
    <t>NewSolarNewStorage</t>
  </si>
  <si>
    <t>Kern  Westpark</t>
  </si>
  <si>
    <t>LakeCounty</t>
  </si>
  <si>
    <t>ZE_gen_paired_dr</t>
  </si>
  <si>
    <t>NewThermalExistingStorage</t>
  </si>
  <si>
    <t>CHPD</t>
  </si>
  <si>
    <t>Kern  Kern Power-Tevis</t>
  </si>
  <si>
    <t>ZE_gen_paired_dr_&amp;_firm_ZE</t>
  </si>
  <si>
    <t>NewThermalNewStorage</t>
  </si>
  <si>
    <t>CSTO</t>
  </si>
  <si>
    <t>Kern  Kern Oil</t>
  </si>
  <si>
    <t>ZE_gen_paired_dr_&amp;_firm_ZE_ext</t>
  </si>
  <si>
    <t>NewWindExistingStorage</t>
  </si>
  <si>
    <t>DEAA</t>
  </si>
  <si>
    <t>ZE_gen_paired_dr_&amp;_long_duration_storage</t>
  </si>
  <si>
    <t>NewWindNewStorage</t>
  </si>
  <si>
    <t>Solar Distributed (GWh)</t>
  </si>
  <si>
    <t>DOPD</t>
  </si>
  <si>
    <t>Big Creek/Ventura - Vesta</t>
  </si>
  <si>
    <t>MarinCounty</t>
  </si>
  <si>
    <t>ZE_gen_paired_dr_&amp;_long_duration_storage_ext</t>
  </si>
  <si>
    <t>Hybrid_or_Paired_Solar_and_Battery (GWh)</t>
  </si>
  <si>
    <t>EPE</t>
  </si>
  <si>
    <t>Big Creek/Ventura - Santa Clara</t>
  </si>
  <si>
    <t>MariposaCounty</t>
  </si>
  <si>
    <t>GCPD</t>
  </si>
  <si>
    <t>GRIF</t>
  </si>
  <si>
    <t>LA Basin  Western</t>
  </si>
  <si>
    <t>GRIS</t>
  </si>
  <si>
    <t>LA Basin  El Nido</t>
  </si>
  <si>
    <t>ModocCounty</t>
  </si>
  <si>
    <t>Storage Resource Custom Profile (MW)</t>
  </si>
  <si>
    <t>GRMA</t>
  </si>
  <si>
    <t>RPS Resource Custom Profile (GWh)</t>
  </si>
  <si>
    <t>GWA</t>
  </si>
  <si>
    <t>San Diego/Imperial Valley  El Cajon</t>
  </si>
  <si>
    <t>GHG-free non-RPS Resource Custom Profile (GWh)</t>
  </si>
  <si>
    <t>HGMA</t>
  </si>
  <si>
    <t>San Diego/Imperial Valley  Border</t>
  </si>
  <si>
    <t>Coal (GWh)</t>
  </si>
  <si>
    <t>unspecified_import</t>
  </si>
  <si>
    <t>IPCO</t>
  </si>
  <si>
    <t>OrangeCounty</t>
  </si>
  <si>
    <t>LDWP</t>
  </si>
  <si>
    <t>NEVP</t>
  </si>
  <si>
    <t>NWMT</t>
  </si>
  <si>
    <t>PACE</t>
  </si>
  <si>
    <t>SacramentoCounty</t>
  </si>
  <si>
    <t>PortGE</t>
  </si>
  <si>
    <t>PSCO</t>
  </si>
  <si>
    <t>PSEI</t>
  </si>
  <si>
    <t>SCL</t>
  </si>
  <si>
    <t>SWPP</t>
  </si>
  <si>
    <t>TEPC</t>
  </si>
  <si>
    <t>TIDC</t>
  </si>
  <si>
    <t>TPWR</t>
  </si>
  <si>
    <t>WACM</t>
  </si>
  <si>
    <t>SiskiyouCounty</t>
  </si>
  <si>
    <t>WAUW</t>
  </si>
  <si>
    <t>WWA</t>
  </si>
  <si>
    <t>StanislausCounty</t>
  </si>
  <si>
    <t>VenturaCounty</t>
  </si>
  <si>
    <t>California</t>
  </si>
  <si>
    <t>Idaho</t>
  </si>
  <si>
    <t>Utah</t>
  </si>
  <si>
    <t>Colorado</t>
  </si>
  <si>
    <t>Wyoming</t>
  </si>
  <si>
    <t>Montana</t>
  </si>
  <si>
    <t>SouthDakota</t>
  </si>
  <si>
    <t>NewMexico</t>
  </si>
  <si>
    <t>Texas</t>
  </si>
  <si>
    <t>BritishColumbiaCanada</t>
  </si>
  <si>
    <t>BajaCaliforniaMexico</t>
  </si>
  <si>
    <t>Capacity (MW)</t>
  </si>
  <si>
    <t>Service Area</t>
  </si>
  <si>
    <t>Type</t>
  </si>
  <si>
    <t>LSE CPUC ID</t>
  </si>
  <si>
    <t>LSE Name</t>
  </si>
  <si>
    <t>Pacific Gas and Electric (Bundled)</t>
  </si>
  <si>
    <t>Pacific Gas and Electric (Direct Access)</t>
  </si>
  <si>
    <t>3CE</t>
  </si>
  <si>
    <t>Central Coast Community Energy</t>
  </si>
  <si>
    <t>San José Clean Energy</t>
  </si>
  <si>
    <t>SVCEA</t>
  </si>
  <si>
    <t>Sonoma Clean Power</t>
  </si>
  <si>
    <t>Southern California Edison (Bundled)</t>
  </si>
  <si>
    <t>Southern California Edison (Direct Access)</t>
  </si>
  <si>
    <t>Baldwin Park, City of</t>
  </si>
  <si>
    <t>Clean Power Alliance</t>
  </si>
  <si>
    <t>Energy for Palmdale’s Independent Choice</t>
  </si>
  <si>
    <t>OCPA</t>
  </si>
  <si>
    <t>Orange County Power Authority</t>
  </si>
  <si>
    <t>Pomona Choice Energy</t>
  </si>
  <si>
    <t>San Diego Gas and Electric (Bundled)</t>
  </si>
  <si>
    <t>San Diego Gas and Electric (Direct Access)</t>
  </si>
  <si>
    <t> </t>
  </si>
  <si>
    <t>BEAR</t>
  </si>
  <si>
    <t>SMJ</t>
  </si>
  <si>
    <t>Bear Valley Electric Services</t>
  </si>
  <si>
    <t>LSE Input</t>
  </si>
  <si>
    <t>MMT</t>
  </si>
  <si>
    <t>Reliability Need</t>
  </si>
  <si>
    <t>CAISO gross peak (MW)</t>
  </si>
  <si>
    <t>PRM (%)</t>
  </si>
  <si>
    <t>CAISO total reliability need (TRN) (MW)</t>
  </si>
  <si>
    <t>MRN/TRN ratio</t>
  </si>
  <si>
    <t>CAISO marginal reliability need (MRN) (MW)</t>
  </si>
  <si>
    <t>LSE managed peak share (%)</t>
  </si>
  <si>
    <t>LSE MRN (MW)</t>
  </si>
  <si>
    <t>BTM PV</t>
  </si>
  <si>
    <t>ELCC (%)</t>
  </si>
  <si>
    <t>Resource Type</t>
  </si>
  <si>
    <t>Contract ELCC (effective MW)</t>
  </si>
  <si>
    <t>Conrtact Status</t>
  </si>
  <si>
    <t>hybrid</t>
  </si>
  <si>
    <t>LSE total supply (effective MW)</t>
  </si>
  <si>
    <t>Load and Resource Table by Resource Type</t>
  </si>
  <si>
    <t>LSE reliability need (MW)</t>
  </si>
  <si>
    <t>ELCC by resource type (effective MW)</t>
  </si>
  <si>
    <t>Net capacity position (+ve = excess, -ve = shortfall) (effective MW)</t>
  </si>
  <si>
    <t>Load and Resource Table by Contract Status</t>
  </si>
  <si>
    <t>ELCC by contract status (effective MW)</t>
  </si>
  <si>
    <r>
      <rPr>
        <b/>
        <i/>
        <sz val="11"/>
        <color theme="1"/>
        <rFont val="Calibri"/>
        <family val="2"/>
        <scheme val="minor"/>
      </rPr>
      <t xml:space="preserve">NOTE: </t>
    </r>
    <r>
      <rPr>
        <i/>
        <sz val="11"/>
        <color theme="1"/>
        <rFont val="Calibri"/>
        <family val="2"/>
        <scheme val="minor"/>
      </rPr>
      <t>the below data is provided for troubleshooting purposes only.</t>
    </r>
  </si>
  <si>
    <t>Bought/Owned</t>
  </si>
  <si>
    <t>Sold</t>
  </si>
  <si>
    <r>
      <t xml:space="preserve">Net
</t>
    </r>
    <r>
      <rPr>
        <sz val="9"/>
        <color theme="1"/>
        <rFont val="Calibri"/>
        <family val="2"/>
        <scheme val="minor"/>
      </rPr>
      <t>(GWh, MW, or MWh Energy Capacity)</t>
    </r>
  </si>
  <si>
    <t>Resource</t>
  </si>
  <si>
    <t>Units</t>
  </si>
  <si>
    <t>Large Hydro</t>
  </si>
  <si>
    <t>GWh</t>
  </si>
  <si>
    <t>GHG-Free</t>
  </si>
  <si>
    <t>Imported Hydro</t>
  </si>
  <si>
    <t>Asset Controlling Supplier</t>
  </si>
  <si>
    <t>GHG-Free (Partial)</t>
  </si>
  <si>
    <t>Nuclear</t>
  </si>
  <si>
    <t>Biogas</t>
  </si>
  <si>
    <t>RPS Eligible</t>
  </si>
  <si>
    <t>Biomass</t>
  </si>
  <si>
    <t>Geothermal</t>
  </si>
  <si>
    <t>Small Hydro</t>
  </si>
  <si>
    <t>Wind Resources</t>
  </si>
  <si>
    <t>Wind Baseline California</t>
  </si>
  <si>
    <t>Wind New PG&amp;E</t>
  </si>
  <si>
    <t>Wind New SCE SDG&amp;E</t>
  </si>
  <si>
    <t>Wind Pacific Northwest</t>
  </si>
  <si>
    <t>Wind Wyoming</t>
  </si>
  <si>
    <t>Wind New Mexico</t>
  </si>
  <si>
    <t>Wind Offshore Morro Bay</t>
  </si>
  <si>
    <t>Wind Offshore Humboldt</t>
  </si>
  <si>
    <t>Solar Resources</t>
  </si>
  <si>
    <t>Solar Baseline California</t>
  </si>
  <si>
    <t>Solar New PG&amp;E</t>
  </si>
  <si>
    <t>Solar New SCE SDG&amp;E</t>
  </si>
  <si>
    <t>Solar Distributed</t>
  </si>
  <si>
    <t>Hybrid</t>
  </si>
  <si>
    <t>Hybrid_or_Paired_Solar_and_Battery</t>
  </si>
  <si>
    <t>Storage &amp; DR</t>
  </si>
  <si>
    <t>Shed DR</t>
  </si>
  <si>
    <t>MW</t>
  </si>
  <si>
    <t>Pumped Storage</t>
  </si>
  <si>
    <t>Battery Storage</t>
  </si>
  <si>
    <t>MWh Energy Capacity</t>
  </si>
  <si>
    <t>User-Specified Profies</t>
  </si>
  <si>
    <t>Storage Resource Custom Profile</t>
  </si>
  <si>
    <t xml:space="preserve">RPS Resource Custom Profile </t>
  </si>
  <si>
    <t>GHG-free non-RPS Resource</t>
  </si>
  <si>
    <t>Coal</t>
  </si>
  <si>
    <t>Duplicated Contract IDs:</t>
  </si>
  <si>
    <t>Entry with non-positive values:</t>
  </si>
  <si>
    <t>Invalid resource error rows:</t>
  </si>
  <si>
    <t>Rows missing required project viability associated data:</t>
  </si>
  <si>
    <t>Rows missing required hybrid associated data:</t>
  </si>
  <si>
    <t>Supertype Contract Status Error or Null Rows:</t>
  </si>
  <si>
    <t>Transaction counterparty error rows:</t>
  </si>
  <si>
    <t>Rows missing CSP GWh:</t>
  </si>
  <si>
    <t>Rows with invalid buying_energy_capacity and csp_resource_category:</t>
  </si>
  <si>
    <t>Rows missing MTR NQC:</t>
  </si>
  <si>
    <t>Warning-total capacity is equal to or greater then generator plus storage MWs for rows: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</si>
</sst>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\-d\-yy"/>
    <numFmt numFmtId="165" formatCode="&quot;$&quot;#,##0\ ;\(&quot;$&quot;#,##0\)"/>
    <numFmt numFmtId="166" formatCode="m/d"/>
    <numFmt numFmtId="167" formatCode="#,##0.00&quot; $&quot;;\-#,##0.00&quot; $&quot;"/>
    <numFmt numFmtId="168" formatCode="0.00_)"/>
    <numFmt numFmtId="169" formatCode="_(* #,##0_);_(* \(#,##0\);_(* &quot;-&quot;??_);_(@_)"/>
    <numFmt numFmtId="170" formatCode="m/yyyy"/>
    <numFmt numFmtId="171" formatCode="0.0"/>
    <numFmt numFmtId="172" formatCode="0.000"/>
  </numFmts>
  <fonts count="6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b/>
      <u/>
      <sz val="11"/>
      <color indexed="37"/>
      <name val="Arial"/>
      <family val="2"/>
    </font>
    <font>
      <sz val="10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8"/>
      <color indexed="12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sz val="9"/>
      <name val="Arial"/>
      <family val="2"/>
    </font>
    <font>
      <sz val="9"/>
      <name val="Calibri"/>
      <family val="2"/>
      <charset val="1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9"/>
      <color theme="1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0"/>
      <name val="Arial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9"/>
      <color rgb="FF000000"/>
      <name val="Arial"/>
      <family val="2"/>
    </font>
    <font>
      <b/>
      <sz val="11"/>
      <color rgb="FF3F3F3F"/>
      <name val="Calibri"/>
      <family val="2"/>
    </font>
    <font>
      <sz val="11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4"/>
      <color rgb="FF00000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D8D8D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EECE1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EAAA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000000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95">
    <xf numFmtId="0" fontId="0" fillId="0" borderId="0"/>
    <xf numFmtId="0" fontId="1" fillId="0" borderId="0"/>
    <xf numFmtId="0" fontId="1" fillId="0" borderId="0"/>
    <xf numFmtId="0" fontId="3" fillId="0" borderId="0"/>
    <xf numFmtId="0" fontId="1" fillId="0" borderId="0" applyNumberFormat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6" borderId="5" applyNumberFormat="0" applyAlignment="0" applyProtection="0"/>
    <xf numFmtId="0" fontId="12" fillId="7" borderId="6" applyNumberFormat="0" applyAlignment="0" applyProtection="0"/>
    <xf numFmtId="0" fontId="13" fillId="7" borderId="5" applyNumberFormat="0" applyAlignment="0" applyProtection="0"/>
    <xf numFmtId="0" fontId="14" fillId="0" borderId="7" applyNumberFormat="0" applyFill="0" applyAlignment="0" applyProtection="0"/>
    <xf numFmtId="0" fontId="15" fillId="8" borderId="8" applyNumberFormat="0" applyAlignment="0" applyProtection="0"/>
    <xf numFmtId="0" fontId="16" fillId="0" borderId="0" applyNumberFormat="0" applyFill="0" applyBorder="0" applyAlignment="0" applyProtection="0"/>
    <xf numFmtId="0" fontId="4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18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8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8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8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8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8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33" borderId="0" applyNumberFormat="0" applyBorder="0" applyAlignment="0" applyProtection="0"/>
    <xf numFmtId="0" fontId="20" fillId="0" borderId="0"/>
    <xf numFmtId="0" fontId="20" fillId="0" borderId="0"/>
    <xf numFmtId="0" fontId="22" fillId="0" borderId="0" applyNumberFormat="0" applyFill="0" applyBorder="0" applyAlignment="0" applyProtection="0"/>
    <xf numFmtId="43" fontId="20" fillId="0" borderId="0" applyFont="0" applyFill="0" applyBorder="0" applyAlignment="0" applyProtection="0"/>
    <xf numFmtId="164" fontId="21" fillId="35" borderId="11">
      <alignment horizontal="center" vertical="center"/>
    </xf>
    <xf numFmtId="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38" fontId="20" fillId="36" borderId="0" applyNumberFormat="0" applyBorder="0" applyAlignment="0" applyProtection="0"/>
    <xf numFmtId="0" fontId="23" fillId="0" borderId="0" applyNumberFormat="0" applyFill="0" applyBorder="0" applyAlignment="0" applyProtection="0"/>
    <xf numFmtId="167" fontId="1" fillId="0" borderId="0">
      <protection locked="0"/>
    </xf>
    <xf numFmtId="167" fontId="1" fillId="0" borderId="0">
      <protection locked="0"/>
    </xf>
    <xf numFmtId="0" fontId="24" fillId="0" borderId="12" applyNumberFormat="0" applyFill="0" applyAlignment="0" applyProtection="0"/>
    <xf numFmtId="10" fontId="20" fillId="37" borderId="1" applyNumberFormat="0" applyBorder="0" applyAlignment="0" applyProtection="0"/>
    <xf numFmtId="37" fontId="25" fillId="0" borderId="0"/>
    <xf numFmtId="168" fontId="26" fillId="0" borderId="0"/>
    <xf numFmtId="0" fontId="1" fillId="0" borderId="0"/>
    <xf numFmtId="10" fontId="1" fillId="0" borderId="0" applyFont="0" applyFill="0" applyBorder="0" applyAlignment="0" applyProtection="0"/>
    <xf numFmtId="37" fontId="20" fillId="38" borderId="0" applyNumberFormat="0" applyBorder="0" applyAlignment="0" applyProtection="0"/>
    <xf numFmtId="37" fontId="20" fillId="0" borderId="0"/>
    <xf numFmtId="3" fontId="27" fillId="0" borderId="12" applyProtection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28" fillId="0" borderId="0"/>
    <xf numFmtId="0" fontId="4" fillId="0" borderId="0"/>
    <xf numFmtId="0" fontId="1" fillId="0" borderId="0" applyNumberFormat="0" applyFont="0" applyFill="0" applyBorder="0" applyAlignment="0" applyProtection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6" fillId="0" borderId="0">
      <alignment vertical="center"/>
      <protection locked="0"/>
    </xf>
    <xf numFmtId="43" fontId="33" fillId="0" borderId="0" applyFont="0" applyFill="0" applyBorder="0" applyAlignment="0">
      <protection locked="0"/>
    </xf>
    <xf numFmtId="0" fontId="49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6" fillId="52" borderId="45" applyNumberFormat="0">
      <alignment vertical="center"/>
    </xf>
    <xf numFmtId="0" fontId="46" fillId="53" borderId="45" applyAlignment="0">
      <alignment horizontal="left"/>
    </xf>
    <xf numFmtId="0" fontId="46" fillId="54" borderId="45" applyNumberFormat="0">
      <alignment vertical="center"/>
    </xf>
  </cellStyleXfs>
  <cellXfs count="21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9" fillId="0" borderId="0" xfId="0" applyFont="1" applyAlignment="1">
      <alignment horizontal="center" wrapText="1"/>
    </xf>
    <xf numFmtId="0" fontId="29" fillId="0" borderId="0" xfId="0" applyFont="1" applyAlignment="1">
      <alignment horizontal="center" vertical="center" wrapText="1"/>
    </xf>
    <xf numFmtId="0" fontId="0" fillId="0" borderId="0" xfId="0" applyProtection="1">
      <protection locked="0"/>
    </xf>
    <xf numFmtId="0" fontId="32" fillId="0" borderId="0" xfId="0" applyFont="1" applyAlignment="1">
      <alignment horizontal="center" vertical="center"/>
    </xf>
    <xf numFmtId="0" fontId="31" fillId="0" borderId="0" xfId="0" applyFont="1" applyAlignment="1" applyProtection="1">
      <alignment horizontal="center"/>
      <protection locked="0"/>
    </xf>
    <xf numFmtId="0" fontId="2" fillId="0" borderId="0" xfId="0" applyFont="1"/>
    <xf numFmtId="0" fontId="37" fillId="0" borderId="0" xfId="0" applyFont="1"/>
    <xf numFmtId="0" fontId="38" fillId="0" borderId="0" xfId="0" quotePrefix="1" applyFont="1" applyAlignment="1">
      <alignment horizontal="left" vertical="top"/>
    </xf>
    <xf numFmtId="0" fontId="37" fillId="0" borderId="0" xfId="0" applyFont="1" applyAlignment="1">
      <alignment vertical="center"/>
    </xf>
    <xf numFmtId="0" fontId="39" fillId="0" borderId="0" xfId="0" applyFont="1"/>
    <xf numFmtId="0" fontId="35" fillId="0" borderId="0" xfId="0" applyFont="1"/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0" fontId="41" fillId="0" borderId="0" xfId="0" applyFont="1"/>
    <xf numFmtId="0" fontId="2" fillId="40" borderId="1" xfId="0" applyFont="1" applyFill="1" applyBorder="1"/>
    <xf numFmtId="0" fontId="2" fillId="0" borderId="1" xfId="0" applyFont="1" applyBorder="1" applyProtection="1">
      <protection locked="0"/>
    </xf>
    <xf numFmtId="15" fontId="2" fillId="0" borderId="1" xfId="0" applyNumberFormat="1" applyFont="1" applyBorder="1" applyProtection="1">
      <protection locked="0"/>
    </xf>
    <xf numFmtId="0" fontId="2" fillId="40" borderId="1" xfId="0" applyFont="1" applyFill="1" applyBorder="1" applyProtection="1">
      <protection locked="0"/>
    </xf>
    <xf numFmtId="0" fontId="0" fillId="34" borderId="0" xfId="0" applyFill="1" applyAlignment="1">
      <alignment horizontal="center"/>
    </xf>
    <xf numFmtId="0" fontId="0" fillId="39" borderId="0" xfId="0" applyFill="1" applyAlignment="1">
      <alignment horizontal="center" vertical="center"/>
    </xf>
    <xf numFmtId="15" fontId="2" fillId="0" borderId="0" xfId="0" applyNumberFormat="1" applyFont="1" applyProtection="1">
      <protection locked="0"/>
    </xf>
    <xf numFmtId="0" fontId="42" fillId="0" borderId="13" xfId="0" applyFont="1" applyBorder="1"/>
    <xf numFmtId="0" fontId="43" fillId="0" borderId="13" xfId="0" applyFont="1" applyBorder="1" applyAlignment="1">
      <alignment horizontal="center"/>
    </xf>
    <xf numFmtId="0" fontId="43" fillId="0" borderId="14" xfId="0" applyFont="1" applyBorder="1" applyAlignment="1">
      <alignment horizontal="center"/>
    </xf>
    <xf numFmtId="0" fontId="43" fillId="0" borderId="15" xfId="0" applyFont="1" applyBorder="1" applyAlignment="1">
      <alignment horizontal="center"/>
    </xf>
    <xf numFmtId="169" fontId="44" fillId="41" borderId="17" xfId="78" applyNumberFormat="1" applyFont="1" applyFill="1" applyBorder="1" applyProtection="1"/>
    <xf numFmtId="169" fontId="44" fillId="41" borderId="18" xfId="78" applyNumberFormat="1" applyFont="1" applyFill="1" applyBorder="1" applyProtection="1"/>
    <xf numFmtId="169" fontId="44" fillId="41" borderId="19" xfId="78" applyNumberFormat="1" applyFont="1" applyFill="1" applyBorder="1" applyProtection="1"/>
    <xf numFmtId="169" fontId="44" fillId="41" borderId="20" xfId="78" applyNumberFormat="1" applyFont="1" applyFill="1" applyBorder="1" applyProtection="1"/>
    <xf numFmtId="169" fontId="44" fillId="41" borderId="21" xfId="78" applyNumberFormat="1" applyFont="1" applyFill="1" applyBorder="1" applyProtection="1"/>
    <xf numFmtId="169" fontId="44" fillId="41" borderId="22" xfId="78" applyNumberFormat="1" applyFont="1" applyFill="1" applyBorder="1" applyProtection="1"/>
    <xf numFmtId="169" fontId="44" fillId="41" borderId="24" xfId="78" applyNumberFormat="1" applyFont="1" applyFill="1" applyBorder="1" applyProtection="1"/>
    <xf numFmtId="169" fontId="44" fillId="41" borderId="25" xfId="78" applyNumberFormat="1" applyFont="1" applyFill="1" applyBorder="1" applyProtection="1"/>
    <xf numFmtId="169" fontId="44" fillId="41" borderId="26" xfId="78" applyNumberFormat="1" applyFont="1" applyFill="1" applyBorder="1" applyProtection="1"/>
    <xf numFmtId="169" fontId="44" fillId="41" borderId="32" xfId="78" applyNumberFormat="1" applyFont="1" applyFill="1" applyBorder="1" applyProtection="1"/>
    <xf numFmtId="169" fontId="44" fillId="41" borderId="33" xfId="78" applyNumberFormat="1" applyFont="1" applyFill="1" applyBorder="1" applyProtection="1"/>
    <xf numFmtId="169" fontId="44" fillId="41" borderId="34" xfId="78" applyNumberFormat="1" applyFont="1" applyFill="1" applyBorder="1" applyProtection="1"/>
    <xf numFmtId="0" fontId="33" fillId="0" borderId="35" xfId="0" applyFont="1" applyBorder="1"/>
    <xf numFmtId="0" fontId="43" fillId="0" borderId="1" xfId="79" applyFont="1" applyBorder="1" applyAlignment="1" applyProtection="1">
      <alignment horizontal="center"/>
    </xf>
    <xf numFmtId="0" fontId="31" fillId="39" borderId="0" xfId="0" applyFont="1" applyFill="1" applyAlignment="1">
      <alignment horizontal="center" vertical="center"/>
    </xf>
    <xf numFmtId="0" fontId="29" fillId="0" borderId="0" xfId="0" applyFont="1" applyAlignment="1">
      <alignment horizontal="center"/>
    </xf>
    <xf numFmtId="1" fontId="31" fillId="0" borderId="0" xfId="0" applyNumberFormat="1" applyFont="1" applyAlignment="1" applyProtection="1">
      <alignment horizontal="center"/>
      <protection locked="0"/>
    </xf>
    <xf numFmtId="0" fontId="33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169" fontId="44" fillId="41" borderId="39" xfId="78" applyNumberFormat="1" applyFont="1" applyFill="1" applyBorder="1" applyProtection="1"/>
    <xf numFmtId="0" fontId="33" fillId="0" borderId="37" xfId="0" applyFont="1" applyBorder="1" applyAlignment="1">
      <alignment horizontal="center"/>
    </xf>
    <xf numFmtId="169" fontId="44" fillId="41" borderId="40" xfId="78" applyNumberFormat="1" applyFont="1" applyFill="1" applyBorder="1" applyProtection="1"/>
    <xf numFmtId="0" fontId="33" fillId="0" borderId="29" xfId="0" applyFont="1" applyBorder="1" applyAlignment="1">
      <alignment horizontal="center"/>
    </xf>
    <xf numFmtId="0" fontId="33" fillId="0" borderId="15" xfId="0" applyFont="1" applyBorder="1" applyAlignment="1">
      <alignment horizontal="center"/>
    </xf>
    <xf numFmtId="169" fontId="44" fillId="41" borderId="38" xfId="78" applyNumberFormat="1" applyFont="1" applyFill="1" applyBorder="1" applyProtection="1"/>
    <xf numFmtId="0" fontId="33" fillId="0" borderId="16" xfId="0" applyFont="1" applyBorder="1" applyAlignment="1">
      <alignment horizontal="center"/>
    </xf>
    <xf numFmtId="0" fontId="33" fillId="0" borderId="23" xfId="0" applyFont="1" applyBorder="1" applyAlignment="1">
      <alignment horizontal="center"/>
    </xf>
    <xf numFmtId="0" fontId="33" fillId="0" borderId="16" xfId="0" applyFont="1" applyBorder="1"/>
    <xf numFmtId="0" fontId="33" fillId="0" borderId="14" xfId="0" applyFont="1" applyBorder="1" applyAlignment="1">
      <alignment horizontal="center"/>
    </xf>
    <xf numFmtId="0" fontId="33" fillId="0" borderId="35" xfId="0" applyFont="1" applyBorder="1" applyAlignment="1">
      <alignment horizontal="center"/>
    </xf>
    <xf numFmtId="0" fontId="33" fillId="0" borderId="30" xfId="0" applyFont="1" applyBorder="1"/>
    <xf numFmtId="0" fontId="33" fillId="0" borderId="23" xfId="0" applyFont="1" applyBorder="1"/>
    <xf numFmtId="0" fontId="33" fillId="0" borderId="1" xfId="0" applyFont="1" applyBorder="1"/>
    <xf numFmtId="0" fontId="45" fillId="0" borderId="1" xfId="0" applyFont="1" applyBorder="1"/>
    <xf numFmtId="0" fontId="43" fillId="0" borderId="27" xfId="0" applyFont="1" applyBorder="1"/>
    <xf numFmtId="0" fontId="33" fillId="0" borderId="30" xfId="0" applyFont="1" applyBorder="1" applyAlignment="1">
      <alignment horizontal="center"/>
    </xf>
    <xf numFmtId="0" fontId="33" fillId="0" borderId="23" xfId="0" quotePrefix="1" applyFont="1" applyBorder="1" applyAlignment="1">
      <alignment horizontal="left"/>
    </xf>
    <xf numFmtId="0" fontId="33" fillId="0" borderId="1" xfId="0" applyFont="1" applyBorder="1" applyAlignment="1">
      <alignment horizontal="center"/>
    </xf>
    <xf numFmtId="0" fontId="33" fillId="0" borderId="28" xfId="0" applyFont="1" applyBorder="1" applyAlignment="1">
      <alignment horizontal="center"/>
    </xf>
    <xf numFmtId="0" fontId="43" fillId="0" borderId="31" xfId="0" applyFont="1" applyBorder="1"/>
    <xf numFmtId="0" fontId="33" fillId="0" borderId="36" xfId="0" applyFont="1" applyBorder="1" applyAlignment="1">
      <alignment horizontal="center"/>
    </xf>
    <xf numFmtId="0" fontId="47" fillId="0" borderId="37" xfId="79" applyFont="1" applyBorder="1" applyAlignment="1" applyProtection="1">
      <alignment horizontal="center"/>
    </xf>
    <xf numFmtId="0" fontId="33" fillId="0" borderId="0" xfId="0" applyFont="1"/>
    <xf numFmtId="0" fontId="0" fillId="34" borderId="0" xfId="0" applyFill="1"/>
    <xf numFmtId="0" fontId="2" fillId="34" borderId="0" xfId="0" applyFont="1" applyFill="1"/>
    <xf numFmtId="0" fontId="47" fillId="34" borderId="0" xfId="79" applyFont="1" applyFill="1" applyAlignment="1" applyProtection="1"/>
    <xf numFmtId="0" fontId="48" fillId="34" borderId="0" xfId="79" applyFont="1" applyFill="1" applyAlignment="1" applyProtection="1"/>
    <xf numFmtId="0" fontId="33" fillId="34" borderId="0" xfId="79" applyFont="1" applyFill="1" applyAlignment="1" applyProtection="1"/>
    <xf numFmtId="1" fontId="0" fillId="0" borderId="31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35" xfId="0" applyNumberFormat="1" applyBorder="1" applyAlignment="1">
      <alignment horizontal="center"/>
    </xf>
    <xf numFmtId="1" fontId="0" fillId="0" borderId="27" xfId="0" applyNumberFormat="1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29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0" fontId="30" fillId="0" borderId="0" xfId="0" applyFont="1" applyAlignment="1" applyProtection="1">
      <alignment wrapText="1"/>
      <protection locked="0"/>
    </xf>
    <xf numFmtId="0" fontId="2" fillId="0" borderId="0" xfId="0" applyFont="1" applyAlignment="1">
      <alignment horizontal="center" vertical="top"/>
    </xf>
    <xf numFmtId="0" fontId="2" fillId="0" borderId="0" xfId="0" applyFont="1" applyAlignment="1" applyProtection="1">
      <alignment horizontal="center" vertical="top" wrapText="1"/>
      <protection locked="0"/>
    </xf>
    <xf numFmtId="0" fontId="20" fillId="37" borderId="0" xfId="61" applyNumberFormat="1" applyBorder="1"/>
    <xf numFmtId="0" fontId="51" fillId="11" borderId="0" xfId="22" applyFont="1"/>
    <xf numFmtId="169" fontId="0" fillId="0" borderId="0" xfId="78" applyNumberFormat="1" applyFont="1"/>
    <xf numFmtId="9" fontId="0" fillId="0" borderId="0" xfId="91" applyFont="1"/>
    <xf numFmtId="0" fontId="2" fillId="43" borderId="0" xfId="0" applyFont="1" applyFill="1"/>
    <xf numFmtId="0" fontId="2" fillId="43" borderId="28" xfId="0" applyFont="1" applyFill="1" applyBorder="1"/>
    <xf numFmtId="0" fontId="4" fillId="0" borderId="0" xfId="22" applyFill="1"/>
    <xf numFmtId="0" fontId="52" fillId="4" borderId="0" xfId="11" applyFont="1"/>
    <xf numFmtId="169" fontId="2" fillId="0" borderId="0" xfId="0" applyNumberFormat="1" applyFont="1"/>
    <xf numFmtId="0" fontId="17" fillId="0" borderId="0" xfId="19" applyAlignment="1">
      <alignment wrapText="1"/>
    </xf>
    <xf numFmtId="0" fontId="17" fillId="0" borderId="0" xfId="19"/>
    <xf numFmtId="0" fontId="20" fillId="0" borderId="0" xfId="61" applyNumberFormat="1" applyFill="1" applyBorder="1" applyAlignment="1">
      <alignment horizontal="center"/>
    </xf>
    <xf numFmtId="49" fontId="31" fillId="0" borderId="0" xfId="0" applyNumberFormat="1" applyFont="1" applyAlignment="1" applyProtection="1">
      <alignment horizontal="center"/>
      <protection locked="0"/>
    </xf>
    <xf numFmtId="0" fontId="53" fillId="42" borderId="1" xfId="0" applyFont="1" applyFill="1" applyBorder="1" applyAlignment="1">
      <alignment horizontal="center" vertical="center"/>
    </xf>
    <xf numFmtId="0" fontId="53" fillId="44" borderId="1" xfId="0" applyFont="1" applyFill="1" applyBorder="1" applyAlignment="1">
      <alignment horizontal="center" vertical="center"/>
    </xf>
    <xf numFmtId="0" fontId="53" fillId="45" borderId="1" xfId="0" applyFont="1" applyFill="1" applyBorder="1" applyAlignment="1">
      <alignment horizontal="center" vertical="center"/>
    </xf>
    <xf numFmtId="0" fontId="53" fillId="46" borderId="1" xfId="0" applyFont="1" applyFill="1" applyBorder="1" applyAlignment="1">
      <alignment horizontal="center" vertical="center"/>
    </xf>
    <xf numFmtId="0" fontId="53" fillId="47" borderId="1" xfId="0" applyFont="1" applyFill="1" applyBorder="1" applyAlignment="1">
      <alignment horizontal="center" vertical="center"/>
    </xf>
    <xf numFmtId="0" fontId="53" fillId="48" borderId="1" xfId="0" applyFont="1" applyFill="1" applyBorder="1" applyAlignment="1">
      <alignment horizontal="center" vertical="center"/>
    </xf>
    <xf numFmtId="0" fontId="53" fillId="49" borderId="1" xfId="0" applyFont="1" applyFill="1" applyBorder="1" applyAlignment="1">
      <alignment horizontal="center" vertical="center"/>
    </xf>
    <xf numFmtId="0" fontId="53" fillId="50" borderId="1" xfId="0" applyFont="1" applyFill="1" applyBorder="1" applyAlignment="1">
      <alignment horizontal="center" vertical="center"/>
    </xf>
    <xf numFmtId="0" fontId="33" fillId="0" borderId="16" xfId="0" quotePrefix="1" applyFont="1" applyBorder="1" applyAlignment="1">
      <alignment horizontal="left"/>
    </xf>
    <xf numFmtId="169" fontId="44" fillId="41" borderId="42" xfId="78" applyNumberFormat="1" applyFont="1" applyFill="1" applyBorder="1" applyProtection="1"/>
    <xf numFmtId="169" fontId="44" fillId="41" borderId="43" xfId="78" applyNumberFormat="1" applyFont="1" applyFill="1" applyBorder="1" applyProtection="1"/>
    <xf numFmtId="169" fontId="44" fillId="41" borderId="44" xfId="78" applyNumberFormat="1" applyFont="1" applyFill="1" applyBorder="1" applyProtection="1"/>
    <xf numFmtId="0" fontId="44" fillId="0" borderId="30" xfId="0" applyFont="1" applyBorder="1" applyAlignment="1">
      <alignment vertical="center"/>
    </xf>
    <xf numFmtId="0" fontId="17" fillId="7" borderId="6" xfId="19" applyFill="1" applyBorder="1"/>
    <xf numFmtId="9" fontId="17" fillId="0" borderId="0" xfId="19" applyNumberFormat="1"/>
    <xf numFmtId="1" fontId="17" fillId="0" borderId="0" xfId="19" applyNumberFormat="1"/>
    <xf numFmtId="49" fontId="17" fillId="0" borderId="0" xfId="19" applyNumberFormat="1"/>
    <xf numFmtId="14" fontId="0" fillId="0" borderId="0" xfId="0" applyNumberFormat="1"/>
    <xf numFmtId="0" fontId="2" fillId="51" borderId="0" xfId="0" applyFont="1" applyFill="1"/>
    <xf numFmtId="0" fontId="0" fillId="51" borderId="0" xfId="0" applyFill="1"/>
    <xf numFmtId="9" fontId="20" fillId="0" borderId="0" xfId="91" applyFont="1" applyFill="1" applyBorder="1" applyAlignment="1">
      <alignment horizontal="center"/>
    </xf>
    <xf numFmtId="43" fontId="0" fillId="0" borderId="0" xfId="78" applyFont="1"/>
    <xf numFmtId="0" fontId="31" fillId="37" borderId="0" xfId="61" applyNumberFormat="1" applyFont="1" applyBorder="1"/>
    <xf numFmtId="0" fontId="0" fillId="0" borderId="0" xfId="0" applyAlignment="1" applyProtection="1">
      <alignment vertical="center"/>
      <protection locked="0"/>
    </xf>
    <xf numFmtId="0" fontId="55" fillId="0" borderId="0" xfId="0" applyFont="1" applyAlignment="1" applyProtection="1">
      <alignment vertical="center"/>
      <protection locked="0"/>
    </xf>
    <xf numFmtId="0" fontId="56" fillId="52" borderId="0" xfId="92" applyBorder="1">
      <alignment vertical="center"/>
    </xf>
    <xf numFmtId="0" fontId="46" fillId="53" borderId="0" xfId="93" applyBorder="1" applyAlignment="1">
      <alignment vertical="center"/>
    </xf>
    <xf numFmtId="0" fontId="46" fillId="54" borderId="0" xfId="94" applyBorder="1">
      <alignment vertical="center"/>
    </xf>
    <xf numFmtId="169" fontId="12" fillId="7" borderId="6" xfId="13" applyNumberFormat="1" applyAlignment="1">
      <alignment vertical="center"/>
    </xf>
    <xf numFmtId="169" fontId="20" fillId="37" borderId="0" xfId="78" applyNumberFormat="1" applyFont="1" applyFill="1" applyBorder="1"/>
    <xf numFmtId="169" fontId="0" fillId="0" borderId="0" xfId="0" applyNumberFormat="1"/>
    <xf numFmtId="2" fontId="20" fillId="0" borderId="0" xfId="91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0" fontId="57" fillId="0" borderId="0" xfId="0" applyFont="1" applyAlignment="1">
      <alignment wrapText="1"/>
    </xf>
    <xf numFmtId="0" fontId="59" fillId="55" borderId="0" xfId="0" applyFont="1" applyFill="1"/>
    <xf numFmtId="0" fontId="59" fillId="56" borderId="0" xfId="0" applyFont="1" applyFill="1"/>
    <xf numFmtId="1" fontId="60" fillId="57" borderId="6" xfId="0" applyNumberFormat="1" applyFont="1" applyFill="1" applyBorder="1"/>
    <xf numFmtId="1" fontId="60" fillId="57" borderId="47" xfId="0" applyNumberFormat="1" applyFont="1" applyFill="1" applyBorder="1"/>
    <xf numFmtId="0" fontId="2" fillId="58" borderId="1" xfId="0" applyFont="1" applyFill="1" applyBorder="1"/>
    <xf numFmtId="0" fontId="0" fillId="59" borderId="0" xfId="0" applyFill="1"/>
    <xf numFmtId="2" fontId="0" fillId="59" borderId="0" xfId="0" applyNumberFormat="1" applyFill="1"/>
    <xf numFmtId="0" fontId="31" fillId="59" borderId="0" xfId="0" applyFont="1" applyFill="1"/>
    <xf numFmtId="170" fontId="31" fillId="59" borderId="0" xfId="0" applyNumberFormat="1" applyFont="1" applyFill="1"/>
    <xf numFmtId="0" fontId="0" fillId="59" borderId="0" xfId="0" applyFill="1" applyAlignment="1">
      <alignment horizontal="left"/>
    </xf>
    <xf numFmtId="0" fontId="31" fillId="59" borderId="0" xfId="0" applyFont="1" applyFill="1" applyAlignment="1">
      <alignment wrapText="1"/>
    </xf>
    <xf numFmtId="0" fontId="0" fillId="59" borderId="0" xfId="0" applyFill="1" applyAlignment="1">
      <alignment horizontal="right"/>
    </xf>
    <xf numFmtId="43" fontId="31" fillId="59" borderId="0" xfId="78" applyFont="1" applyFill="1" applyBorder="1"/>
    <xf numFmtId="14" fontId="31" fillId="59" borderId="0" xfId="0" applyNumberFormat="1" applyFont="1" applyFill="1"/>
    <xf numFmtId="0" fontId="31" fillId="59" borderId="0" xfId="0" applyFont="1" applyFill="1" applyAlignment="1">
      <alignment horizontal="left" wrapText="1"/>
    </xf>
    <xf numFmtId="169" fontId="31" fillId="59" borderId="0" xfId="0" applyNumberFormat="1" applyFont="1" applyFill="1" applyAlignment="1">
      <alignment horizontal="left"/>
    </xf>
    <xf numFmtId="169" fontId="31" fillId="59" borderId="0" xfId="78" applyNumberFormat="1" applyFont="1" applyFill="1" applyBorder="1" applyAlignment="1"/>
    <xf numFmtId="0" fontId="31" fillId="59" borderId="0" xfId="0" applyFont="1" applyFill="1" applyAlignment="1">
      <alignment horizontal="left"/>
    </xf>
    <xf numFmtId="0" fontId="31" fillId="59" borderId="0" xfId="78" applyNumberFormat="1" applyFont="1" applyFill="1" applyBorder="1" applyAlignment="1"/>
    <xf numFmtId="169" fontId="31" fillId="59" borderId="0" xfId="0" applyNumberFormat="1" applyFont="1" applyFill="1"/>
    <xf numFmtId="43" fontId="31" fillId="59" borderId="0" xfId="78" applyFont="1" applyFill="1" applyBorder="1" applyAlignment="1"/>
    <xf numFmtId="2" fontId="31" fillId="59" borderId="0" xfId="0" applyNumberFormat="1" applyFont="1" applyFill="1"/>
    <xf numFmtId="0" fontId="31" fillId="59" borderId="46" xfId="0" applyFont="1" applyFill="1" applyBorder="1"/>
    <xf numFmtId="0" fontId="0" fillId="59" borderId="46" xfId="0" applyFill="1" applyBorder="1"/>
    <xf numFmtId="0" fontId="0" fillId="0" borderId="0" xfId="0" applyAlignment="1" applyProtection="1">
      <alignment horizontal="left" wrapText="1" indent="1"/>
      <protection locked="0"/>
    </xf>
    <xf numFmtId="2" fontId="53" fillId="46" borderId="1" xfId="0" applyNumberFormat="1" applyFont="1" applyFill="1" applyBorder="1" applyAlignment="1">
      <alignment horizontal="center" vertical="center"/>
    </xf>
    <xf numFmtId="0" fontId="61" fillId="0" borderId="0" xfId="0" applyFont="1" applyAlignment="1" applyProtection="1">
      <alignment horizontal="center"/>
      <protection locked="0"/>
    </xf>
    <xf numFmtId="1" fontId="61" fillId="0" borderId="0" xfId="0" applyNumberFormat="1" applyFont="1" applyAlignment="1" applyProtection="1">
      <alignment horizontal="center"/>
      <protection locked="0"/>
    </xf>
    <xf numFmtId="49" fontId="61" fillId="0" borderId="0" xfId="0" applyNumberFormat="1" applyFont="1" applyAlignment="1" applyProtection="1">
      <alignment horizontal="center"/>
      <protection locked="0"/>
    </xf>
    <xf numFmtId="0" fontId="0" fillId="0" borderId="0" xfId="0" applyAlignment="1">
      <alignment horizontal="left"/>
    </xf>
    <xf numFmtId="171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 wrapText="1"/>
      <protection locked="0"/>
    </xf>
    <xf numFmtId="2" fontId="61" fillId="0" borderId="0" xfId="0" applyNumberFormat="1" applyFont="1" applyAlignment="1" applyProtection="1">
      <alignment horizontal="center"/>
      <protection locked="0"/>
    </xf>
    <xf numFmtId="0" fontId="62" fillId="0" borderId="0" xfId="0" quotePrefix="1" applyFont="1" applyAlignment="1">
      <alignment horizontal="center" vertical="top"/>
    </xf>
    <xf numFmtId="0" fontId="62" fillId="0" borderId="0" xfId="0" applyFont="1" applyAlignment="1">
      <alignment horizontal="center"/>
    </xf>
    <xf numFmtId="43" fontId="31" fillId="0" borderId="0" xfId="78" applyFont="1" applyAlignment="1" applyProtection="1">
      <alignment horizontal="center"/>
      <protection locked="0"/>
    </xf>
    <xf numFmtId="2" fontId="31" fillId="0" borderId="0" xfId="0" applyNumberFormat="1" applyFont="1" applyAlignment="1" applyProtection="1">
      <alignment horizontal="center"/>
      <protection locked="0"/>
    </xf>
    <xf numFmtId="2" fontId="31" fillId="0" borderId="0" xfId="78" applyNumberFormat="1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0" fontId="61" fillId="0" borderId="0" xfId="0" applyFont="1" applyAlignment="1" applyProtection="1">
      <alignment horizontal="left"/>
      <protection locked="0"/>
    </xf>
    <xf numFmtId="0" fontId="31" fillId="0" borderId="0" xfId="0" applyFont="1" applyAlignment="1" applyProtection="1">
      <alignment horizontal="left"/>
      <protection locked="0"/>
    </xf>
    <xf numFmtId="171" fontId="0" fillId="0" borderId="0" xfId="0" applyNumberFormat="1" applyAlignment="1">
      <alignment horizontal="center"/>
    </xf>
    <xf numFmtId="171" fontId="53" fillId="46" borderId="1" xfId="0" applyNumberFormat="1" applyFont="1" applyFill="1" applyBorder="1" applyAlignment="1">
      <alignment horizontal="center" vertical="center"/>
    </xf>
    <xf numFmtId="171" fontId="31" fillId="0" borderId="0" xfId="0" applyNumberFormat="1" applyFont="1" applyAlignment="1" applyProtection="1">
      <alignment horizontal="center"/>
      <protection locked="0"/>
    </xf>
    <xf numFmtId="172" fontId="61" fillId="0" borderId="0" xfId="0" applyNumberFormat="1" applyFont="1" applyAlignment="1" applyProtection="1">
      <alignment horizontal="center"/>
      <protection locked="0"/>
    </xf>
    <xf numFmtId="0" fontId="61" fillId="60" borderId="0" xfId="0" applyFont="1" applyFill="1" applyAlignment="1" applyProtection="1">
      <alignment horizontal="center"/>
      <protection locked="0"/>
    </xf>
    <xf numFmtId="171" fontId="61" fillId="60" borderId="0" xfId="0" applyNumberFormat="1" applyFont="1" applyFill="1" applyAlignment="1" applyProtection="1">
      <alignment horizontal="center"/>
      <protection locked="0"/>
    </xf>
    <xf numFmtId="2" fontId="61" fillId="60" borderId="0" xfId="0" applyNumberFormat="1" applyFont="1" applyFill="1" applyAlignment="1" applyProtection="1">
      <alignment horizontal="center"/>
      <protection locked="0"/>
    </xf>
    <xf numFmtId="0" fontId="31" fillId="60" borderId="0" xfId="0" applyFont="1" applyFill="1" applyAlignment="1" applyProtection="1">
      <alignment horizontal="center"/>
      <protection locked="0"/>
    </xf>
    <xf numFmtId="171" fontId="31" fillId="60" borderId="0" xfId="0" applyNumberFormat="1" applyFont="1" applyFill="1" applyAlignment="1" applyProtection="1">
      <alignment horizontal="center"/>
      <protection locked="0"/>
    </xf>
    <xf numFmtId="3" fontId="0" fillId="60" borderId="0" xfId="0" applyNumberFormat="1" applyFill="1" applyAlignment="1">
      <alignment horizontal="center"/>
    </xf>
    <xf numFmtId="0" fontId="0" fillId="60" borderId="0" xfId="0" applyFill="1" applyAlignment="1">
      <alignment horizontal="center"/>
    </xf>
    <xf numFmtId="1" fontId="61" fillId="60" borderId="0" xfId="0" applyNumberFormat="1" applyFont="1" applyFill="1" applyAlignment="1" applyProtection="1">
      <alignment horizontal="center"/>
      <protection locked="0"/>
    </xf>
    <xf numFmtId="0" fontId="61" fillId="61" borderId="0" xfId="0" applyFont="1" applyFill="1" applyAlignment="1" applyProtection="1">
      <alignment horizontal="center"/>
      <protection locked="0"/>
    </xf>
    <xf numFmtId="0" fontId="63" fillId="60" borderId="0" xfId="0" applyFont="1" applyFill="1"/>
    <xf numFmtId="0" fontId="61" fillId="60" borderId="0" xfId="0" applyFont="1" applyFill="1" applyAlignment="1" applyProtection="1">
      <alignment horizontal="left"/>
      <protection locked="0"/>
    </xf>
    <xf numFmtId="0" fontId="31" fillId="60" borderId="0" xfId="0" applyFont="1" applyFill="1" applyAlignment="1">
      <alignment horizontal="left" vertical="center" indent="1"/>
    </xf>
    <xf numFmtId="0" fontId="0" fillId="0" borderId="0" xfId="0" applyAlignment="1">
      <alignment horizontal="center" vertical="center"/>
    </xf>
    <xf numFmtId="9" fontId="31" fillId="60" borderId="0" xfId="61" applyNumberFormat="1" applyFont="1" applyFill="1" applyBorder="1"/>
    <xf numFmtId="169" fontId="0" fillId="60" borderId="0" xfId="78" applyNumberFormat="1" applyFont="1" applyFill="1"/>
    <xf numFmtId="169" fontId="2" fillId="60" borderId="0" xfId="78" applyNumberFormat="1" applyFont="1" applyFill="1"/>
    <xf numFmtId="169" fontId="2" fillId="60" borderId="28" xfId="0" applyNumberFormat="1" applyFont="1" applyFill="1" applyBorder="1"/>
    <xf numFmtId="0" fontId="0" fillId="60" borderId="0" xfId="0" applyFill="1"/>
    <xf numFmtId="169" fontId="2" fillId="60" borderId="28" xfId="78" applyNumberFormat="1" applyFont="1" applyFill="1" applyBorder="1"/>
    <xf numFmtId="0" fontId="0" fillId="0" borderId="0" xfId="0" applyAlignment="1" applyProtection="1">
      <alignment horizontal="left" wrapText="1" indent="1"/>
      <protection locked="0"/>
    </xf>
    <xf numFmtId="0" fontId="0" fillId="0" borderId="0" xfId="0" applyAlignment="1" applyProtection="1">
      <alignment vertical="top" wrapText="1"/>
      <protection locked="0"/>
    </xf>
    <xf numFmtId="0" fontId="54" fillId="2" borderId="0" xfId="19" applyFont="1" applyFill="1" applyAlignment="1">
      <alignment horizontal="left" vertical="top" wrapText="1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50" fillId="0" borderId="13" xfId="0" applyFont="1" applyBorder="1" applyAlignment="1">
      <alignment horizontal="left" indent="1"/>
    </xf>
    <xf numFmtId="0" fontId="50" fillId="0" borderId="14" xfId="0" applyFont="1" applyBorder="1" applyAlignment="1">
      <alignment horizontal="left" indent="1"/>
    </xf>
    <xf numFmtId="0" fontId="50" fillId="0" borderId="15" xfId="0" applyFont="1" applyBorder="1" applyAlignment="1">
      <alignment horizontal="left" indent="1"/>
    </xf>
  </cellXfs>
  <cellStyles count="95">
    <cellStyle name="20% - Accent1" xfId="22" builtinId="30" customBuiltin="1"/>
    <cellStyle name="20% - Accent2" xfId="25" builtinId="34" customBuiltin="1"/>
    <cellStyle name="20% - Accent3" xfId="28" builtinId="38" customBuiltin="1"/>
    <cellStyle name="20% - Accent4" xfId="31" builtinId="42" customBuiltin="1"/>
    <cellStyle name="20% - Accent5" xfId="34" builtinId="46" customBuiltin="1"/>
    <cellStyle name="20% - Accent6" xfId="37" builtinId="50" customBuiltin="1"/>
    <cellStyle name="40% - Accent1" xfId="23" builtinId="31" customBuiltin="1"/>
    <cellStyle name="40% - Accent2" xfId="26" builtinId="35" customBuiltin="1"/>
    <cellStyle name="40% - Accent3" xfId="29" builtinId="39" customBuiltin="1"/>
    <cellStyle name="40% - Accent4" xfId="32" builtinId="43" customBuiltin="1"/>
    <cellStyle name="40% - Accent5" xfId="35" builtinId="47" customBuiltin="1"/>
    <cellStyle name="40% - Accent6" xfId="38" builtinId="51" customBuiltin="1"/>
    <cellStyle name="60% - Accent1" xfId="82" builtinId="32" customBuiltin="1"/>
    <cellStyle name="60% - Accent1 2" xfId="40" xr:uid="{00000000-0005-0000-0000-00000C000000}"/>
    <cellStyle name="60% - Accent2" xfId="83" builtinId="36" customBuiltin="1"/>
    <cellStyle name="60% - Accent2 2" xfId="41" xr:uid="{00000000-0005-0000-0000-00000D000000}"/>
    <cellStyle name="60% - Accent3" xfId="84" builtinId="40" customBuiltin="1"/>
    <cellStyle name="60% - Accent3 2" xfId="42" xr:uid="{00000000-0005-0000-0000-00000E000000}"/>
    <cellStyle name="60% - Accent4" xfId="85" builtinId="44" customBuiltin="1"/>
    <cellStyle name="60% - Accent4 2" xfId="43" xr:uid="{00000000-0005-0000-0000-00000F000000}"/>
    <cellStyle name="60% - Accent5" xfId="86" builtinId="48" customBuiltin="1"/>
    <cellStyle name="60% - Accent5 2" xfId="44" xr:uid="{00000000-0005-0000-0000-000010000000}"/>
    <cellStyle name="60% - Accent6" xfId="87" builtinId="52" customBuiltin="1"/>
    <cellStyle name="60% - Accent6 2" xfId="45" xr:uid="{00000000-0005-0000-0000-000011000000}"/>
    <cellStyle name="Accent1" xfId="21" builtinId="29" customBuiltin="1"/>
    <cellStyle name="Accent2" xfId="24" builtinId="33" customBuiltin="1"/>
    <cellStyle name="Accent3" xfId="27" builtinId="37" customBuiltin="1"/>
    <cellStyle name="Accent4" xfId="30" builtinId="41" customBuiltin="1"/>
    <cellStyle name="Accent5" xfId="33" builtinId="45" customBuiltin="1"/>
    <cellStyle name="Accent6" xfId="36" builtinId="49" customBuiltin="1"/>
    <cellStyle name="Actual Date" xfId="50" xr:uid="{00000000-0005-0000-0000-000018000000}"/>
    <cellStyle name="Bad" xfId="11" builtinId="27" customBuiltin="1"/>
    <cellStyle name="Calculation" xfId="14" builtinId="22" customBuiltin="1"/>
    <cellStyle name="Check Cell" xfId="16" builtinId="23" customBuiltin="1"/>
    <cellStyle name="Comma" xfId="78" builtinId="3"/>
    <cellStyle name="Comma 2" xfId="49" xr:uid="{00000000-0005-0000-0000-00001D000000}"/>
    <cellStyle name="Comma 2 2" xfId="90" xr:uid="{6A6E6BEB-AA48-41A7-87B4-5CB27DC86DDF}"/>
    <cellStyle name="Comma 2 3" xfId="88" xr:uid="{A418A977-03A1-44E0-AAFE-57569743D14C}"/>
    <cellStyle name="Comma 3" xfId="80" xr:uid="{DDFCC8CE-5D0A-42D9-BD8C-A4F7EFA8D8FF}"/>
    <cellStyle name="Comma 7" xfId="70" xr:uid="{00000000-0005-0000-0000-00001E000000}"/>
    <cellStyle name="Comma0" xfId="51" xr:uid="{00000000-0005-0000-0000-00001F000000}"/>
    <cellStyle name="Currency 2" xfId="52" xr:uid="{00000000-0005-0000-0000-000020000000}"/>
    <cellStyle name="Currency0" xfId="53" xr:uid="{00000000-0005-0000-0000-000021000000}"/>
    <cellStyle name="Date" xfId="54" xr:uid="{00000000-0005-0000-0000-000022000000}"/>
    <cellStyle name="Explanatory Text" xfId="19" builtinId="53" customBuiltin="1"/>
    <cellStyle name="Fixed" xfId="55" xr:uid="{00000000-0005-0000-0000-000024000000}"/>
    <cellStyle name="Good" xfId="10" builtinId="26" customBuiltin="1"/>
    <cellStyle name="Grey" xfId="56" xr:uid="{00000000-0005-0000-0000-000026000000}"/>
    <cellStyle name="HEADER" xfId="57" xr:uid="{00000000-0005-0000-0000-000027000000}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eading1" xfId="58" xr:uid="{00000000-0005-0000-0000-00002C000000}"/>
    <cellStyle name="Heading2" xfId="59" xr:uid="{00000000-0005-0000-0000-00002D000000}"/>
    <cellStyle name="HIGHLIGHT" xfId="60" xr:uid="{00000000-0005-0000-0000-00002E000000}"/>
    <cellStyle name="Hyperlink 2" xfId="48" xr:uid="{00000000-0005-0000-0000-00002F000000}"/>
    <cellStyle name="Input" xfId="12" builtinId="20" customBuiltin="1"/>
    <cellStyle name="Input [yellow]" xfId="61" xr:uid="{00000000-0005-0000-0000-000031000000}"/>
    <cellStyle name="Linked Cell" xfId="15" builtinId="24" customBuiltin="1"/>
    <cellStyle name="Neutral" xfId="81" builtinId="28" customBuiltin="1"/>
    <cellStyle name="Neutral 2" xfId="39" xr:uid="{00000000-0005-0000-0000-000033000000}"/>
    <cellStyle name="no dec" xfId="62" xr:uid="{00000000-0005-0000-0000-000034000000}"/>
    <cellStyle name="Normal" xfId="0" builtinId="0"/>
    <cellStyle name="Normal - Style1" xfId="63" xr:uid="{00000000-0005-0000-0000-000036000000}"/>
    <cellStyle name="Normal 10" xfId="71" xr:uid="{00000000-0005-0000-0000-000037000000}"/>
    <cellStyle name="Normal 11" xfId="72" xr:uid="{00000000-0005-0000-0000-000038000000}"/>
    <cellStyle name="Normal 16" xfId="69" xr:uid="{00000000-0005-0000-0000-000039000000}"/>
    <cellStyle name="Normal 2" xfId="3" xr:uid="{00000000-0005-0000-0000-00003A000000}"/>
    <cellStyle name="Normal 2 2" xfId="47" xr:uid="{00000000-0005-0000-0000-00003B000000}"/>
    <cellStyle name="Normal 2 3" xfId="73" xr:uid="{00000000-0005-0000-0000-00003C000000}"/>
    <cellStyle name="Normal 2 3 2" xfId="75" xr:uid="{00000000-0005-0000-0000-00003D000000}"/>
    <cellStyle name="Normal 2 4" xfId="89" xr:uid="{DA89B73B-F97D-4C51-A447-42FFE9ED626E}"/>
    <cellStyle name="Normal 3" xfId="4" xr:uid="{00000000-0005-0000-0000-00003E000000}"/>
    <cellStyle name="Normal 3 2" xfId="64" xr:uid="{00000000-0005-0000-0000-00003F000000}"/>
    <cellStyle name="Normal 4" xfId="74" xr:uid="{00000000-0005-0000-0000-000040000000}"/>
    <cellStyle name="Normal 4 4" xfId="2" xr:uid="{00000000-0005-0000-0000-000041000000}"/>
    <cellStyle name="Normal 5" xfId="1" xr:uid="{00000000-0005-0000-0000-000042000000}"/>
    <cellStyle name="Normal 5 2" xfId="46" xr:uid="{00000000-0005-0000-0000-000043000000}"/>
    <cellStyle name="Normal 6" xfId="76" xr:uid="{00000000-0005-0000-0000-000044000000}"/>
    <cellStyle name="Normal 7" xfId="79" xr:uid="{6392ECF2-85DB-451E-ABC3-26D85104A1A9}"/>
    <cellStyle name="Note" xfId="18" builtinId="10" customBuiltin="1"/>
    <cellStyle name="Output" xfId="13" builtinId="21" customBuiltin="1"/>
    <cellStyle name="Percent" xfId="91" builtinId="5"/>
    <cellStyle name="Percent [2]" xfId="65" xr:uid="{00000000-0005-0000-0000-000047000000}"/>
    <cellStyle name="Percent 2" xfId="77" xr:uid="{00000000-0005-0000-0000-000048000000}"/>
    <cellStyle name="Table Header" xfId="92" xr:uid="{59CF836A-2ACE-4B41-862E-258EA5E50C0D}"/>
    <cellStyle name="Table Index" xfId="94" xr:uid="{62E4C59C-2103-498B-9888-DC70A3129E4D}"/>
    <cellStyle name="Table Sub-Header" xfId="93" xr:uid="{1E9D51D3-6766-46C4-8591-7DC04A550DA0}"/>
    <cellStyle name="Title" xfId="5" builtinId="15" customBuiltin="1"/>
    <cellStyle name="Total" xfId="20" builtinId="25" customBuiltin="1"/>
    <cellStyle name="Unprot" xfId="66" xr:uid="{00000000-0005-0000-0000-00004B000000}"/>
    <cellStyle name="Unprot$" xfId="67" xr:uid="{00000000-0005-0000-0000-00004C000000}"/>
    <cellStyle name="Unprotect" xfId="68" xr:uid="{00000000-0005-0000-0000-00004D000000}"/>
    <cellStyle name="Warning Text" xfId="17" builtinId="11" customBuiltin="1"/>
  </cellStyles>
  <dxfs count="1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3BCA1C65-7895-4A49-8040-20B523A4825B}">
      <tableStyleElement type="wholeTable" dxfId="10"/>
      <tableStyleElement type="headerRow" dxfId="9"/>
    </tableStyle>
  </tableStyles>
  <colors>
    <mruColors>
      <color rgb="FF0096D2"/>
      <color rgb="FF00A4E6"/>
      <color rgb="FF0FBDFF"/>
      <color rgb="FF6DD5FF"/>
      <color rgb="FF8FDFFF"/>
      <color rgb="FFAFE8FF"/>
      <color rgb="FF60FFFF"/>
      <color rgb="FFFFDD71"/>
      <color rgb="FFB07BD7"/>
      <color rgb="FF9A58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LSE Capacity by Resource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655860179288642E-2"/>
          <c:y val="9.5839793281653748E-2"/>
          <c:w val="0.69035968060103614"/>
          <c:h val="0.81338639324760664"/>
        </c:manualLayout>
      </c:layout>
      <c:barChart>
        <c:barDir val="col"/>
        <c:grouping val="stacked"/>
        <c:varyColors val="0"/>
        <c:ser>
          <c:idx val="23"/>
          <c:order val="0"/>
          <c:tx>
            <c:strRef>
              <c:f>Reliability!$C$237</c:f>
              <c:strCache>
                <c:ptCount val="1"/>
                <c:pt idx="0">
                  <c:v>unspecified_import</c:v>
                </c:pt>
              </c:strCache>
            </c:strRef>
          </c:tx>
          <c:spPr>
            <a:solidFill>
              <a:srgbClr val="FFC9BB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Reliability!$E$237:$P$237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16-A467-4A59-8570-264FE068DB78}"/>
            </c:ext>
          </c:extLst>
        </c:ser>
        <c:ser>
          <c:idx val="20"/>
          <c:order val="1"/>
          <c:tx>
            <c:strRef>
              <c:f>Reliability!$C$236</c:f>
              <c:strCache>
                <c:ptCount val="1"/>
                <c:pt idx="0">
                  <c:v>steam</c:v>
                </c:pt>
              </c:strCache>
            </c:strRef>
          </c:tx>
          <c:spPr>
            <a:solidFill>
              <a:schemeClr val="tx1">
                <a:lumMod val="95000"/>
                <a:lumOff val="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Reliability!$E$236:$P$236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A467-4A59-8570-264FE068DB78}"/>
            </c:ext>
          </c:extLst>
        </c:ser>
        <c:ser>
          <c:idx val="19"/>
          <c:order val="2"/>
          <c:tx>
            <c:strRef>
              <c:f>Reliability!$C$235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Reliability!$E$235:$P$235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A467-4A59-8570-264FE068DB78}"/>
            </c:ext>
          </c:extLst>
        </c:ser>
        <c:ser>
          <c:idx val="18"/>
          <c:order val="3"/>
          <c:tx>
            <c:strRef>
              <c:f>Reliability!$C$234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Reliability!$E$234:$P$234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A467-4A59-8570-264FE068DB78}"/>
            </c:ext>
          </c:extLst>
        </c:ser>
        <c:ser>
          <c:idx val="17"/>
          <c:order val="4"/>
          <c:tx>
            <c:strRef>
              <c:f>Reliability!$C$233</c:f>
              <c:strCache>
                <c:ptCount val="1"/>
                <c:pt idx="0">
                  <c:v>cogen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Reliability!$E$233:$P$233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3-A467-4A59-8570-264FE068DB78}"/>
            </c:ext>
          </c:extLst>
        </c:ser>
        <c:ser>
          <c:idx val="16"/>
          <c:order val="5"/>
          <c:tx>
            <c:strRef>
              <c:f>Reliability!$C$232</c:f>
              <c:strCache>
                <c:ptCount val="1"/>
                <c:pt idx="0">
                  <c:v>gas_ct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Reliability!$E$232:$P$232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A467-4A59-8570-264FE068DB78}"/>
            </c:ext>
          </c:extLst>
        </c:ser>
        <c:ser>
          <c:idx val="15"/>
          <c:order val="6"/>
          <c:tx>
            <c:strRef>
              <c:f>Reliability!$C$231</c:f>
              <c:strCache>
                <c:ptCount val="1"/>
                <c:pt idx="0">
                  <c:v>gas_cc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Reliability!$E$231:$P$231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A467-4A59-8570-264FE068DB78}"/>
            </c:ext>
          </c:extLst>
        </c:ser>
        <c:ser>
          <c:idx val="14"/>
          <c:order val="7"/>
          <c:tx>
            <c:strRef>
              <c:f>Reliability!$C$230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Reliability!$E$230:$P$230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6-A467-4A59-8570-264FE068DB78}"/>
            </c:ext>
          </c:extLst>
        </c:ser>
        <c:ser>
          <c:idx val="13"/>
          <c:order val="8"/>
          <c:tx>
            <c:strRef>
              <c:f>Reliability!$C$229</c:f>
              <c:strCache>
                <c:ptCount val="1"/>
                <c:pt idx="0">
                  <c:v>biogas</c:v>
                </c:pt>
              </c:strCache>
            </c:strRef>
          </c:tx>
          <c:spPr>
            <a:solidFill>
              <a:srgbClr val="5C732F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Reliability!$E$229:$P$229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7-A467-4A59-8570-264FE068DB78}"/>
            </c:ext>
          </c:extLst>
        </c:ser>
        <c:ser>
          <c:idx val="12"/>
          <c:order val="9"/>
          <c:tx>
            <c:strRef>
              <c:f>Reliability!$C$228</c:f>
              <c:strCache>
                <c:ptCount val="1"/>
                <c:pt idx="0">
                  <c:v>biomass_wood</c:v>
                </c:pt>
              </c:strCache>
            </c:strRef>
          </c:tx>
          <c:spPr>
            <a:solidFill>
              <a:srgbClr val="8AAC46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Reliability!$E$228:$P$228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8-A467-4A59-8570-264FE068DB78}"/>
            </c:ext>
          </c:extLst>
        </c:ser>
        <c:ser>
          <c:idx val="11"/>
          <c:order val="10"/>
          <c:tx>
            <c:strRef>
              <c:f>Reliability!$C$227</c:f>
              <c:strCache>
                <c:ptCount val="1"/>
                <c:pt idx="0">
                  <c:v>geothermal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Reliability!$E$227:$P$227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9-A467-4A59-8570-264FE068DB78}"/>
            </c:ext>
          </c:extLst>
        </c:ser>
        <c:ser>
          <c:idx val="10"/>
          <c:order val="11"/>
          <c:tx>
            <c:strRef>
              <c:f>Reliability!$C$226</c:f>
              <c:strCache>
                <c:ptCount val="1"/>
                <c:pt idx="0">
                  <c:v>small_hydro</c:v>
                </c:pt>
              </c:strCache>
            </c:strRef>
          </c:tx>
          <c:spPr>
            <a:solidFill>
              <a:srgbClr val="6E97C9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Reliability!$E$226:$P$226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A-A467-4A59-8570-264FE068DB78}"/>
            </c:ext>
          </c:extLst>
        </c:ser>
        <c:ser>
          <c:idx val="9"/>
          <c:order val="12"/>
          <c:tx>
            <c:strRef>
              <c:f>Reliability!$C$225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rgbClr val="00507A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Reliability!$E$225:$P$225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B-A467-4A59-8570-264FE068DB78}"/>
            </c:ext>
          </c:extLst>
        </c:ser>
        <c:ser>
          <c:idx val="8"/>
          <c:order val="13"/>
          <c:tx>
            <c:strRef>
              <c:f>Reliability!$C$224</c:f>
              <c:strCache>
                <c:ptCount val="1"/>
                <c:pt idx="0">
                  <c:v>demand_response</c:v>
                </c:pt>
              </c:strCache>
            </c:strRef>
          </c:tx>
          <c:spPr>
            <a:solidFill>
              <a:srgbClr val="FF33CC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Reliability!$E$224:$P$224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D-A467-4A59-8570-264FE068DB78}"/>
            </c:ext>
          </c:extLst>
        </c:ser>
        <c:ser>
          <c:idx val="7"/>
          <c:order val="14"/>
          <c:tx>
            <c:strRef>
              <c:f>Reliability!$C$223</c:f>
              <c:strCache>
                <c:ptCount val="1"/>
                <c:pt idx="0">
                  <c:v>pumped_storage</c:v>
                </c:pt>
              </c:strCache>
            </c:strRef>
          </c:tx>
          <c:spPr>
            <a:solidFill>
              <a:srgbClr val="D1B2E8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Reliability!$E$223:$P$223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C-A467-4A59-8570-264FE068DB78}"/>
            </c:ext>
          </c:extLst>
        </c:ser>
        <c:ser>
          <c:idx val="6"/>
          <c:order val="15"/>
          <c:tx>
            <c:strRef>
              <c:f>Reliability!$C$222</c:f>
              <c:strCache>
                <c:ptCount val="1"/>
                <c:pt idx="0">
                  <c:v>8hr_batteries</c:v>
                </c:pt>
              </c:strCache>
            </c:strRef>
          </c:tx>
          <c:spPr>
            <a:solidFill>
              <a:srgbClr val="B07BD7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Reliability!$E$222:$P$222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E-A467-4A59-8570-264FE068DB78}"/>
            </c:ext>
          </c:extLst>
        </c:ser>
        <c:ser>
          <c:idx val="5"/>
          <c:order val="16"/>
          <c:tx>
            <c:strRef>
              <c:f>Reliability!$C$221</c:f>
              <c:strCache>
                <c:ptCount val="1"/>
                <c:pt idx="0">
                  <c:v>7hr_batteries</c:v>
                </c:pt>
              </c:strCache>
            </c:strRef>
          </c:tx>
          <c:spPr>
            <a:solidFill>
              <a:srgbClr val="9A58CC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Reliability!$E$221:$P$221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F-A467-4A59-8570-264FE068DB78}"/>
            </c:ext>
          </c:extLst>
        </c:ser>
        <c:ser>
          <c:idx val="4"/>
          <c:order val="17"/>
          <c:tx>
            <c:strRef>
              <c:f>Reliability!$C$220</c:f>
              <c:strCache>
                <c:ptCount val="1"/>
                <c:pt idx="0">
                  <c:v>6hr_batteries</c:v>
                </c:pt>
              </c:strCache>
            </c:strRef>
          </c:tx>
          <c:spPr>
            <a:solidFill>
              <a:srgbClr val="8A3DC3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Reliability!$E$220:$P$220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10-A467-4A59-8570-264FE068DB78}"/>
            </c:ext>
          </c:extLst>
        </c:ser>
        <c:ser>
          <c:idx val="3"/>
          <c:order val="18"/>
          <c:tx>
            <c:strRef>
              <c:f>Reliability!$C$219</c:f>
              <c:strCache>
                <c:ptCount val="1"/>
                <c:pt idx="0">
                  <c:v>5hr_batteries</c:v>
                </c:pt>
              </c:strCache>
            </c:strRef>
          </c:tx>
          <c:spPr>
            <a:solidFill>
              <a:srgbClr val="70319F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Reliability!$E$219:$P$219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11-A467-4A59-8570-264FE068DB78}"/>
            </c:ext>
          </c:extLst>
        </c:ser>
        <c:ser>
          <c:idx val="2"/>
          <c:order val="19"/>
          <c:tx>
            <c:strRef>
              <c:f>Reliability!$C$218</c:f>
              <c:strCache>
                <c:ptCount val="1"/>
                <c:pt idx="0">
                  <c:v>4hr_batteries</c:v>
                </c:pt>
              </c:strCache>
            </c:strRef>
          </c:tx>
          <c:spPr>
            <a:solidFill>
              <a:srgbClr val="57267C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Reliability!$E$218:$P$218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12-A467-4A59-8570-264FE068DB78}"/>
            </c:ext>
          </c:extLst>
        </c:ser>
        <c:ser>
          <c:idx val="1"/>
          <c:order val="20"/>
          <c:tx>
            <c:strRef>
              <c:f>Reliability!$C$217</c:f>
              <c:strCache>
                <c:ptCount val="1"/>
                <c:pt idx="0">
                  <c:v>btm_pv</c:v>
                </c:pt>
              </c:strCache>
            </c:strRef>
          </c:tx>
          <c:spPr>
            <a:solidFill>
              <a:srgbClr val="FFDD71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Reliability!$E$217:$P$217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13-A467-4A59-8570-264FE068DB78}"/>
            </c:ext>
          </c:extLst>
        </c:ser>
        <c:ser>
          <c:idx val="0"/>
          <c:order val="21"/>
          <c:tx>
            <c:strRef>
              <c:f>Reliability!$C$216</c:f>
              <c:strCache>
                <c:ptCount val="1"/>
                <c:pt idx="0">
                  <c:v>utility_pv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Reliability!$E$216:$P$216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14-A467-4A59-8570-264FE068DB78}"/>
            </c:ext>
          </c:extLst>
        </c:ser>
        <c:ser>
          <c:idx val="22"/>
          <c:order val="22"/>
          <c:tx>
            <c:strRef>
              <c:f>Reliability!$C$215</c:f>
              <c:strCache>
                <c:ptCount val="1"/>
                <c:pt idx="0">
                  <c:v>offshore_wind</c:v>
                </c:pt>
              </c:strCache>
            </c:strRef>
          </c:tx>
          <c:spPr>
            <a:solidFill>
              <a:srgbClr val="60FFFF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Reliability!$E$215:$P$215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15-A467-4A59-8570-264FE068DB78}"/>
            </c:ext>
          </c:extLst>
        </c:ser>
        <c:ser>
          <c:idx val="24"/>
          <c:order val="23"/>
          <c:tx>
            <c:strRef>
              <c:f>Reliability!$C$214</c:f>
              <c:strCache>
                <c:ptCount val="1"/>
                <c:pt idx="0">
                  <c:v>out_of_state_wind_AZNM</c:v>
                </c:pt>
              </c:strCache>
            </c:strRef>
          </c:tx>
          <c:spPr>
            <a:solidFill>
              <a:srgbClr val="AFE8FF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Reliability!$E$214:$P$214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9602-45E8-9F7A-C34354A5A3B7}"/>
            </c:ext>
          </c:extLst>
        </c:ser>
        <c:ser>
          <c:idx val="25"/>
          <c:order val="24"/>
          <c:tx>
            <c:strRef>
              <c:f>Reliability!$C$213</c:f>
              <c:strCache>
                <c:ptCount val="1"/>
                <c:pt idx="0">
                  <c:v>out_of_state_wind_WAOR</c:v>
                </c:pt>
              </c:strCache>
            </c:strRef>
          </c:tx>
          <c:spPr>
            <a:solidFill>
              <a:srgbClr val="8FDFFF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Reliability!$E$213:$P$213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9602-45E8-9F7A-C34354A5A3B7}"/>
            </c:ext>
          </c:extLst>
        </c:ser>
        <c:ser>
          <c:idx val="26"/>
          <c:order val="25"/>
          <c:tx>
            <c:strRef>
              <c:f>Reliability!$C$212</c:f>
              <c:strCache>
                <c:ptCount val="1"/>
                <c:pt idx="0">
                  <c:v>out_of_state_wind_WYID</c:v>
                </c:pt>
              </c:strCache>
            </c:strRef>
          </c:tx>
          <c:spPr>
            <a:solidFill>
              <a:srgbClr val="6DD5FF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Reliability!$E$212:$P$212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9602-45E8-9F7A-C34354A5A3B7}"/>
            </c:ext>
          </c:extLst>
        </c:ser>
        <c:ser>
          <c:idx val="27"/>
          <c:order val="26"/>
          <c:tx>
            <c:strRef>
              <c:f>Reliability!$C$211</c:f>
              <c:strCache>
                <c:ptCount val="1"/>
                <c:pt idx="0">
                  <c:v>in_state_wind_north</c:v>
                </c:pt>
              </c:strCache>
            </c:strRef>
          </c:tx>
          <c:spPr>
            <a:solidFill>
              <a:srgbClr val="0FBDFF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Reliability!$E$211:$P$211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3-9602-45E8-9F7A-C34354A5A3B7}"/>
            </c:ext>
          </c:extLst>
        </c:ser>
        <c:ser>
          <c:idx val="28"/>
          <c:order val="27"/>
          <c:tx>
            <c:strRef>
              <c:f>Reliability!$C$210</c:f>
              <c:strCache>
                <c:ptCount val="1"/>
                <c:pt idx="0">
                  <c:v>in_state_wind_south</c:v>
                </c:pt>
              </c:strCache>
            </c:strRef>
          </c:tx>
          <c:spPr>
            <a:solidFill>
              <a:srgbClr val="0096D2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Reliability!$E$210:$P$210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9602-45E8-9F7A-C34354A5A3B7}"/>
            </c:ext>
          </c:extLst>
        </c:ser>
        <c:ser>
          <c:idx val="29"/>
          <c:order val="28"/>
          <c:tx>
            <c:strRef>
              <c:f>Reliability!$C$209</c:f>
              <c:strCache>
                <c:ptCount val="1"/>
                <c:pt idx="0">
                  <c:v>hybrid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Reliability!$E$209:$P$209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9602-45E8-9F7A-C34354A5A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599940559"/>
        <c:axId val="599933071"/>
      </c:barChart>
      <c:lineChart>
        <c:grouping val="standard"/>
        <c:varyColors val="0"/>
        <c:ser>
          <c:idx val="21"/>
          <c:order val="29"/>
          <c:tx>
            <c:strRef>
              <c:f>Reliability!$C$207</c:f>
              <c:strCache>
                <c:ptCount val="1"/>
                <c:pt idx="0">
                  <c:v>LSE reliability need (MW)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Reliability!$E$206:$P$206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Reliability!$E$207:$P$207</c:f>
              <c:numCache>
                <c:formatCode>_(* #,##0_);_(* \(#,##0\);_(* "-"??_);_(@_)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467-4A59-8570-264FE068D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940559"/>
        <c:axId val="599933071"/>
      </c:lineChart>
      <c:catAx>
        <c:axId val="599940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933071"/>
        <c:crosses val="autoZero"/>
        <c:auto val="1"/>
        <c:lblAlgn val="ctr"/>
        <c:lblOffset val="100"/>
        <c:noMultiLvlLbl val="0"/>
      </c:catAx>
      <c:valAx>
        <c:axId val="599933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MW</a:t>
                </a:r>
              </a:p>
            </c:rich>
          </c:tx>
          <c:layout>
            <c:manualLayout>
              <c:xMode val="edge"/>
              <c:yMode val="edge"/>
              <c:x val="6.6001323756547407E-3"/>
              <c:y val="0.464856448864944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940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713916468771262"/>
          <c:y val="4.9412326748630109E-2"/>
          <c:w val="0.1942591253965428"/>
          <c:h val="0.913315989010145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LSE Capacity by Contract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341157229775915E-2"/>
          <c:y val="9.5839793281653748E-2"/>
          <c:w val="0.69967438355054878"/>
          <c:h val="0.8185225447565323"/>
        </c:manualLayout>
      </c:layout>
      <c:barChart>
        <c:barDir val="col"/>
        <c:grouping val="stacked"/>
        <c:varyColors val="0"/>
        <c:ser>
          <c:idx val="18"/>
          <c:order val="0"/>
          <c:tx>
            <c:strRef>
              <c:f>Reliability!$C$250</c:f>
              <c:strCache>
                <c:ptCount val="1"/>
                <c:pt idx="0">
                  <c:v>Online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Reliability!$E$247:$P$247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Reliability!$E$250:$P$250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3980-4696-9BD5-855987863FBC}"/>
            </c:ext>
          </c:extLst>
        </c:ser>
        <c:ser>
          <c:idx val="19"/>
          <c:order val="1"/>
          <c:tx>
            <c:strRef>
              <c:f>Reliability!$C$251</c:f>
              <c:strCache>
                <c:ptCount val="1"/>
                <c:pt idx="0">
                  <c:v>Development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Reliability!$E$247:$P$247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Reliability!$E$251:$P$251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3980-4696-9BD5-855987863FBC}"/>
            </c:ext>
          </c:extLst>
        </c:ser>
        <c:ser>
          <c:idx val="20"/>
          <c:order val="2"/>
          <c:tx>
            <c:strRef>
              <c:f>Reliability!$C$252</c:f>
              <c:strCache>
                <c:ptCount val="1"/>
                <c:pt idx="0">
                  <c:v>Review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Reliability!$E$247:$P$247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Reliability!$E$252:$P$252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3980-4696-9BD5-855987863FBC}"/>
            </c:ext>
          </c:extLst>
        </c:ser>
        <c:ser>
          <c:idx val="17"/>
          <c:order val="3"/>
          <c:tx>
            <c:strRef>
              <c:f>Reliability!$C$253</c:f>
              <c:strCache>
                <c:ptCount val="1"/>
                <c:pt idx="0">
                  <c:v>PlannedExisting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Reliability!$E$247:$P$247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Reliability!$E$253:$P$253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3-3980-4696-9BD5-855987863FBC}"/>
            </c:ext>
          </c:extLst>
        </c:ser>
        <c:ser>
          <c:idx val="16"/>
          <c:order val="4"/>
          <c:tx>
            <c:strRef>
              <c:f>Reliability!$C$254</c:f>
              <c:strCache>
                <c:ptCount val="1"/>
                <c:pt idx="0">
                  <c:v>PlannedNew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Reliability!$E$247:$P$247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Reliability!$E$254:$P$254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3980-4696-9BD5-855987863FBC}"/>
            </c:ext>
          </c:extLst>
        </c:ser>
        <c:ser>
          <c:idx val="0"/>
          <c:order val="5"/>
          <c:tx>
            <c:strRef>
              <c:f>Reliability!$C$255</c:f>
              <c:strCache>
                <c:ptCount val="1"/>
                <c:pt idx="0">
                  <c:v>BTM PV</c:v>
                </c:pt>
              </c:strCache>
            </c:strRef>
          </c:tx>
          <c:spPr>
            <a:solidFill>
              <a:srgbClr val="FFDD71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Reliability!$E$247:$P$247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Reliability!$E$255:$P$255</c:f>
              <c:numCache>
                <c:formatCode>_(* #,##0_);_(* \(#,##0\);_(* "-"??_);_(@_)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3980-4696-9BD5-855987863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599940559"/>
        <c:axId val="599933071"/>
      </c:barChart>
      <c:lineChart>
        <c:grouping val="standard"/>
        <c:varyColors val="0"/>
        <c:ser>
          <c:idx val="21"/>
          <c:order val="6"/>
          <c:tx>
            <c:strRef>
              <c:f>Reliability!$C$248</c:f>
              <c:strCache>
                <c:ptCount val="1"/>
                <c:pt idx="0">
                  <c:v>LSE reliability need (MW)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Reliability!$E$247:$P$247</c:f>
              <c:numCache>
                <c:formatCode>General</c:formatCode>
                <c:ptCount val="12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cat>
          <c:val>
            <c:numRef>
              <c:f>Reliability!$E$248:$P$248</c:f>
              <c:numCache>
                <c:formatCode>_(* #,##0_);_(* \(#,##0\);_(* "-"??_);_(@_)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980-4696-9BD5-855987863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940559"/>
        <c:axId val="599933071"/>
      </c:lineChart>
      <c:catAx>
        <c:axId val="599940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933071"/>
        <c:crosses val="autoZero"/>
        <c:auto val="1"/>
        <c:lblAlgn val="ctr"/>
        <c:lblOffset val="100"/>
        <c:noMultiLvlLbl val="0"/>
      </c:catAx>
      <c:valAx>
        <c:axId val="599933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MW</a:t>
                </a:r>
              </a:p>
            </c:rich>
          </c:tx>
          <c:layout>
            <c:manualLayout>
              <c:xMode val="edge"/>
              <c:yMode val="edge"/>
              <c:x val="6.1407886441512101E-3"/>
              <c:y val="0.467424521496216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940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713918125542282"/>
          <c:y val="0.28576710257709015"/>
          <c:w val="0.19325699498608956"/>
          <c:h val="0.427882150696075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0</xdr:row>
          <xdr:rowOff>66675</xdr:rowOff>
        </xdr:from>
        <xdr:to>
          <xdr:col>6</xdr:col>
          <xdr:colOff>76200</xdr:colOff>
          <xdr:row>2</xdr:row>
          <xdr:rowOff>371475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400" b="1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Run error check macro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104775</xdr:colOff>
      <xdr:row>203</xdr:row>
      <xdr:rowOff>180975</xdr:rowOff>
    </xdr:from>
    <xdr:to>
      <xdr:col>32</xdr:col>
      <xdr:colOff>504826</xdr:colOff>
      <xdr:row>231</xdr:row>
      <xdr:rowOff>59055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180975</xdr:colOff>
      <xdr:row>243</xdr:row>
      <xdr:rowOff>180975</xdr:rowOff>
    </xdr:from>
    <xdr:to>
      <xdr:col>32</xdr:col>
      <xdr:colOff>581026</xdr:colOff>
      <xdr:row>271</xdr:row>
      <xdr:rowOff>59055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828675</xdr:colOff>
          <xdr:row>1</xdr:row>
          <xdr:rowOff>0</xdr:rowOff>
        </xdr:from>
        <xdr:to>
          <xdr:col>1</xdr:col>
          <xdr:colOff>2657475</xdr:colOff>
          <xdr:row>2</xdr:row>
          <xdr:rowOff>0</xdr:rowOff>
        </xdr:to>
        <xdr:sp macro="" textlink="">
          <xdr:nvSpPr>
            <xdr:cNvPr id="3075" name="Button 3" descr="Press this button to copy the below CSP Table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9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400" b="1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Copy CSP Table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23DEF-52F8-4472-A2CD-3D4BF6C84C02}">
  <sheetPr codeName="Sheet1">
    <tabColor theme="2" tint="-0.499984740745262"/>
  </sheetPr>
  <dimension ref="A1:G6"/>
  <sheetViews>
    <sheetView workbookViewId="0">
      <selection activeCell="A14" sqref="A14"/>
    </sheetView>
  </sheetViews>
  <sheetFormatPr defaultColWidth="8.85546875" defaultRowHeight="15" x14ac:dyDescent="0.25"/>
  <cols>
    <col min="1" max="1" width="33.42578125" style="5" bestFit="1" customWidth="1"/>
    <col min="2" max="2" width="86.140625" style="5" customWidth="1"/>
    <col min="3" max="3" width="5.140625" style="5" customWidth="1"/>
    <col min="4" max="16384" width="8.85546875" style="5"/>
  </cols>
  <sheetData>
    <row r="1" spans="1:7" x14ac:dyDescent="0.25">
      <c r="A1" s="19" t="s">
        <v>0</v>
      </c>
      <c r="B1" s="20" t="s">
        <v>1</v>
      </c>
    </row>
    <row r="2" spans="1:7" x14ac:dyDescent="0.25">
      <c r="A2" s="19" t="s">
        <v>2</v>
      </c>
      <c r="B2" s="20">
        <v>44827</v>
      </c>
    </row>
    <row r="3" spans="1:7" ht="32.25" customHeight="1" x14ac:dyDescent="0.3">
      <c r="A3" s="86"/>
      <c r="B3" s="86"/>
    </row>
    <row r="4" spans="1:7" ht="16.350000000000001" customHeight="1" x14ac:dyDescent="0.25">
      <c r="A4" s="201"/>
      <c r="B4" s="201"/>
      <c r="D4" s="202" t="s">
        <v>3</v>
      </c>
      <c r="E4" s="202"/>
      <c r="F4" s="202"/>
      <c r="G4" s="202"/>
    </row>
    <row r="5" spans="1:7" ht="62.25" customHeight="1" x14ac:dyDescent="0.25">
      <c r="A5" s="160"/>
      <c r="B5" s="160"/>
      <c r="D5" s="202"/>
      <c r="E5" s="202"/>
      <c r="F5" s="202"/>
      <c r="G5" s="202"/>
    </row>
    <row r="6" spans="1:7" x14ac:dyDescent="0.25">
      <c r="A6" s="87"/>
      <c r="B6" s="88"/>
    </row>
  </sheetData>
  <mergeCells count="2">
    <mergeCell ref="A4:B4"/>
    <mergeCell ref="D4:G5"/>
  </mergeCells>
  <pageMargins left="0.7" right="0.7" top="0.75" bottom="0.75" header="0.3" footer="0.3"/>
  <pageSetup orientation="portrait" horizontalDpi="90" verticalDpi="90" r:id="rId1"/>
  <headerFooter>
    <oddFooter>&amp;C&amp;1#&amp;"Calibri"&amp;12&amp;K000000Internal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locked="0" defaultSize="0" print="0" autoFill="0" autoPict="0" macro="[0]!body_module">
                <anchor moveWithCells="1">
                  <from>
                    <xdr:col>3</xdr:col>
                    <xdr:colOff>0</xdr:colOff>
                    <xdr:row>0</xdr:row>
                    <xdr:rowOff>66675</xdr:rowOff>
                  </from>
                  <to>
                    <xdr:col>6</xdr:col>
                    <xdr:colOff>76200</xdr:colOff>
                    <xdr:row>2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CD4DF-7699-4659-9376-CAB70CE6670D}">
  <sheetPr codeName="Sheet11"/>
  <dimension ref="A1:Y39"/>
  <sheetViews>
    <sheetView workbookViewId="0">
      <selection activeCell="F36" sqref="F36"/>
    </sheetView>
  </sheetViews>
  <sheetFormatPr defaultColWidth="0" defaultRowHeight="15" zeroHeight="1" outlineLevelCol="1" x14ac:dyDescent="0.25"/>
  <cols>
    <col min="1" max="1" width="5.7109375" customWidth="1"/>
    <col min="2" max="2" width="39.85546875" bestFit="1" customWidth="1"/>
    <col min="3" max="6" width="7.7109375" customWidth="1"/>
    <col min="7" max="7" width="18.42578125" bestFit="1" customWidth="1"/>
    <col min="8" max="8" width="20" bestFit="1" customWidth="1"/>
    <col min="9" max="9" width="6.85546875" customWidth="1"/>
    <col min="10" max="10" width="7.7109375" hidden="1" customWidth="1" outlineLevel="1"/>
    <col min="11" max="22" width="8.28515625" hidden="1" customWidth="1" outlineLevel="1"/>
    <col min="23" max="23" width="3.28515625" customWidth="1" collapsed="1"/>
    <col min="24" max="25" width="0" hidden="1" customWidth="1"/>
    <col min="26" max="16384" width="9.140625" hidden="1"/>
  </cols>
  <sheetData>
    <row r="1" spans="1:23" ht="12" customHeight="1" x14ac:dyDescent="0.25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</row>
    <row r="2" spans="1:23" ht="21" customHeight="1" x14ac:dyDescent="0.25">
      <c r="A2" s="72"/>
      <c r="B2" s="72"/>
      <c r="C2" s="72"/>
      <c r="D2" s="72"/>
      <c r="E2" s="72"/>
      <c r="F2" s="72"/>
      <c r="G2" s="72"/>
      <c r="H2" s="72"/>
      <c r="I2" s="72"/>
      <c r="J2" s="72"/>
      <c r="K2" s="211" t="s">
        <v>5217</v>
      </c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3"/>
      <c r="W2" s="72"/>
    </row>
    <row r="3" spans="1:23" s="8" customFormat="1" x14ac:dyDescent="0.25">
      <c r="A3" s="72"/>
      <c r="B3" s="72"/>
      <c r="C3" s="72"/>
      <c r="D3" s="72"/>
      <c r="E3" s="72"/>
      <c r="F3" s="72"/>
      <c r="G3" s="72"/>
      <c r="H3" s="72"/>
      <c r="I3" s="72"/>
      <c r="J3" s="72"/>
      <c r="K3" s="204" t="s">
        <v>5218</v>
      </c>
      <c r="L3" s="205"/>
      <c r="M3" s="205"/>
      <c r="N3" s="206"/>
      <c r="O3" s="207" t="s">
        <v>5219</v>
      </c>
      <c r="P3" s="205"/>
      <c r="Q3" s="205"/>
      <c r="R3" s="206"/>
      <c r="S3" s="208" t="s">
        <v>5220</v>
      </c>
      <c r="T3" s="209"/>
      <c r="U3" s="209"/>
      <c r="V3" s="210"/>
      <c r="W3" s="73"/>
    </row>
    <row r="4" spans="1:23" s="8" customFormat="1" x14ac:dyDescent="0.25">
      <c r="A4" s="72"/>
      <c r="B4" s="25" t="s">
        <v>5221</v>
      </c>
      <c r="C4" s="26">
        <v>2024</v>
      </c>
      <c r="D4" s="27">
        <v>2026</v>
      </c>
      <c r="E4" s="27">
        <v>2030</v>
      </c>
      <c r="F4" s="28">
        <v>2035</v>
      </c>
      <c r="G4" s="42" t="s">
        <v>5222</v>
      </c>
      <c r="H4" s="70" t="s">
        <v>5170</v>
      </c>
      <c r="I4" s="74"/>
      <c r="J4" s="72"/>
      <c r="K4" s="26">
        <v>2024</v>
      </c>
      <c r="L4" s="27">
        <v>2026</v>
      </c>
      <c r="M4" s="27">
        <v>2030</v>
      </c>
      <c r="N4" s="28">
        <v>2035</v>
      </c>
      <c r="O4" s="26">
        <v>2024</v>
      </c>
      <c r="P4" s="27">
        <v>2026</v>
      </c>
      <c r="Q4" s="27">
        <v>2030</v>
      </c>
      <c r="R4" s="28">
        <v>2035</v>
      </c>
      <c r="S4" s="26">
        <v>2024</v>
      </c>
      <c r="T4" s="27">
        <v>2026</v>
      </c>
      <c r="U4" s="27">
        <v>2030</v>
      </c>
      <c r="V4" s="28">
        <v>2035</v>
      </c>
      <c r="W4" s="73"/>
    </row>
    <row r="5" spans="1:23" x14ac:dyDescent="0.25">
      <c r="A5" s="72"/>
      <c r="B5" s="56" t="s">
        <v>5223</v>
      </c>
      <c r="C5" s="29">
        <f>S5</f>
        <v>0</v>
      </c>
      <c r="D5" s="30">
        <f t="shared" ref="D5:F5" si="0">T5</f>
        <v>0</v>
      </c>
      <c r="E5" s="30">
        <f t="shared" si="0"/>
        <v>0</v>
      </c>
      <c r="F5" s="31">
        <f t="shared" si="0"/>
        <v>0</v>
      </c>
      <c r="G5" s="64" t="s">
        <v>5224</v>
      </c>
      <c r="H5" s="64" t="s">
        <v>5225</v>
      </c>
      <c r="I5" s="75"/>
      <c r="J5" s="72"/>
      <c r="K5" s="77" cm="1">
        <f t="array" ref="K5">SUM(SUMIFS(unique_contracts!BT:BT,unique_contracts!$AB:$AB,{"Buy","Owned"},unique_contracts!$BS:$BS,"="&amp;$B5&amp;" ("&amp;$G5&amp;")",unique_contracts!$AM:$AM,"&lt;="&amp;C$4,unique_contracts!$AP:$AP,"&gt;="&amp;C$4), SUMIFS(unique_contracts!BT:BT,unique_contracts!$AB:$AB,"="&amp;"",unique_contracts!$BS:$BS,"="&amp;$B5&amp;" ("&amp;$G5&amp;")",unique_contracts!$AM:$AM,"&lt;="&amp;C$4,unique_contracts!$AP:$AP,"&gt;="&amp;C$4))</f>
        <v>0</v>
      </c>
      <c r="L5" s="78" cm="1">
        <f t="array" ref="L5">SUM(SUMIFS(unique_contracts!BU:BU,unique_contracts!$AB:$AB,{"Buy","Owned"},unique_contracts!$BS:$BS,"="&amp;$B5&amp;" ("&amp;$G5&amp;")",unique_contracts!$AM:$AM,"&lt;="&amp;D$4,unique_contracts!$AP:$AP,"&gt;="&amp;D$4), SUMIFS(unique_contracts!BU:BU,unique_contracts!$AB:$AB,"="&amp;"",unique_contracts!$BS:$BS,"="&amp;$B5&amp;" ("&amp;$G5&amp;")",unique_contracts!$AM:$AM,"&lt;="&amp;D$4,unique_contracts!$AP:$AP,"&gt;="&amp;D$4))</f>
        <v>0</v>
      </c>
      <c r="M5" s="78" cm="1">
        <f t="array" ref="M5">SUM(SUMIFS(unique_contracts!BV:BV,unique_contracts!$AB:$AB,{"Buy","Owned"},unique_contracts!$BS:$BS,"="&amp;$B5&amp;" ("&amp;$G5&amp;")",unique_contracts!$AM:$AM,"&lt;="&amp;E$4,unique_contracts!$AP:$AP,"&gt;="&amp;E$4), SUMIFS(unique_contracts!BV:BV,unique_contracts!$AB:$AB,"="&amp;"",unique_contracts!$BS:$BS,"="&amp;$B5&amp;" ("&amp;$G5&amp;")",unique_contracts!$AM:$AM,"&lt;="&amp;E$4,unique_contracts!$AP:$AP,"&gt;="&amp;E$4))</f>
        <v>0</v>
      </c>
      <c r="N5" s="79" cm="1">
        <f t="array" ref="N5">SUM(SUMIFS(unique_contracts!BW:BW,unique_contracts!$AB:$AB,{"Buy","Owned"},unique_contracts!$BS:$BS,"="&amp;$B5&amp;" ("&amp;$G5&amp;")",unique_contracts!$AM:$AM,"&lt;="&amp;F$4,unique_contracts!$AP:$AP,"&gt;="&amp;F$4), SUMIFS(unique_contracts!BW:BW,unique_contracts!$AB:$AB,"="&amp;"",unique_contracts!$BS:$BS,"="&amp;$B5&amp;" ("&amp;$G5&amp;")",unique_contracts!$AM:$AM,"&lt;="&amp;F$4,unique_contracts!$AP:$AP,"&gt;="&amp;F$4))</f>
        <v>0</v>
      </c>
      <c r="O5" s="77">
        <f>SUMIFS(unique_contracts!BT:BT,unique_contracts!$AB:$AB,"=Sell",unique_contracts!$BS:$BS,"="&amp;$B5&amp;" ("&amp;$G5&amp;")",unique_contracts!$AM:$AM,"&lt;="&amp;C$4,unique_contracts!$AP:$AP,"&gt;="&amp;C$4)</f>
        <v>0</v>
      </c>
      <c r="P5" s="78">
        <f>SUMIFS(unique_contracts!BU:BU,unique_contracts!$AB:$AB,"=Sell",unique_contracts!$BS:$BS,"="&amp;$B5&amp;" ("&amp;$G5&amp;")",unique_contracts!$AM:$AM,"&lt;="&amp;D$4,unique_contracts!$AP:$AP,"&gt;="&amp;D$4)</f>
        <v>0</v>
      </c>
      <c r="Q5" s="78">
        <f>SUMIFS(unique_contracts!BV:BV,unique_contracts!$AB:$AB,"=Sell",unique_contracts!$BS:$BS,"="&amp;$B5&amp;" ("&amp;$G5&amp;")",unique_contracts!$AM:$AM,"&lt;="&amp;E$4,unique_contracts!$AP:$AP,"&gt;="&amp;E$4)</f>
        <v>0</v>
      </c>
      <c r="R5" s="79">
        <f>SUMIFS(unique_contracts!BW:BW,unique_contracts!$AB:$AB,"=Sell",unique_contracts!$BS:$BS,"="&amp;$B5&amp;" ("&amp;$G5&amp;")",unique_contracts!$AM:$AM,"&lt;="&amp;F$4,unique_contracts!$AP:$AP,"&gt;="&amp;F$4)</f>
        <v>0</v>
      </c>
      <c r="S5" s="77">
        <f>K5-O5</f>
        <v>0</v>
      </c>
      <c r="T5" s="78">
        <f t="shared" ref="T5:V5" si="1">L5-P5</f>
        <v>0</v>
      </c>
      <c r="U5" s="78">
        <f t="shared" si="1"/>
        <v>0</v>
      </c>
      <c r="V5" s="79">
        <f t="shared" si="1"/>
        <v>0</v>
      </c>
      <c r="W5" s="72"/>
    </row>
    <row r="6" spans="1:23" x14ac:dyDescent="0.25">
      <c r="A6" s="72"/>
      <c r="B6" s="56" t="s">
        <v>5226</v>
      </c>
      <c r="C6" s="32">
        <f>S6</f>
        <v>0</v>
      </c>
      <c r="D6" s="33">
        <f t="shared" ref="D6:F7" si="2">T6</f>
        <v>0</v>
      </c>
      <c r="E6" s="33">
        <f t="shared" si="2"/>
        <v>0</v>
      </c>
      <c r="F6" s="34">
        <f t="shared" si="2"/>
        <v>0</v>
      </c>
      <c r="G6" s="54" t="s">
        <v>5224</v>
      </c>
      <c r="H6" s="54" t="s">
        <v>5225</v>
      </c>
      <c r="I6" s="75"/>
      <c r="J6" s="72"/>
      <c r="K6" s="77" cm="1">
        <f t="array" ref="K6">SUM(SUMIFS(unique_contracts!BT:BT,unique_contracts!$AB:$AB,{"Buy","Owned"},unique_contracts!$BS:$BS,"="&amp;$B6&amp;" ("&amp;$G6&amp;")",unique_contracts!$AM:$AM,"&lt;="&amp;C$4,unique_contracts!$AP:$AP,"&gt;="&amp;C$4), SUMIFS(unique_contracts!BT:BT,unique_contracts!$AB:$AB,"="&amp;"",unique_contracts!$BS:$BS,"="&amp;$B6&amp;" ("&amp;$G6&amp;")",unique_contracts!$AM:$AM,"&lt;="&amp;C$4,unique_contracts!$AP:$AP,"&gt;="&amp;C$4))</f>
        <v>0</v>
      </c>
      <c r="L6" s="78" cm="1">
        <f t="array" ref="L6">SUM(SUMIFS(unique_contracts!BU:BU,unique_contracts!$AB:$AB,{"Buy","Owned"},unique_contracts!$BS:$BS,"="&amp;$B6&amp;" ("&amp;$G6&amp;")",unique_contracts!$AM:$AM,"&lt;="&amp;D$4,unique_contracts!$AP:$AP,"&gt;="&amp;D$4), SUMIFS(unique_contracts!BU:BU,unique_contracts!$AB:$AB,"="&amp;"",unique_contracts!$BS:$BS,"="&amp;$B6&amp;" ("&amp;$G6&amp;")",unique_contracts!$AM:$AM,"&lt;="&amp;D$4,unique_contracts!$AP:$AP,"&gt;="&amp;D$4))</f>
        <v>0</v>
      </c>
      <c r="M6" s="78" cm="1">
        <f t="array" ref="M6">SUM(SUMIFS(unique_contracts!BV:BV,unique_contracts!$AB:$AB,{"Buy","Owned"},unique_contracts!$BS:$BS,"="&amp;$B6&amp;" ("&amp;$G6&amp;")",unique_contracts!$AM:$AM,"&lt;="&amp;E$4,unique_contracts!$AP:$AP,"&gt;="&amp;E$4), SUMIFS(unique_contracts!BV:BV,unique_contracts!$AB:$AB,"="&amp;"",unique_contracts!$BS:$BS,"="&amp;$B6&amp;" ("&amp;$G6&amp;")",unique_contracts!$AM:$AM,"&lt;="&amp;E$4,unique_contracts!$AP:$AP,"&gt;="&amp;E$4))</f>
        <v>0</v>
      </c>
      <c r="N6" s="79" cm="1">
        <f t="array" ref="N6">SUM(SUMIFS(unique_contracts!BW:BW,unique_contracts!$AB:$AB,{"Buy","Owned"},unique_contracts!$BS:$BS,"="&amp;$B6&amp;" ("&amp;$G6&amp;")",unique_contracts!$AM:$AM,"&lt;="&amp;F$4,unique_contracts!$AP:$AP,"&gt;="&amp;F$4), SUMIFS(unique_contracts!BW:BW,unique_contracts!$AB:$AB,"="&amp;"",unique_contracts!$BS:$BS,"="&amp;$B6&amp;" ("&amp;$G6&amp;")",unique_contracts!$AM:$AM,"&lt;="&amp;F$4,unique_contracts!$AP:$AP,"&gt;="&amp;F$4))</f>
        <v>0</v>
      </c>
      <c r="O6" s="77">
        <f>SUMIFS(unique_contracts!BT:BT,unique_contracts!$AB:$AB,"=Sell",unique_contracts!$BS:$BS,"="&amp;$B6&amp;" ("&amp;$G6&amp;")",unique_contracts!$AM:$AM,"&lt;="&amp;C$4,unique_contracts!$AP:$AP,"&gt;="&amp;C$4)</f>
        <v>0</v>
      </c>
      <c r="P6" s="78">
        <f>SUMIFS(unique_contracts!BU:BU,unique_contracts!$AB:$AB,"=Sell",unique_contracts!$BS:$BS,"="&amp;$B6&amp;" ("&amp;$G6&amp;")",unique_contracts!$AM:$AM,"&lt;="&amp;D$4,unique_contracts!$AP:$AP,"&gt;="&amp;D$4)</f>
        <v>0</v>
      </c>
      <c r="Q6" s="78">
        <f>SUMIFS(unique_contracts!BV:BV,unique_contracts!$AB:$AB,"=Sell",unique_contracts!$BS:$BS,"="&amp;$B6&amp;" ("&amp;$G6&amp;")",unique_contracts!$AM:$AM,"&lt;="&amp;E$4,unique_contracts!$AP:$AP,"&gt;="&amp;E$4)</f>
        <v>0</v>
      </c>
      <c r="R6" s="79">
        <f>SUMIFS(unique_contracts!BW:BW,unique_contracts!$AB:$AB,"=Sell",unique_contracts!$BS:$BS,"="&amp;$B6&amp;" ("&amp;$G6&amp;")",unique_contracts!$AM:$AM,"&lt;="&amp;F$4,unique_contracts!$AP:$AP,"&gt;="&amp;F$4)</f>
        <v>0</v>
      </c>
      <c r="S6" s="77">
        <f t="shared" ref="S6:S38" si="3">K6-O6</f>
        <v>0</v>
      </c>
      <c r="T6" s="78">
        <f t="shared" ref="T6:T38" si="4">L6-P6</f>
        <v>0</v>
      </c>
      <c r="U6" s="78">
        <f t="shared" ref="U6:U38" si="5">M6-Q6</f>
        <v>0</v>
      </c>
      <c r="V6" s="79">
        <f t="shared" ref="V6:V38" si="6">N6-R6</f>
        <v>0</v>
      </c>
      <c r="W6" s="72"/>
    </row>
    <row r="7" spans="1:23" x14ac:dyDescent="0.25">
      <c r="A7" s="72"/>
      <c r="B7" s="56" t="s">
        <v>5227</v>
      </c>
      <c r="C7" s="32">
        <f>S7</f>
        <v>0</v>
      </c>
      <c r="D7" s="33">
        <f t="shared" si="2"/>
        <v>0</v>
      </c>
      <c r="E7" s="33">
        <f t="shared" si="2"/>
        <v>0</v>
      </c>
      <c r="F7" s="34">
        <f t="shared" si="2"/>
        <v>0</v>
      </c>
      <c r="G7" s="54" t="s">
        <v>5224</v>
      </c>
      <c r="H7" s="54" t="s">
        <v>5228</v>
      </c>
      <c r="I7" s="75"/>
      <c r="J7" s="72"/>
      <c r="K7" s="77" cm="1">
        <f t="array" ref="K7">SUM(SUMIFS(unique_contracts!BT:BT,unique_contracts!$AB:$AB,{"Buy","Owned"},unique_contracts!$BS:$BS,"="&amp;$B7&amp;" ("&amp;$G7&amp;")",unique_contracts!$AM:$AM,"&lt;="&amp;C$4,unique_contracts!$AP:$AP,"&gt;="&amp;C$4), SUMIFS(unique_contracts!BT:BT,unique_contracts!$AB:$AB,"="&amp;"",unique_contracts!$BS:$BS,"="&amp;$B7&amp;" ("&amp;$G7&amp;")",unique_contracts!$AM:$AM,"&lt;="&amp;C$4,unique_contracts!$AP:$AP,"&gt;="&amp;C$4))</f>
        <v>0</v>
      </c>
      <c r="L7" s="78" cm="1">
        <f t="array" ref="L7">SUM(SUMIFS(unique_contracts!BU:BU,unique_contracts!$AB:$AB,{"Buy","Owned"},unique_contracts!$BS:$BS,"="&amp;$B7&amp;" ("&amp;$G7&amp;")",unique_contracts!$AM:$AM,"&lt;="&amp;D$4,unique_contracts!$AP:$AP,"&gt;="&amp;D$4), SUMIFS(unique_contracts!BU:BU,unique_contracts!$AB:$AB,"="&amp;"",unique_contracts!$BS:$BS,"="&amp;$B7&amp;" ("&amp;$G7&amp;")",unique_contracts!$AM:$AM,"&lt;="&amp;D$4,unique_contracts!$AP:$AP,"&gt;="&amp;D$4))</f>
        <v>0</v>
      </c>
      <c r="M7" s="78" cm="1">
        <f t="array" ref="M7">SUM(SUMIFS(unique_contracts!BV:BV,unique_contracts!$AB:$AB,{"Buy","Owned"},unique_contracts!$BS:$BS,"="&amp;$B7&amp;" ("&amp;$G7&amp;")",unique_contracts!$AM:$AM,"&lt;="&amp;E$4,unique_contracts!$AP:$AP,"&gt;="&amp;E$4), SUMIFS(unique_contracts!BV:BV,unique_contracts!$AB:$AB,"="&amp;"",unique_contracts!$BS:$BS,"="&amp;$B7&amp;" ("&amp;$G7&amp;")",unique_contracts!$AM:$AM,"&lt;="&amp;E$4,unique_contracts!$AP:$AP,"&gt;="&amp;E$4))</f>
        <v>0</v>
      </c>
      <c r="N7" s="79" cm="1">
        <f t="array" ref="N7">SUM(SUMIFS(unique_contracts!BW:BW,unique_contracts!$AB:$AB,{"Buy","Owned"},unique_contracts!$BS:$BS,"="&amp;$B7&amp;" ("&amp;$G7&amp;")",unique_contracts!$AM:$AM,"&lt;="&amp;F$4,unique_contracts!$AP:$AP,"&gt;="&amp;F$4), SUMIFS(unique_contracts!BW:BW,unique_contracts!$AB:$AB,"="&amp;"",unique_contracts!$BS:$BS,"="&amp;$B7&amp;" ("&amp;$G7&amp;")",unique_contracts!$AM:$AM,"&lt;="&amp;F$4,unique_contracts!$AP:$AP,"&gt;="&amp;F$4))</f>
        <v>0</v>
      </c>
      <c r="O7" s="77">
        <f>SUMIFS(unique_contracts!BT:BT,unique_contracts!$AB:$AB,"=Sell",unique_contracts!$BS:$BS,"="&amp;$B7&amp;" ("&amp;$G7&amp;")",unique_contracts!$AM:$AM,"&lt;="&amp;C$4,unique_contracts!$AP:$AP,"&gt;="&amp;C$4)</f>
        <v>0</v>
      </c>
      <c r="P7" s="78">
        <f>SUMIFS(unique_contracts!BU:BU,unique_contracts!$AB:$AB,"=Sell",unique_contracts!$BS:$BS,"="&amp;$B7&amp;" ("&amp;$G7&amp;")",unique_contracts!$AM:$AM,"&lt;="&amp;D$4,unique_contracts!$AP:$AP,"&gt;="&amp;D$4)</f>
        <v>0</v>
      </c>
      <c r="Q7" s="78">
        <f>SUMIFS(unique_contracts!BV:BV,unique_contracts!$AB:$AB,"=Sell",unique_contracts!$BS:$BS,"="&amp;$B7&amp;" ("&amp;$G7&amp;")",unique_contracts!$AM:$AM,"&lt;="&amp;E$4,unique_contracts!$AP:$AP,"&gt;="&amp;E$4)</f>
        <v>0</v>
      </c>
      <c r="R7" s="79">
        <f>SUMIFS(unique_contracts!BW:BW,unique_contracts!$AB:$AB,"=Sell",unique_contracts!$BS:$BS,"="&amp;$B7&amp;" ("&amp;$G7&amp;")",unique_contracts!$AM:$AM,"&lt;="&amp;F$4,unique_contracts!$AP:$AP,"&gt;="&amp;F$4)</f>
        <v>0</v>
      </c>
      <c r="S7" s="77">
        <f t="shared" ref="S7" si="7">K7-O7</f>
        <v>0</v>
      </c>
      <c r="T7" s="78">
        <f t="shared" ref="T7" si="8">L7-P7</f>
        <v>0</v>
      </c>
      <c r="U7" s="78">
        <f t="shared" ref="U7" si="9">M7-Q7</f>
        <v>0</v>
      </c>
      <c r="V7" s="79">
        <f t="shared" ref="V7" si="10">N7-R7</f>
        <v>0</v>
      </c>
      <c r="W7" s="72"/>
    </row>
    <row r="8" spans="1:23" x14ac:dyDescent="0.25">
      <c r="A8" s="72"/>
      <c r="B8" s="56" t="s">
        <v>5229</v>
      </c>
      <c r="C8" s="32">
        <f t="shared" ref="C8:C12" si="11">S8</f>
        <v>0</v>
      </c>
      <c r="D8" s="33">
        <f t="shared" ref="D8:D12" si="12">T8</f>
        <v>0</v>
      </c>
      <c r="E8" s="33">
        <f t="shared" ref="E8:E12" si="13">U8</f>
        <v>0</v>
      </c>
      <c r="F8" s="34">
        <f t="shared" ref="F8:F12" si="14">V8</f>
        <v>0</v>
      </c>
      <c r="G8" s="54" t="s">
        <v>5224</v>
      </c>
      <c r="H8" s="54" t="s">
        <v>5225</v>
      </c>
      <c r="I8" s="75"/>
      <c r="J8" s="72"/>
      <c r="K8" s="77" cm="1">
        <f t="array" ref="K8">SUM(SUMIFS(unique_contracts!BT:BT,unique_contracts!$AB:$AB,{"Buy","Owned"},unique_contracts!$BS:$BS,"="&amp;$B8&amp;" ("&amp;$G8&amp;")",unique_contracts!$AM:$AM,"&lt;="&amp;C$4,unique_contracts!$AP:$AP,"&gt;="&amp;C$4), SUMIFS(unique_contracts!BT:BT,unique_contracts!$AB:$AB,"="&amp;"",unique_contracts!$BS:$BS,"="&amp;$B8&amp;" ("&amp;$G8&amp;")",unique_contracts!$AM:$AM,"&lt;="&amp;C$4,unique_contracts!$AP:$AP,"&gt;="&amp;C$4))</f>
        <v>0</v>
      </c>
      <c r="L8" s="78" cm="1">
        <f t="array" ref="L8">SUM(SUMIFS(unique_contracts!BU:BU,unique_contracts!$AB:$AB,{"Buy","Owned"},unique_contracts!$BS:$BS,"="&amp;$B8&amp;" ("&amp;$G8&amp;")",unique_contracts!$AM:$AM,"&lt;="&amp;D$4,unique_contracts!$AP:$AP,"&gt;="&amp;D$4), SUMIFS(unique_contracts!BU:BU,unique_contracts!$AB:$AB,"="&amp;"",unique_contracts!$BS:$BS,"="&amp;$B8&amp;" ("&amp;$G8&amp;")",unique_contracts!$AM:$AM,"&lt;="&amp;D$4,unique_contracts!$AP:$AP,"&gt;="&amp;D$4))</f>
        <v>0</v>
      </c>
      <c r="M8" s="78" cm="1">
        <f t="array" ref="M8">SUM(SUMIFS(unique_contracts!BV:BV,unique_contracts!$AB:$AB,{"Buy","Owned"},unique_contracts!$BS:$BS,"="&amp;$B8&amp;" ("&amp;$G8&amp;")",unique_contracts!$AM:$AM,"&lt;="&amp;E$4,unique_contracts!$AP:$AP,"&gt;="&amp;E$4), SUMIFS(unique_contracts!BV:BV,unique_contracts!$AB:$AB,"="&amp;"",unique_contracts!$BS:$BS,"="&amp;$B8&amp;" ("&amp;$G8&amp;")",unique_contracts!$AM:$AM,"&lt;="&amp;E$4,unique_contracts!$AP:$AP,"&gt;="&amp;E$4))</f>
        <v>0</v>
      </c>
      <c r="N8" s="79" cm="1">
        <f t="array" ref="N8">SUM(SUMIFS(unique_contracts!BW:BW,unique_contracts!$AB:$AB,{"Buy","Owned"},unique_contracts!$BS:$BS,"="&amp;$B8&amp;" ("&amp;$G8&amp;")",unique_contracts!$AM:$AM,"&lt;="&amp;F$4,unique_contracts!$AP:$AP,"&gt;="&amp;F$4), SUMIFS(unique_contracts!BW:BW,unique_contracts!$AB:$AB,"="&amp;"",unique_contracts!$BS:$BS,"="&amp;$B8&amp;" ("&amp;$G8&amp;")",unique_contracts!$AM:$AM,"&lt;="&amp;F$4,unique_contracts!$AP:$AP,"&gt;="&amp;F$4))</f>
        <v>0</v>
      </c>
      <c r="O8" s="77">
        <f>SUMIFS(unique_contracts!BT:BT,unique_contracts!$AB:$AB,"=Sell",unique_contracts!$BS:$BS,"="&amp;$B8&amp;" ("&amp;$G8&amp;")",unique_contracts!$AM:$AM,"&lt;="&amp;C$4,unique_contracts!$AP:$AP,"&gt;="&amp;C$4)</f>
        <v>0</v>
      </c>
      <c r="P8" s="78">
        <f>SUMIFS(unique_contracts!BU:BU,unique_contracts!$AB:$AB,"=Sell",unique_contracts!$BS:$BS,"="&amp;$B8&amp;" ("&amp;$G8&amp;")",unique_contracts!$AM:$AM,"&lt;="&amp;D$4,unique_contracts!$AP:$AP,"&gt;="&amp;D$4)</f>
        <v>0</v>
      </c>
      <c r="Q8" s="78">
        <f>SUMIFS(unique_contracts!BV:BV,unique_contracts!$AB:$AB,"=Sell",unique_contracts!$BS:$BS,"="&amp;$B8&amp;" ("&amp;$G8&amp;")",unique_contracts!$AM:$AM,"&lt;="&amp;E$4,unique_contracts!$AP:$AP,"&gt;="&amp;E$4)</f>
        <v>0</v>
      </c>
      <c r="R8" s="79">
        <f>SUMIFS(unique_contracts!BW:BW,unique_contracts!$AB:$AB,"=Sell",unique_contracts!$BS:$BS,"="&amp;$B8&amp;" ("&amp;$G8&amp;")",unique_contracts!$AM:$AM,"&lt;="&amp;F$4,unique_contracts!$AP:$AP,"&gt;="&amp;F$4)</f>
        <v>0</v>
      </c>
      <c r="S8" s="77">
        <f t="shared" si="3"/>
        <v>0</v>
      </c>
      <c r="T8" s="78">
        <f t="shared" si="4"/>
        <v>0</v>
      </c>
      <c r="U8" s="78">
        <f t="shared" si="5"/>
        <v>0</v>
      </c>
      <c r="V8" s="79">
        <f t="shared" si="6"/>
        <v>0</v>
      </c>
      <c r="W8" s="72"/>
    </row>
    <row r="9" spans="1:23" x14ac:dyDescent="0.25">
      <c r="A9" s="72"/>
      <c r="B9" s="56" t="s">
        <v>5230</v>
      </c>
      <c r="C9" s="32">
        <f t="shared" si="11"/>
        <v>314.65151884138555</v>
      </c>
      <c r="D9" s="33">
        <f t="shared" si="12"/>
        <v>306.19202233040346</v>
      </c>
      <c r="E9" s="33">
        <f t="shared" si="13"/>
        <v>296.69250477898117</v>
      </c>
      <c r="F9" s="34">
        <f t="shared" si="14"/>
        <v>145.6677094203234</v>
      </c>
      <c r="G9" s="54" t="s">
        <v>5224</v>
      </c>
      <c r="H9" s="54" t="s">
        <v>5231</v>
      </c>
      <c r="I9" s="75"/>
      <c r="J9" s="72"/>
      <c r="K9" s="77" cm="1">
        <f t="array" ref="K9">SUM(SUMIFS(unique_contracts!BT:BT,unique_contracts!$AB:$AB,{"Buy","Owned"},unique_contracts!$BS:$BS,"="&amp;$B9&amp;" ("&amp;$G9&amp;")",unique_contracts!$AM:$AM,"&lt;="&amp;C$4,unique_contracts!$AP:$AP,"&gt;="&amp;C$4), SUMIFS(unique_contracts!BT:BT,unique_contracts!$AB:$AB,"="&amp;"",unique_contracts!$BS:$BS,"="&amp;$B9&amp;" ("&amp;$G9&amp;")",unique_contracts!$AM:$AM,"&lt;="&amp;C$4,unique_contracts!$AP:$AP,"&gt;="&amp;C$4))</f>
        <v>314.65151884138555</v>
      </c>
      <c r="L9" s="78" cm="1">
        <f t="array" ref="L9">SUM(SUMIFS(unique_contracts!BU:BU,unique_contracts!$AB:$AB,{"Buy","Owned"},unique_contracts!$BS:$BS,"="&amp;$B9&amp;" ("&amp;$G9&amp;")",unique_contracts!$AM:$AM,"&lt;="&amp;D$4,unique_contracts!$AP:$AP,"&gt;="&amp;D$4), SUMIFS(unique_contracts!BU:BU,unique_contracts!$AB:$AB,"="&amp;"",unique_contracts!$BS:$BS,"="&amp;$B9&amp;" ("&amp;$G9&amp;")",unique_contracts!$AM:$AM,"&lt;="&amp;D$4,unique_contracts!$AP:$AP,"&gt;="&amp;D$4))</f>
        <v>306.19202233040346</v>
      </c>
      <c r="M9" s="78" cm="1">
        <f t="array" ref="M9">SUM(SUMIFS(unique_contracts!BV:BV,unique_contracts!$AB:$AB,{"Buy","Owned"},unique_contracts!$BS:$BS,"="&amp;$B9&amp;" ("&amp;$G9&amp;")",unique_contracts!$AM:$AM,"&lt;="&amp;E$4,unique_contracts!$AP:$AP,"&gt;="&amp;E$4), SUMIFS(unique_contracts!BV:BV,unique_contracts!$AB:$AB,"="&amp;"",unique_contracts!$BS:$BS,"="&amp;$B9&amp;" ("&amp;$G9&amp;")",unique_contracts!$AM:$AM,"&lt;="&amp;E$4,unique_contracts!$AP:$AP,"&gt;="&amp;E$4))</f>
        <v>296.69250477898117</v>
      </c>
      <c r="N9" s="79" cm="1">
        <f t="array" ref="N9">SUM(SUMIFS(unique_contracts!BW:BW,unique_contracts!$AB:$AB,{"Buy","Owned"},unique_contracts!$BS:$BS,"="&amp;$B9&amp;" ("&amp;$G9&amp;")",unique_contracts!$AM:$AM,"&lt;="&amp;F$4,unique_contracts!$AP:$AP,"&gt;="&amp;F$4), SUMIFS(unique_contracts!BW:BW,unique_contracts!$AB:$AB,"="&amp;"",unique_contracts!$BS:$BS,"="&amp;$B9&amp;" ("&amp;$G9&amp;")",unique_contracts!$AM:$AM,"&lt;="&amp;F$4,unique_contracts!$AP:$AP,"&gt;="&amp;F$4))</f>
        <v>145.6677094203234</v>
      </c>
      <c r="O9" s="77">
        <f>SUMIFS(unique_contracts!BT:BT,unique_contracts!$AB:$AB,"=Sell",unique_contracts!$BS:$BS,"="&amp;$B9&amp;" ("&amp;$G9&amp;")",unique_contracts!$AM:$AM,"&lt;="&amp;C$4,unique_contracts!$AP:$AP,"&gt;="&amp;C$4)</f>
        <v>0</v>
      </c>
      <c r="P9" s="78">
        <f>SUMIFS(unique_contracts!BU:BU,unique_contracts!$AB:$AB,"=Sell",unique_contracts!$BS:$BS,"="&amp;$B9&amp;" ("&amp;$G9&amp;")",unique_contracts!$AM:$AM,"&lt;="&amp;D$4,unique_contracts!$AP:$AP,"&gt;="&amp;D$4)</f>
        <v>0</v>
      </c>
      <c r="Q9" s="78">
        <f>SUMIFS(unique_contracts!BV:BV,unique_contracts!$AB:$AB,"=Sell",unique_contracts!$BS:$BS,"="&amp;$B9&amp;" ("&amp;$G9&amp;")",unique_contracts!$AM:$AM,"&lt;="&amp;E$4,unique_contracts!$AP:$AP,"&gt;="&amp;E$4)</f>
        <v>0</v>
      </c>
      <c r="R9" s="79">
        <f>SUMIFS(unique_contracts!BW:BW,unique_contracts!$AB:$AB,"=Sell",unique_contracts!$BS:$BS,"="&amp;$B9&amp;" ("&amp;$G9&amp;")",unique_contracts!$AM:$AM,"&lt;="&amp;F$4,unique_contracts!$AP:$AP,"&gt;="&amp;F$4)</f>
        <v>0</v>
      </c>
      <c r="S9" s="77">
        <f t="shared" si="3"/>
        <v>314.65151884138555</v>
      </c>
      <c r="T9" s="78">
        <f t="shared" si="4"/>
        <v>306.19202233040346</v>
      </c>
      <c r="U9" s="78">
        <f t="shared" si="5"/>
        <v>296.69250477898117</v>
      </c>
      <c r="V9" s="79">
        <f t="shared" si="6"/>
        <v>145.6677094203234</v>
      </c>
      <c r="W9" s="72"/>
    </row>
    <row r="10" spans="1:23" x14ac:dyDescent="0.25">
      <c r="A10" s="72"/>
      <c r="B10" s="56" t="s">
        <v>5232</v>
      </c>
      <c r="C10" s="32">
        <f t="shared" si="11"/>
        <v>1315.4121537322992</v>
      </c>
      <c r="D10" s="33">
        <f t="shared" si="12"/>
        <v>1247.2284796218883</v>
      </c>
      <c r="E10" s="33">
        <f t="shared" si="13"/>
        <v>851.22980303955046</v>
      </c>
      <c r="F10" s="34">
        <f t="shared" si="14"/>
        <v>628.34855419921848</v>
      </c>
      <c r="G10" s="54" t="s">
        <v>5224</v>
      </c>
      <c r="H10" s="54" t="s">
        <v>5231</v>
      </c>
      <c r="I10" s="75"/>
      <c r="J10" s="72"/>
      <c r="K10" s="77" cm="1">
        <f t="array" ref="K10">SUM(SUMIFS(unique_contracts!BT:BT,unique_contracts!$AB:$AB,{"Buy","Owned"},unique_contracts!$BS:$BS,"="&amp;$B10&amp;" ("&amp;$G10&amp;")",unique_contracts!$AM:$AM,"&lt;="&amp;C$4,unique_contracts!$AP:$AP,"&gt;="&amp;C$4), SUMIFS(unique_contracts!BT:BT,unique_contracts!$AB:$AB,"="&amp;"",unique_contracts!$BS:$BS,"="&amp;$B10&amp;" ("&amp;$G10&amp;")",unique_contracts!$AM:$AM,"&lt;="&amp;C$4,unique_contracts!$AP:$AP,"&gt;="&amp;C$4))</f>
        <v>1315.4121537322992</v>
      </c>
      <c r="L10" s="78" cm="1">
        <f t="array" ref="L10">SUM(SUMIFS(unique_contracts!BU:BU,unique_contracts!$AB:$AB,{"Buy","Owned"},unique_contracts!$BS:$BS,"="&amp;$B10&amp;" ("&amp;$G10&amp;")",unique_contracts!$AM:$AM,"&lt;="&amp;D$4,unique_contracts!$AP:$AP,"&gt;="&amp;D$4), SUMIFS(unique_contracts!BU:BU,unique_contracts!$AB:$AB,"="&amp;"",unique_contracts!$BS:$BS,"="&amp;$B10&amp;" ("&amp;$G10&amp;")",unique_contracts!$AM:$AM,"&lt;="&amp;D$4,unique_contracts!$AP:$AP,"&gt;="&amp;D$4))</f>
        <v>1247.2284796218883</v>
      </c>
      <c r="M10" s="78" cm="1">
        <f t="array" ref="M10">SUM(SUMIFS(unique_contracts!BV:BV,unique_contracts!$AB:$AB,{"Buy","Owned"},unique_contracts!$BS:$BS,"="&amp;$B10&amp;" ("&amp;$G10&amp;")",unique_contracts!$AM:$AM,"&lt;="&amp;E$4,unique_contracts!$AP:$AP,"&gt;="&amp;E$4), SUMIFS(unique_contracts!BV:BV,unique_contracts!$AB:$AB,"="&amp;"",unique_contracts!$BS:$BS,"="&amp;$B10&amp;" ("&amp;$G10&amp;")",unique_contracts!$AM:$AM,"&lt;="&amp;E$4,unique_contracts!$AP:$AP,"&gt;="&amp;E$4))</f>
        <v>851.22980303955046</v>
      </c>
      <c r="N10" s="79" cm="1">
        <f t="array" ref="N10">SUM(SUMIFS(unique_contracts!BW:BW,unique_contracts!$AB:$AB,{"Buy","Owned"},unique_contracts!$BS:$BS,"="&amp;$B10&amp;" ("&amp;$G10&amp;")",unique_contracts!$AM:$AM,"&lt;="&amp;F$4,unique_contracts!$AP:$AP,"&gt;="&amp;F$4), SUMIFS(unique_contracts!BW:BW,unique_contracts!$AB:$AB,"="&amp;"",unique_contracts!$BS:$BS,"="&amp;$B10&amp;" ("&amp;$G10&amp;")",unique_contracts!$AM:$AM,"&lt;="&amp;F$4,unique_contracts!$AP:$AP,"&gt;="&amp;F$4))</f>
        <v>628.34855419921848</v>
      </c>
      <c r="O10" s="77">
        <f>SUMIFS(unique_contracts!BT:BT,unique_contracts!$AB:$AB,"=Sell",unique_contracts!$BS:$BS,"="&amp;$B10&amp;" ("&amp;$G10&amp;")",unique_contracts!$AM:$AM,"&lt;="&amp;C$4,unique_contracts!$AP:$AP,"&gt;="&amp;C$4)</f>
        <v>0</v>
      </c>
      <c r="P10" s="78">
        <f>SUMIFS(unique_contracts!BU:BU,unique_contracts!$AB:$AB,"=Sell",unique_contracts!$BS:$BS,"="&amp;$B10&amp;" ("&amp;$G10&amp;")",unique_contracts!$AM:$AM,"&lt;="&amp;D$4,unique_contracts!$AP:$AP,"&gt;="&amp;D$4)</f>
        <v>0</v>
      </c>
      <c r="Q10" s="78">
        <f>SUMIFS(unique_contracts!BV:BV,unique_contracts!$AB:$AB,"=Sell",unique_contracts!$BS:$BS,"="&amp;$B10&amp;" ("&amp;$G10&amp;")",unique_contracts!$AM:$AM,"&lt;="&amp;E$4,unique_contracts!$AP:$AP,"&gt;="&amp;E$4)</f>
        <v>0</v>
      </c>
      <c r="R10" s="79">
        <f>SUMIFS(unique_contracts!BW:BW,unique_contracts!$AB:$AB,"=Sell",unique_contracts!$BS:$BS,"="&amp;$B10&amp;" ("&amp;$G10&amp;")",unique_contracts!$AM:$AM,"&lt;="&amp;F$4,unique_contracts!$AP:$AP,"&gt;="&amp;F$4)</f>
        <v>0</v>
      </c>
      <c r="S10" s="77">
        <f t="shared" si="3"/>
        <v>1315.4121537322992</v>
      </c>
      <c r="T10" s="78">
        <f t="shared" si="4"/>
        <v>1247.2284796218883</v>
      </c>
      <c r="U10" s="78">
        <f t="shared" si="5"/>
        <v>851.22980303955046</v>
      </c>
      <c r="V10" s="79">
        <f t="shared" si="6"/>
        <v>628.34855419921848</v>
      </c>
      <c r="W10" s="72"/>
    </row>
    <row r="11" spans="1:23" x14ac:dyDescent="0.25">
      <c r="A11" s="72"/>
      <c r="B11" s="56" t="s">
        <v>5233</v>
      </c>
      <c r="C11" s="32">
        <f t="shared" si="11"/>
        <v>139.86937561035151</v>
      </c>
      <c r="D11" s="33">
        <f t="shared" si="12"/>
        <v>137.81657385253911</v>
      </c>
      <c r="E11" s="33">
        <f t="shared" si="13"/>
        <v>134.6459133300782</v>
      </c>
      <c r="F11" s="34">
        <f t="shared" si="14"/>
        <v>0</v>
      </c>
      <c r="G11" s="54" t="s">
        <v>5224</v>
      </c>
      <c r="H11" s="54" t="s">
        <v>5231</v>
      </c>
      <c r="I11" s="75"/>
      <c r="J11" s="72"/>
      <c r="K11" s="77" cm="1">
        <f t="array" ref="K11">SUM(SUMIFS(unique_contracts!BT:BT,unique_contracts!$AB:$AB,{"Buy","Owned"},unique_contracts!$BS:$BS,"="&amp;$B11&amp;" ("&amp;$G11&amp;")",unique_contracts!$AM:$AM,"&lt;="&amp;C$4,unique_contracts!$AP:$AP,"&gt;="&amp;C$4), SUMIFS(unique_contracts!BT:BT,unique_contracts!$AB:$AB,"="&amp;"",unique_contracts!$BS:$BS,"="&amp;$B11&amp;" ("&amp;$G11&amp;")",unique_contracts!$AM:$AM,"&lt;="&amp;C$4,unique_contracts!$AP:$AP,"&gt;="&amp;C$4))</f>
        <v>139.86937561035151</v>
      </c>
      <c r="L11" s="78" cm="1">
        <f t="array" ref="L11">SUM(SUMIFS(unique_contracts!BU:BU,unique_contracts!$AB:$AB,{"Buy","Owned"},unique_contracts!$BS:$BS,"="&amp;$B11&amp;" ("&amp;$G11&amp;")",unique_contracts!$AM:$AM,"&lt;="&amp;D$4,unique_contracts!$AP:$AP,"&gt;="&amp;D$4), SUMIFS(unique_contracts!BU:BU,unique_contracts!$AB:$AB,"="&amp;"",unique_contracts!$BS:$BS,"="&amp;$B11&amp;" ("&amp;$G11&amp;")",unique_contracts!$AM:$AM,"&lt;="&amp;D$4,unique_contracts!$AP:$AP,"&gt;="&amp;D$4))</f>
        <v>137.81657385253911</v>
      </c>
      <c r="M11" s="78" cm="1">
        <f t="array" ref="M11">SUM(SUMIFS(unique_contracts!BV:BV,unique_contracts!$AB:$AB,{"Buy","Owned"},unique_contracts!$BS:$BS,"="&amp;$B11&amp;" ("&amp;$G11&amp;")",unique_contracts!$AM:$AM,"&lt;="&amp;E$4,unique_contracts!$AP:$AP,"&gt;="&amp;E$4), SUMIFS(unique_contracts!BV:BV,unique_contracts!$AB:$AB,"="&amp;"",unique_contracts!$BS:$BS,"="&amp;$B11&amp;" ("&amp;$G11&amp;")",unique_contracts!$AM:$AM,"&lt;="&amp;E$4,unique_contracts!$AP:$AP,"&gt;="&amp;E$4))</f>
        <v>134.6459133300782</v>
      </c>
      <c r="N11" s="79" cm="1">
        <f t="array" ref="N11">SUM(SUMIFS(unique_contracts!BW:BW,unique_contracts!$AB:$AB,{"Buy","Owned"},unique_contracts!$BS:$BS,"="&amp;$B11&amp;" ("&amp;$G11&amp;")",unique_contracts!$AM:$AM,"&lt;="&amp;F$4,unique_contracts!$AP:$AP,"&gt;="&amp;F$4), SUMIFS(unique_contracts!BW:BW,unique_contracts!$AB:$AB,"="&amp;"",unique_contracts!$BS:$BS,"="&amp;$B11&amp;" ("&amp;$G11&amp;")",unique_contracts!$AM:$AM,"&lt;="&amp;F$4,unique_contracts!$AP:$AP,"&gt;="&amp;F$4))</f>
        <v>0</v>
      </c>
      <c r="O11" s="77">
        <f>SUMIFS(unique_contracts!BT:BT,unique_contracts!$AB:$AB,"=Sell",unique_contracts!$BS:$BS,"="&amp;$B11&amp;" ("&amp;$G11&amp;")",unique_contracts!$AM:$AM,"&lt;="&amp;C$4,unique_contracts!$AP:$AP,"&gt;="&amp;C$4)</f>
        <v>0</v>
      </c>
      <c r="P11" s="78">
        <f>SUMIFS(unique_contracts!BU:BU,unique_contracts!$AB:$AB,"=Sell",unique_contracts!$BS:$BS,"="&amp;$B11&amp;" ("&amp;$G11&amp;")",unique_contracts!$AM:$AM,"&lt;="&amp;D$4,unique_contracts!$AP:$AP,"&gt;="&amp;D$4)</f>
        <v>0</v>
      </c>
      <c r="Q11" s="78">
        <f>SUMIFS(unique_contracts!BV:BV,unique_contracts!$AB:$AB,"=Sell",unique_contracts!$BS:$BS,"="&amp;$B11&amp;" ("&amp;$G11&amp;")",unique_contracts!$AM:$AM,"&lt;="&amp;E$4,unique_contracts!$AP:$AP,"&gt;="&amp;E$4)</f>
        <v>0</v>
      </c>
      <c r="R11" s="79">
        <f>SUMIFS(unique_contracts!BW:BW,unique_contracts!$AB:$AB,"=Sell",unique_contracts!$BS:$BS,"="&amp;$B11&amp;" ("&amp;$G11&amp;")",unique_contracts!$AM:$AM,"&lt;="&amp;F$4,unique_contracts!$AP:$AP,"&gt;="&amp;F$4)</f>
        <v>0</v>
      </c>
      <c r="S11" s="77">
        <f t="shared" si="3"/>
        <v>139.86937561035151</v>
      </c>
      <c r="T11" s="78">
        <f t="shared" si="4"/>
        <v>137.81657385253911</v>
      </c>
      <c r="U11" s="78">
        <f t="shared" si="5"/>
        <v>134.6459133300782</v>
      </c>
      <c r="V11" s="79">
        <f t="shared" si="6"/>
        <v>0</v>
      </c>
      <c r="W11" s="72"/>
    </row>
    <row r="12" spans="1:23" x14ac:dyDescent="0.25">
      <c r="A12" s="72"/>
      <c r="B12" s="60" t="s">
        <v>5234</v>
      </c>
      <c r="C12" s="35">
        <f t="shared" si="11"/>
        <v>1229.9143774223808</v>
      </c>
      <c r="D12" s="36">
        <f t="shared" si="12"/>
        <v>1243.6603069785203</v>
      </c>
      <c r="E12" s="36">
        <f t="shared" si="13"/>
        <v>1143.8323901912931</v>
      </c>
      <c r="F12" s="37">
        <f t="shared" si="14"/>
        <v>867.82849403541059</v>
      </c>
      <c r="G12" s="55" t="s">
        <v>5224</v>
      </c>
      <c r="H12" s="55" t="s">
        <v>5231</v>
      </c>
      <c r="I12" s="75"/>
      <c r="J12" s="72"/>
      <c r="K12" s="77" cm="1">
        <f t="array" ref="K12">SUM(SUMIFS(unique_contracts!BT:BT,unique_contracts!$AB:$AB,{"Buy","Owned"},unique_contracts!$BS:$BS,"="&amp;$B12&amp;" ("&amp;$G12&amp;")",unique_contracts!$AM:$AM,"&lt;="&amp;C$4,unique_contracts!$AP:$AP,"&gt;="&amp;C$4), SUMIFS(unique_contracts!BT:BT,unique_contracts!$AB:$AB,"="&amp;"",unique_contracts!$BS:$BS,"="&amp;$B12&amp;" ("&amp;$G12&amp;")",unique_contracts!$AM:$AM,"&lt;="&amp;C$4,unique_contracts!$AP:$AP,"&gt;="&amp;C$4))</f>
        <v>1229.9143774223808</v>
      </c>
      <c r="L12" s="78" cm="1">
        <f t="array" ref="L12">SUM(SUMIFS(unique_contracts!BU:BU,unique_contracts!$AB:$AB,{"Buy","Owned"},unique_contracts!$BS:$BS,"="&amp;$B12&amp;" ("&amp;$G12&amp;")",unique_contracts!$AM:$AM,"&lt;="&amp;D$4,unique_contracts!$AP:$AP,"&gt;="&amp;D$4), SUMIFS(unique_contracts!BU:BU,unique_contracts!$AB:$AB,"="&amp;"",unique_contracts!$BS:$BS,"="&amp;$B12&amp;" ("&amp;$G12&amp;")",unique_contracts!$AM:$AM,"&lt;="&amp;D$4,unique_contracts!$AP:$AP,"&gt;="&amp;D$4))</f>
        <v>1243.6603069785203</v>
      </c>
      <c r="M12" s="78" cm="1">
        <f t="array" ref="M12">SUM(SUMIFS(unique_contracts!BV:BV,unique_contracts!$AB:$AB,{"Buy","Owned"},unique_contracts!$BS:$BS,"="&amp;$B12&amp;" ("&amp;$G12&amp;")",unique_contracts!$AM:$AM,"&lt;="&amp;E$4,unique_contracts!$AP:$AP,"&gt;="&amp;E$4), SUMIFS(unique_contracts!BV:BV,unique_contracts!$AB:$AB,"="&amp;"",unique_contracts!$BS:$BS,"="&amp;$B12&amp;" ("&amp;$G12&amp;")",unique_contracts!$AM:$AM,"&lt;="&amp;E$4,unique_contracts!$AP:$AP,"&gt;="&amp;E$4))</f>
        <v>1143.8323901912931</v>
      </c>
      <c r="N12" s="79" cm="1">
        <f t="array" ref="N12">SUM(SUMIFS(unique_contracts!BW:BW,unique_contracts!$AB:$AB,{"Buy","Owned"},unique_contracts!$BS:$BS,"="&amp;$B12&amp;" ("&amp;$G12&amp;")",unique_contracts!$AM:$AM,"&lt;="&amp;F$4,unique_contracts!$AP:$AP,"&gt;="&amp;F$4), SUMIFS(unique_contracts!BW:BW,unique_contracts!$AB:$AB,"="&amp;"",unique_contracts!$BS:$BS,"="&amp;$B12&amp;" ("&amp;$G12&amp;")",unique_contracts!$AM:$AM,"&lt;="&amp;F$4,unique_contracts!$AP:$AP,"&gt;="&amp;F$4))</f>
        <v>867.82849403541059</v>
      </c>
      <c r="O12" s="77">
        <f>SUMIFS(unique_contracts!BT:BT,unique_contracts!$AB:$AB,"=Sell",unique_contracts!$BS:$BS,"="&amp;$B12&amp;" ("&amp;$G12&amp;")",unique_contracts!$AM:$AM,"&lt;="&amp;C$4,unique_contracts!$AP:$AP,"&gt;="&amp;C$4)</f>
        <v>0</v>
      </c>
      <c r="P12" s="78">
        <f>SUMIFS(unique_contracts!BU:BU,unique_contracts!$AB:$AB,"=Sell",unique_contracts!$BS:$BS,"="&amp;$B12&amp;" ("&amp;$G12&amp;")",unique_contracts!$AM:$AM,"&lt;="&amp;D$4,unique_contracts!$AP:$AP,"&gt;="&amp;D$4)</f>
        <v>0</v>
      </c>
      <c r="Q12" s="78">
        <f>SUMIFS(unique_contracts!BV:BV,unique_contracts!$AB:$AB,"=Sell",unique_contracts!$BS:$BS,"="&amp;$B12&amp;" ("&amp;$G12&amp;")",unique_contracts!$AM:$AM,"&lt;="&amp;E$4,unique_contracts!$AP:$AP,"&gt;="&amp;E$4)</f>
        <v>0</v>
      </c>
      <c r="R12" s="79">
        <f>SUMIFS(unique_contracts!BW:BW,unique_contracts!$AB:$AB,"=Sell",unique_contracts!$BS:$BS,"="&amp;$B12&amp;" ("&amp;$G12&amp;")",unique_contracts!$AM:$AM,"&lt;="&amp;F$4,unique_contracts!$AP:$AP,"&gt;="&amp;F$4)</f>
        <v>0</v>
      </c>
      <c r="S12" s="77">
        <f t="shared" si="3"/>
        <v>1229.9143774223808</v>
      </c>
      <c r="T12" s="78">
        <f t="shared" si="4"/>
        <v>1243.6603069785203</v>
      </c>
      <c r="U12" s="78">
        <f t="shared" si="5"/>
        <v>1143.8323901912931</v>
      </c>
      <c r="V12" s="79">
        <f t="shared" si="6"/>
        <v>867.82849403541059</v>
      </c>
      <c r="W12" s="72"/>
    </row>
    <row r="13" spans="1:23" x14ac:dyDescent="0.25">
      <c r="A13" s="72"/>
      <c r="B13" s="68" t="s">
        <v>5235</v>
      </c>
      <c r="G13" s="69"/>
      <c r="H13" s="49"/>
      <c r="I13" s="75"/>
      <c r="J13" s="72"/>
      <c r="K13" s="83"/>
      <c r="L13" s="84"/>
      <c r="M13" s="84"/>
      <c r="N13" s="85"/>
      <c r="O13" s="83"/>
      <c r="P13" s="84"/>
      <c r="Q13" s="84"/>
      <c r="R13" s="85"/>
      <c r="S13" s="83"/>
      <c r="T13" s="84"/>
      <c r="U13" s="84"/>
      <c r="V13" s="85"/>
      <c r="W13" s="72"/>
    </row>
    <row r="14" spans="1:23" x14ac:dyDescent="0.25">
      <c r="A14" s="72"/>
      <c r="B14" s="59" t="s">
        <v>5236</v>
      </c>
      <c r="C14" s="29">
        <f t="shared" ref="C14:C38" si="15">S14</f>
        <v>2648.5548826293953</v>
      </c>
      <c r="D14" s="30">
        <f t="shared" ref="D14:D38" si="16">T14</f>
        <v>2362.3254830322262</v>
      </c>
      <c r="E14" s="30">
        <f t="shared" ref="E14:E38" si="17">U14</f>
        <v>1956.4631692504893</v>
      </c>
      <c r="F14" s="31">
        <f t="shared" ref="F14:F38" si="18">V14</f>
        <v>1307.5263603515639</v>
      </c>
      <c r="G14" s="49" t="s">
        <v>5224</v>
      </c>
      <c r="H14" s="64" t="s">
        <v>5231</v>
      </c>
      <c r="I14" s="75"/>
      <c r="J14" s="72"/>
      <c r="K14" s="77" cm="1">
        <f t="array" ref="K14">SUM(SUMIFS(unique_contracts!BT:BT,unique_contracts!$AB:$AB,{"Buy","Owned"},unique_contracts!$BS:$BS,"="&amp;$B14&amp;" ("&amp;$G14&amp;")",unique_contracts!$AM:$AM,"&lt;="&amp;C$4,unique_contracts!$AP:$AP,"&gt;="&amp;C$4), SUMIFS(unique_contracts!BT:BT,unique_contracts!$AB:$AB,"="&amp;"",unique_contracts!$BS:$BS,"="&amp;$B14&amp;" ("&amp;$G14&amp;")",unique_contracts!$AM:$AM,"&lt;="&amp;C$4,unique_contracts!$AP:$AP,"&gt;="&amp;C$4))</f>
        <v>2648.5548826293953</v>
      </c>
      <c r="L14" s="78" cm="1">
        <f t="array" ref="L14">SUM(SUMIFS(unique_contracts!BU:BU,unique_contracts!$AB:$AB,{"Buy","Owned"},unique_contracts!$BS:$BS,"="&amp;$B14&amp;" ("&amp;$G14&amp;")",unique_contracts!$AM:$AM,"&lt;="&amp;D$4,unique_contracts!$AP:$AP,"&gt;="&amp;D$4), SUMIFS(unique_contracts!BU:BU,unique_contracts!$AB:$AB,"="&amp;"",unique_contracts!$BS:$BS,"="&amp;$B14&amp;" ("&amp;$G14&amp;")",unique_contracts!$AM:$AM,"&lt;="&amp;D$4,unique_contracts!$AP:$AP,"&gt;="&amp;D$4))</f>
        <v>2362.3254830322262</v>
      </c>
      <c r="M14" s="78" cm="1">
        <f t="array" ref="M14">SUM(SUMIFS(unique_contracts!BV:BV,unique_contracts!$AB:$AB,{"Buy","Owned"},unique_contracts!$BS:$BS,"="&amp;$B14&amp;" ("&amp;$G14&amp;")",unique_contracts!$AM:$AM,"&lt;="&amp;E$4,unique_contracts!$AP:$AP,"&gt;="&amp;E$4), SUMIFS(unique_contracts!BV:BV,unique_contracts!$AB:$AB,"="&amp;"",unique_contracts!$BS:$BS,"="&amp;$B14&amp;" ("&amp;$G14&amp;")",unique_contracts!$AM:$AM,"&lt;="&amp;E$4,unique_contracts!$AP:$AP,"&gt;="&amp;E$4))</f>
        <v>1956.4631692504893</v>
      </c>
      <c r="N14" s="79" cm="1">
        <f t="array" ref="N14">SUM(SUMIFS(unique_contracts!BW:BW,unique_contracts!$AB:$AB,{"Buy","Owned"},unique_contracts!$BS:$BS,"="&amp;$B14&amp;" ("&amp;$G14&amp;")",unique_contracts!$AM:$AM,"&lt;="&amp;F$4,unique_contracts!$AP:$AP,"&gt;="&amp;F$4), SUMIFS(unique_contracts!BW:BW,unique_contracts!$AB:$AB,"="&amp;"",unique_contracts!$BS:$BS,"="&amp;$B14&amp;" ("&amp;$G14&amp;")",unique_contracts!$AM:$AM,"&lt;="&amp;F$4,unique_contracts!$AP:$AP,"&gt;="&amp;F$4))</f>
        <v>1307.5263603515639</v>
      </c>
      <c r="O14" s="77">
        <f>SUMIFS(unique_contracts!BT:BT,unique_contracts!$AB:$AB,"=Sell",unique_contracts!$BS:$BS,"="&amp;$B14&amp;" ("&amp;$G14&amp;")",unique_contracts!$AM:$AM,"&lt;="&amp;C$4,unique_contracts!$AP:$AP,"&gt;="&amp;C$4)</f>
        <v>0</v>
      </c>
      <c r="P14" s="78">
        <f>SUMIFS(unique_contracts!BU:BU,unique_contracts!$AB:$AB,"=Sell",unique_contracts!$BS:$BS,"="&amp;$B14&amp;" ("&amp;$G14&amp;")",unique_contracts!$AM:$AM,"&lt;="&amp;D$4,unique_contracts!$AP:$AP,"&gt;="&amp;D$4)</f>
        <v>0</v>
      </c>
      <c r="Q14" s="78">
        <f>SUMIFS(unique_contracts!BV:BV,unique_contracts!$AB:$AB,"=Sell",unique_contracts!$BS:$BS,"="&amp;$B14&amp;" ("&amp;$G14&amp;")",unique_contracts!$AM:$AM,"&lt;="&amp;E$4,unique_contracts!$AP:$AP,"&gt;="&amp;E$4)</f>
        <v>0</v>
      </c>
      <c r="R14" s="79">
        <f>SUMIFS(unique_contracts!BW:BW,unique_contracts!$AB:$AB,"=Sell",unique_contracts!$BS:$BS,"="&amp;$B14&amp;" ("&amp;$G14&amp;")",unique_contracts!$AM:$AM,"&lt;="&amp;F$4,unique_contracts!$AP:$AP,"&gt;="&amp;F$4)</f>
        <v>0</v>
      </c>
      <c r="S14" s="77">
        <f t="shared" si="3"/>
        <v>2648.5548826293953</v>
      </c>
      <c r="T14" s="78">
        <f t="shared" si="4"/>
        <v>2362.3254830322262</v>
      </c>
      <c r="U14" s="78">
        <f t="shared" si="5"/>
        <v>1956.4631692504893</v>
      </c>
      <c r="V14" s="79">
        <f t="shared" si="6"/>
        <v>1307.5263603515639</v>
      </c>
      <c r="W14" s="72"/>
    </row>
    <row r="15" spans="1:23" x14ac:dyDescent="0.25">
      <c r="A15" s="72"/>
      <c r="B15" s="56" t="s">
        <v>5237</v>
      </c>
      <c r="C15" s="32">
        <f t="shared" si="15"/>
        <v>0</v>
      </c>
      <c r="D15" s="33">
        <f t="shared" si="16"/>
        <v>0</v>
      </c>
      <c r="E15" s="33">
        <f t="shared" si="17"/>
        <v>0</v>
      </c>
      <c r="F15" s="34">
        <f t="shared" si="18"/>
        <v>0</v>
      </c>
      <c r="G15" s="58" t="s">
        <v>5224</v>
      </c>
      <c r="H15" s="54" t="s">
        <v>5231</v>
      </c>
      <c r="I15" s="75"/>
      <c r="J15" s="72"/>
      <c r="K15" s="77" cm="1">
        <f t="array" ref="K15">SUM(SUMIFS(unique_contracts!BT:BT,unique_contracts!$AB:$AB,{"Buy","Owned"},unique_contracts!$BS:$BS,"="&amp;$B15&amp;" ("&amp;$G15&amp;")",unique_contracts!$AM:$AM,"&lt;="&amp;C$4,unique_contracts!$AP:$AP,"&gt;="&amp;C$4), SUMIFS(unique_contracts!BT:BT,unique_contracts!$AB:$AB,"="&amp;"",unique_contracts!$BS:$BS,"="&amp;$B15&amp;" ("&amp;$G15&amp;")",unique_contracts!$AM:$AM,"&lt;="&amp;C$4,unique_contracts!$AP:$AP,"&gt;="&amp;C$4))</f>
        <v>0</v>
      </c>
      <c r="L15" s="78" cm="1">
        <f t="array" ref="L15">SUM(SUMIFS(unique_contracts!BU:BU,unique_contracts!$AB:$AB,{"Buy","Owned"},unique_contracts!$BS:$BS,"="&amp;$B15&amp;" ("&amp;$G15&amp;")",unique_contracts!$AM:$AM,"&lt;="&amp;D$4,unique_contracts!$AP:$AP,"&gt;="&amp;D$4), SUMIFS(unique_contracts!BU:BU,unique_contracts!$AB:$AB,"="&amp;"",unique_contracts!$BS:$BS,"="&amp;$B15&amp;" ("&amp;$G15&amp;")",unique_contracts!$AM:$AM,"&lt;="&amp;D$4,unique_contracts!$AP:$AP,"&gt;="&amp;D$4))</f>
        <v>0</v>
      </c>
      <c r="M15" s="78" cm="1">
        <f t="array" ref="M15">SUM(SUMIFS(unique_contracts!BV:BV,unique_contracts!$AB:$AB,{"Buy","Owned"},unique_contracts!$BS:$BS,"="&amp;$B15&amp;" ("&amp;$G15&amp;")",unique_contracts!$AM:$AM,"&lt;="&amp;E$4,unique_contracts!$AP:$AP,"&gt;="&amp;E$4), SUMIFS(unique_contracts!BV:BV,unique_contracts!$AB:$AB,"="&amp;"",unique_contracts!$BS:$BS,"="&amp;$B15&amp;" ("&amp;$G15&amp;")",unique_contracts!$AM:$AM,"&lt;="&amp;E$4,unique_contracts!$AP:$AP,"&gt;="&amp;E$4))</f>
        <v>0</v>
      </c>
      <c r="N15" s="79" cm="1">
        <f t="array" ref="N15">SUM(SUMIFS(unique_contracts!BW:BW,unique_contracts!$AB:$AB,{"Buy","Owned"},unique_contracts!$BS:$BS,"="&amp;$B15&amp;" ("&amp;$G15&amp;")",unique_contracts!$AM:$AM,"&lt;="&amp;F$4,unique_contracts!$AP:$AP,"&gt;="&amp;F$4), SUMIFS(unique_contracts!BW:BW,unique_contracts!$AB:$AB,"="&amp;"",unique_contracts!$BS:$BS,"="&amp;$B15&amp;" ("&amp;$G15&amp;")",unique_contracts!$AM:$AM,"&lt;="&amp;F$4,unique_contracts!$AP:$AP,"&gt;="&amp;F$4))</f>
        <v>0</v>
      </c>
      <c r="O15" s="77">
        <f>SUMIFS(unique_contracts!BT:BT,unique_contracts!$AB:$AB,"=Sell",unique_contracts!$BS:$BS,"="&amp;$B15&amp;" ("&amp;$G15&amp;")",unique_contracts!$AM:$AM,"&lt;="&amp;C$4,unique_contracts!$AP:$AP,"&gt;="&amp;C$4)</f>
        <v>0</v>
      </c>
      <c r="P15" s="78">
        <f>SUMIFS(unique_contracts!BU:BU,unique_contracts!$AB:$AB,"=Sell",unique_contracts!$BS:$BS,"="&amp;$B15&amp;" ("&amp;$G15&amp;")",unique_contracts!$AM:$AM,"&lt;="&amp;D$4,unique_contracts!$AP:$AP,"&gt;="&amp;D$4)</f>
        <v>0</v>
      </c>
      <c r="Q15" s="78">
        <f>SUMIFS(unique_contracts!BV:BV,unique_contracts!$AB:$AB,"=Sell",unique_contracts!$BS:$BS,"="&amp;$B15&amp;" ("&amp;$G15&amp;")",unique_contracts!$AM:$AM,"&lt;="&amp;E$4,unique_contracts!$AP:$AP,"&gt;="&amp;E$4)</f>
        <v>0</v>
      </c>
      <c r="R15" s="79">
        <f>SUMIFS(unique_contracts!BW:BW,unique_contracts!$AB:$AB,"=Sell",unique_contracts!$BS:$BS,"="&amp;$B15&amp;" ("&amp;$G15&amp;")",unique_contracts!$AM:$AM,"&lt;="&amp;F$4,unique_contracts!$AP:$AP,"&gt;="&amp;F$4)</f>
        <v>0</v>
      </c>
      <c r="S15" s="77">
        <f t="shared" si="3"/>
        <v>0</v>
      </c>
      <c r="T15" s="78">
        <f t="shared" si="4"/>
        <v>0</v>
      </c>
      <c r="U15" s="78">
        <f t="shared" si="5"/>
        <v>0</v>
      </c>
      <c r="V15" s="79">
        <f t="shared" si="6"/>
        <v>0</v>
      </c>
      <c r="W15" s="72"/>
    </row>
    <row r="16" spans="1:23" x14ac:dyDescent="0.25">
      <c r="A16" s="72"/>
      <c r="B16" s="56" t="s">
        <v>5238</v>
      </c>
      <c r="C16" s="32">
        <f t="shared" si="15"/>
        <v>0</v>
      </c>
      <c r="D16" s="33">
        <f t="shared" si="16"/>
        <v>0</v>
      </c>
      <c r="E16" s="33">
        <f t="shared" si="17"/>
        <v>0</v>
      </c>
      <c r="F16" s="34">
        <f t="shared" si="18"/>
        <v>0</v>
      </c>
      <c r="G16" s="58" t="s">
        <v>5224</v>
      </c>
      <c r="H16" s="54" t="s">
        <v>5231</v>
      </c>
      <c r="I16" s="75"/>
      <c r="J16" s="72"/>
      <c r="K16" s="77" cm="1">
        <f t="array" ref="K16">SUM(SUMIFS(unique_contracts!BT:BT,unique_contracts!$AB:$AB,{"Buy","Owned"},unique_contracts!$BS:$BS,"="&amp;$B16&amp;" ("&amp;$G16&amp;")",unique_contracts!$AM:$AM,"&lt;="&amp;C$4,unique_contracts!$AP:$AP,"&gt;="&amp;C$4), SUMIFS(unique_contracts!BT:BT,unique_contracts!$AB:$AB,"="&amp;"",unique_contracts!$BS:$BS,"="&amp;$B16&amp;" ("&amp;$G16&amp;")",unique_contracts!$AM:$AM,"&lt;="&amp;C$4,unique_contracts!$AP:$AP,"&gt;="&amp;C$4))</f>
        <v>0</v>
      </c>
      <c r="L16" s="78" cm="1">
        <f t="array" ref="L16">SUM(SUMIFS(unique_contracts!BU:BU,unique_contracts!$AB:$AB,{"Buy","Owned"},unique_contracts!$BS:$BS,"="&amp;$B16&amp;" ("&amp;$G16&amp;")",unique_contracts!$AM:$AM,"&lt;="&amp;D$4,unique_contracts!$AP:$AP,"&gt;="&amp;D$4), SUMIFS(unique_contracts!BU:BU,unique_contracts!$AB:$AB,"="&amp;"",unique_contracts!$BS:$BS,"="&amp;$B16&amp;" ("&amp;$G16&amp;")",unique_contracts!$AM:$AM,"&lt;="&amp;D$4,unique_contracts!$AP:$AP,"&gt;="&amp;D$4))</f>
        <v>0</v>
      </c>
      <c r="M16" s="78" cm="1">
        <f t="array" ref="M16">SUM(SUMIFS(unique_contracts!BV:BV,unique_contracts!$AB:$AB,{"Buy","Owned"},unique_contracts!$BS:$BS,"="&amp;$B16&amp;" ("&amp;$G16&amp;")",unique_contracts!$AM:$AM,"&lt;="&amp;E$4,unique_contracts!$AP:$AP,"&gt;="&amp;E$4), SUMIFS(unique_contracts!BV:BV,unique_contracts!$AB:$AB,"="&amp;"",unique_contracts!$BS:$BS,"="&amp;$B16&amp;" ("&amp;$G16&amp;")",unique_contracts!$AM:$AM,"&lt;="&amp;E$4,unique_contracts!$AP:$AP,"&gt;="&amp;E$4))</f>
        <v>0</v>
      </c>
      <c r="N16" s="79" cm="1">
        <f t="array" ref="N16">SUM(SUMIFS(unique_contracts!BW:BW,unique_contracts!$AB:$AB,{"Buy","Owned"},unique_contracts!$BS:$BS,"="&amp;$B16&amp;" ("&amp;$G16&amp;")",unique_contracts!$AM:$AM,"&lt;="&amp;F$4,unique_contracts!$AP:$AP,"&gt;="&amp;F$4), SUMIFS(unique_contracts!BW:BW,unique_contracts!$AB:$AB,"="&amp;"",unique_contracts!$BS:$BS,"="&amp;$B16&amp;" ("&amp;$G16&amp;")",unique_contracts!$AM:$AM,"&lt;="&amp;F$4,unique_contracts!$AP:$AP,"&gt;="&amp;F$4))</f>
        <v>0</v>
      </c>
      <c r="O16" s="77">
        <f>SUMIFS(unique_contracts!BT:BT,unique_contracts!$AB:$AB,"=Sell",unique_contracts!$BS:$BS,"="&amp;$B16&amp;" ("&amp;$G16&amp;")",unique_contracts!$AM:$AM,"&lt;="&amp;C$4,unique_contracts!$AP:$AP,"&gt;="&amp;C$4)</f>
        <v>0</v>
      </c>
      <c r="P16" s="78">
        <f>SUMIFS(unique_contracts!BU:BU,unique_contracts!$AB:$AB,"=Sell",unique_contracts!$BS:$BS,"="&amp;$B16&amp;" ("&amp;$G16&amp;")",unique_contracts!$AM:$AM,"&lt;="&amp;D$4,unique_contracts!$AP:$AP,"&gt;="&amp;D$4)</f>
        <v>0</v>
      </c>
      <c r="Q16" s="78">
        <f>SUMIFS(unique_contracts!BV:BV,unique_contracts!$AB:$AB,"=Sell",unique_contracts!$BS:$BS,"="&amp;$B16&amp;" ("&amp;$G16&amp;")",unique_contracts!$AM:$AM,"&lt;="&amp;E$4,unique_contracts!$AP:$AP,"&gt;="&amp;E$4)</f>
        <v>0</v>
      </c>
      <c r="R16" s="79">
        <f>SUMIFS(unique_contracts!BW:BW,unique_contracts!$AB:$AB,"=Sell",unique_contracts!$BS:$BS,"="&amp;$B16&amp;" ("&amp;$G16&amp;")",unique_contracts!$AM:$AM,"&lt;="&amp;F$4,unique_contracts!$AP:$AP,"&gt;="&amp;F$4)</f>
        <v>0</v>
      </c>
      <c r="S16" s="77">
        <f t="shared" si="3"/>
        <v>0</v>
      </c>
      <c r="T16" s="78">
        <f t="shared" si="4"/>
        <v>0</v>
      </c>
      <c r="U16" s="78">
        <f t="shared" si="5"/>
        <v>0</v>
      </c>
      <c r="V16" s="79">
        <f t="shared" si="6"/>
        <v>0</v>
      </c>
      <c r="W16" s="72"/>
    </row>
    <row r="17" spans="1:23" x14ac:dyDescent="0.25">
      <c r="A17" s="72"/>
      <c r="B17" s="56" t="s">
        <v>5239</v>
      </c>
      <c r="C17" s="32">
        <f t="shared" si="15"/>
        <v>0</v>
      </c>
      <c r="D17" s="33">
        <f t="shared" si="16"/>
        <v>0</v>
      </c>
      <c r="E17" s="33">
        <f t="shared" si="17"/>
        <v>0</v>
      </c>
      <c r="F17" s="34">
        <f t="shared" si="18"/>
        <v>0</v>
      </c>
      <c r="G17" s="58" t="s">
        <v>5224</v>
      </c>
      <c r="H17" s="54" t="s">
        <v>5231</v>
      </c>
      <c r="I17" s="75"/>
      <c r="J17" s="72"/>
      <c r="K17" s="77" cm="1">
        <f t="array" ref="K17">SUM(SUMIFS(unique_contracts!BT:BT,unique_contracts!$AB:$AB,{"Buy","Owned"},unique_contracts!$BS:$BS,"="&amp;$B17&amp;" ("&amp;$G17&amp;")",unique_contracts!$AM:$AM,"&lt;="&amp;C$4,unique_contracts!$AP:$AP,"&gt;="&amp;C$4), SUMIFS(unique_contracts!BT:BT,unique_contracts!$AB:$AB,"="&amp;"",unique_contracts!$BS:$BS,"="&amp;$B17&amp;" ("&amp;$G17&amp;")",unique_contracts!$AM:$AM,"&lt;="&amp;C$4,unique_contracts!$AP:$AP,"&gt;="&amp;C$4))</f>
        <v>0</v>
      </c>
      <c r="L17" s="78" cm="1">
        <f t="array" ref="L17">SUM(SUMIFS(unique_contracts!BU:BU,unique_contracts!$AB:$AB,{"Buy","Owned"},unique_contracts!$BS:$BS,"="&amp;$B17&amp;" ("&amp;$G17&amp;")",unique_contracts!$AM:$AM,"&lt;="&amp;D$4,unique_contracts!$AP:$AP,"&gt;="&amp;D$4), SUMIFS(unique_contracts!BU:BU,unique_contracts!$AB:$AB,"="&amp;"",unique_contracts!$BS:$BS,"="&amp;$B17&amp;" ("&amp;$G17&amp;")",unique_contracts!$AM:$AM,"&lt;="&amp;D$4,unique_contracts!$AP:$AP,"&gt;="&amp;D$4))</f>
        <v>0</v>
      </c>
      <c r="M17" s="78" cm="1">
        <f t="array" ref="M17">SUM(SUMIFS(unique_contracts!BV:BV,unique_contracts!$AB:$AB,{"Buy","Owned"},unique_contracts!$BS:$BS,"="&amp;$B17&amp;" ("&amp;$G17&amp;")",unique_contracts!$AM:$AM,"&lt;="&amp;E$4,unique_contracts!$AP:$AP,"&gt;="&amp;E$4), SUMIFS(unique_contracts!BV:BV,unique_contracts!$AB:$AB,"="&amp;"",unique_contracts!$BS:$BS,"="&amp;$B17&amp;" ("&amp;$G17&amp;")",unique_contracts!$AM:$AM,"&lt;="&amp;E$4,unique_contracts!$AP:$AP,"&gt;="&amp;E$4))</f>
        <v>0</v>
      </c>
      <c r="N17" s="79" cm="1">
        <f t="array" ref="N17">SUM(SUMIFS(unique_contracts!BW:BW,unique_contracts!$AB:$AB,{"Buy","Owned"},unique_contracts!$BS:$BS,"="&amp;$B17&amp;" ("&amp;$G17&amp;")",unique_contracts!$AM:$AM,"&lt;="&amp;F$4,unique_contracts!$AP:$AP,"&gt;="&amp;F$4), SUMIFS(unique_contracts!BW:BW,unique_contracts!$AB:$AB,"="&amp;"",unique_contracts!$BS:$BS,"="&amp;$B17&amp;" ("&amp;$G17&amp;")",unique_contracts!$AM:$AM,"&lt;="&amp;F$4,unique_contracts!$AP:$AP,"&gt;="&amp;F$4))</f>
        <v>0</v>
      </c>
      <c r="O17" s="77">
        <f>SUMIFS(unique_contracts!BT:BT,unique_contracts!$AB:$AB,"=Sell",unique_contracts!$BS:$BS,"="&amp;$B17&amp;" ("&amp;$G17&amp;")",unique_contracts!$AM:$AM,"&lt;="&amp;C$4,unique_contracts!$AP:$AP,"&gt;="&amp;C$4)</f>
        <v>0</v>
      </c>
      <c r="P17" s="78">
        <f>SUMIFS(unique_contracts!BU:BU,unique_contracts!$AB:$AB,"=Sell",unique_contracts!$BS:$BS,"="&amp;$B17&amp;" ("&amp;$G17&amp;")",unique_contracts!$AM:$AM,"&lt;="&amp;D$4,unique_contracts!$AP:$AP,"&gt;="&amp;D$4)</f>
        <v>0</v>
      </c>
      <c r="Q17" s="78">
        <f>SUMIFS(unique_contracts!BV:BV,unique_contracts!$AB:$AB,"=Sell",unique_contracts!$BS:$BS,"="&amp;$B17&amp;" ("&amp;$G17&amp;")",unique_contracts!$AM:$AM,"&lt;="&amp;E$4,unique_contracts!$AP:$AP,"&gt;="&amp;E$4)</f>
        <v>0</v>
      </c>
      <c r="R17" s="79">
        <f>SUMIFS(unique_contracts!BW:BW,unique_contracts!$AB:$AB,"=Sell",unique_contracts!$BS:$BS,"="&amp;$B17&amp;" ("&amp;$G17&amp;")",unique_contracts!$AM:$AM,"&lt;="&amp;F$4,unique_contracts!$AP:$AP,"&gt;="&amp;F$4)</f>
        <v>0</v>
      </c>
      <c r="S17" s="77">
        <f t="shared" si="3"/>
        <v>0</v>
      </c>
      <c r="T17" s="78">
        <f t="shared" si="4"/>
        <v>0</v>
      </c>
      <c r="U17" s="78">
        <f t="shared" si="5"/>
        <v>0</v>
      </c>
      <c r="V17" s="79">
        <f t="shared" si="6"/>
        <v>0</v>
      </c>
      <c r="W17" s="72"/>
    </row>
    <row r="18" spans="1:23" x14ac:dyDescent="0.25">
      <c r="A18" s="72"/>
      <c r="B18" s="56" t="s">
        <v>5240</v>
      </c>
      <c r="C18" s="32">
        <f t="shared" si="15"/>
        <v>0</v>
      </c>
      <c r="D18" s="33">
        <f t="shared" si="16"/>
        <v>0</v>
      </c>
      <c r="E18" s="33">
        <f t="shared" si="17"/>
        <v>0</v>
      </c>
      <c r="F18" s="34">
        <f t="shared" si="18"/>
        <v>0</v>
      </c>
      <c r="G18" s="58" t="s">
        <v>5224</v>
      </c>
      <c r="H18" s="54" t="s">
        <v>5231</v>
      </c>
      <c r="I18" s="75"/>
      <c r="J18" s="72"/>
      <c r="K18" s="77" cm="1">
        <f t="array" ref="K18">SUM(SUMIFS(unique_contracts!BT:BT,unique_contracts!$AB:$AB,{"Buy","Owned"},unique_contracts!$BS:$BS,"="&amp;$B18&amp;" ("&amp;$G18&amp;")",unique_contracts!$AM:$AM,"&lt;="&amp;C$4,unique_contracts!$AP:$AP,"&gt;="&amp;C$4), SUMIFS(unique_contracts!BT:BT,unique_contracts!$AB:$AB,"="&amp;"",unique_contracts!$BS:$BS,"="&amp;$B18&amp;" ("&amp;$G18&amp;")",unique_contracts!$AM:$AM,"&lt;="&amp;C$4,unique_contracts!$AP:$AP,"&gt;="&amp;C$4))</f>
        <v>0</v>
      </c>
      <c r="L18" s="78" cm="1">
        <f t="array" ref="L18">SUM(SUMIFS(unique_contracts!BU:BU,unique_contracts!$AB:$AB,{"Buy","Owned"},unique_contracts!$BS:$BS,"="&amp;$B18&amp;" ("&amp;$G18&amp;")",unique_contracts!$AM:$AM,"&lt;="&amp;D$4,unique_contracts!$AP:$AP,"&gt;="&amp;D$4), SUMIFS(unique_contracts!BU:BU,unique_contracts!$AB:$AB,"="&amp;"",unique_contracts!$BS:$BS,"="&amp;$B18&amp;" ("&amp;$G18&amp;")",unique_contracts!$AM:$AM,"&lt;="&amp;D$4,unique_contracts!$AP:$AP,"&gt;="&amp;D$4))</f>
        <v>0</v>
      </c>
      <c r="M18" s="78" cm="1">
        <f t="array" ref="M18">SUM(SUMIFS(unique_contracts!BV:BV,unique_contracts!$AB:$AB,{"Buy","Owned"},unique_contracts!$BS:$BS,"="&amp;$B18&amp;" ("&amp;$G18&amp;")",unique_contracts!$AM:$AM,"&lt;="&amp;E$4,unique_contracts!$AP:$AP,"&gt;="&amp;E$4), SUMIFS(unique_contracts!BV:BV,unique_contracts!$AB:$AB,"="&amp;"",unique_contracts!$BS:$BS,"="&amp;$B18&amp;" ("&amp;$G18&amp;")",unique_contracts!$AM:$AM,"&lt;="&amp;E$4,unique_contracts!$AP:$AP,"&gt;="&amp;E$4))</f>
        <v>0</v>
      </c>
      <c r="N18" s="79" cm="1">
        <f t="array" ref="N18">SUM(SUMIFS(unique_contracts!BW:BW,unique_contracts!$AB:$AB,{"Buy","Owned"},unique_contracts!$BS:$BS,"="&amp;$B18&amp;" ("&amp;$G18&amp;")",unique_contracts!$AM:$AM,"&lt;="&amp;F$4,unique_contracts!$AP:$AP,"&gt;="&amp;F$4), SUMIFS(unique_contracts!BW:BW,unique_contracts!$AB:$AB,"="&amp;"",unique_contracts!$BS:$BS,"="&amp;$B18&amp;" ("&amp;$G18&amp;")",unique_contracts!$AM:$AM,"&lt;="&amp;F$4,unique_contracts!$AP:$AP,"&gt;="&amp;F$4))</f>
        <v>0</v>
      </c>
      <c r="O18" s="77">
        <f>SUMIFS(unique_contracts!BT:BT,unique_contracts!$AB:$AB,"=Sell",unique_contracts!$BS:$BS,"="&amp;$B18&amp;" ("&amp;$G18&amp;")",unique_contracts!$AM:$AM,"&lt;="&amp;C$4,unique_contracts!$AP:$AP,"&gt;="&amp;C$4)</f>
        <v>0</v>
      </c>
      <c r="P18" s="78">
        <f>SUMIFS(unique_contracts!BU:BU,unique_contracts!$AB:$AB,"=Sell",unique_contracts!$BS:$BS,"="&amp;$B18&amp;" ("&amp;$G18&amp;")",unique_contracts!$AM:$AM,"&lt;="&amp;D$4,unique_contracts!$AP:$AP,"&gt;="&amp;D$4)</f>
        <v>0</v>
      </c>
      <c r="Q18" s="78">
        <f>SUMIFS(unique_contracts!BV:BV,unique_contracts!$AB:$AB,"=Sell",unique_contracts!$BS:$BS,"="&amp;$B18&amp;" ("&amp;$G18&amp;")",unique_contracts!$AM:$AM,"&lt;="&amp;E$4,unique_contracts!$AP:$AP,"&gt;="&amp;E$4)</f>
        <v>0</v>
      </c>
      <c r="R18" s="79">
        <f>SUMIFS(unique_contracts!BW:BW,unique_contracts!$AB:$AB,"=Sell",unique_contracts!$BS:$BS,"="&amp;$B18&amp;" ("&amp;$G18&amp;")",unique_contracts!$AM:$AM,"&lt;="&amp;F$4,unique_contracts!$AP:$AP,"&gt;="&amp;F$4)</f>
        <v>0</v>
      </c>
      <c r="S18" s="77">
        <f t="shared" si="3"/>
        <v>0</v>
      </c>
      <c r="T18" s="78">
        <f t="shared" si="4"/>
        <v>0</v>
      </c>
      <c r="U18" s="78">
        <f t="shared" si="5"/>
        <v>0</v>
      </c>
      <c r="V18" s="79">
        <f t="shared" si="6"/>
        <v>0</v>
      </c>
      <c r="W18" s="72"/>
    </row>
    <row r="19" spans="1:23" x14ac:dyDescent="0.25">
      <c r="A19" s="72"/>
      <c r="B19" s="56" t="s">
        <v>5241</v>
      </c>
      <c r="C19" s="32">
        <f t="shared" si="15"/>
        <v>0</v>
      </c>
      <c r="D19" s="33">
        <f t="shared" si="16"/>
        <v>0</v>
      </c>
      <c r="E19" s="33">
        <f t="shared" si="17"/>
        <v>0</v>
      </c>
      <c r="F19" s="34">
        <f t="shared" si="18"/>
        <v>0</v>
      </c>
      <c r="G19" s="58" t="s">
        <v>5224</v>
      </c>
      <c r="H19" s="54" t="s">
        <v>5231</v>
      </c>
      <c r="I19" s="75"/>
      <c r="J19" s="72"/>
      <c r="K19" s="77" cm="1">
        <f t="array" ref="K19">SUM(SUMIFS(unique_contracts!BT:BT,unique_contracts!$AB:$AB,{"Buy","Owned"},unique_contracts!$BS:$BS,"="&amp;$B19&amp;" ("&amp;$G19&amp;")",unique_contracts!$AM:$AM,"&lt;="&amp;C$4,unique_contracts!$AP:$AP,"&gt;="&amp;C$4), SUMIFS(unique_contracts!BT:BT,unique_contracts!$AB:$AB,"="&amp;"",unique_contracts!$BS:$BS,"="&amp;$B19&amp;" ("&amp;$G19&amp;")",unique_contracts!$AM:$AM,"&lt;="&amp;C$4,unique_contracts!$AP:$AP,"&gt;="&amp;C$4))</f>
        <v>0</v>
      </c>
      <c r="L19" s="78" cm="1">
        <f t="array" ref="L19">SUM(SUMIFS(unique_contracts!BU:BU,unique_contracts!$AB:$AB,{"Buy","Owned"},unique_contracts!$BS:$BS,"="&amp;$B19&amp;" ("&amp;$G19&amp;")",unique_contracts!$AM:$AM,"&lt;="&amp;D$4,unique_contracts!$AP:$AP,"&gt;="&amp;D$4), SUMIFS(unique_contracts!BU:BU,unique_contracts!$AB:$AB,"="&amp;"",unique_contracts!$BS:$BS,"="&amp;$B19&amp;" ("&amp;$G19&amp;")",unique_contracts!$AM:$AM,"&lt;="&amp;D$4,unique_contracts!$AP:$AP,"&gt;="&amp;D$4))</f>
        <v>0</v>
      </c>
      <c r="M19" s="78" cm="1">
        <f t="array" ref="M19">SUM(SUMIFS(unique_contracts!BV:BV,unique_contracts!$AB:$AB,{"Buy","Owned"},unique_contracts!$BS:$BS,"="&amp;$B19&amp;" ("&amp;$G19&amp;")",unique_contracts!$AM:$AM,"&lt;="&amp;E$4,unique_contracts!$AP:$AP,"&gt;="&amp;E$4), SUMIFS(unique_contracts!BV:BV,unique_contracts!$AB:$AB,"="&amp;"",unique_contracts!$BS:$BS,"="&amp;$B19&amp;" ("&amp;$G19&amp;")",unique_contracts!$AM:$AM,"&lt;="&amp;E$4,unique_contracts!$AP:$AP,"&gt;="&amp;E$4))</f>
        <v>0</v>
      </c>
      <c r="N19" s="79" cm="1">
        <f t="array" ref="N19">SUM(SUMIFS(unique_contracts!BW:BW,unique_contracts!$AB:$AB,{"Buy","Owned"},unique_contracts!$BS:$BS,"="&amp;$B19&amp;" ("&amp;$G19&amp;")",unique_contracts!$AM:$AM,"&lt;="&amp;F$4,unique_contracts!$AP:$AP,"&gt;="&amp;F$4), SUMIFS(unique_contracts!BW:BW,unique_contracts!$AB:$AB,"="&amp;"",unique_contracts!$BS:$BS,"="&amp;$B19&amp;" ("&amp;$G19&amp;")",unique_contracts!$AM:$AM,"&lt;="&amp;F$4,unique_contracts!$AP:$AP,"&gt;="&amp;F$4))</f>
        <v>0</v>
      </c>
      <c r="O19" s="77">
        <f>SUMIFS(unique_contracts!BT:BT,unique_contracts!$AB:$AB,"=Sell",unique_contracts!$BS:$BS,"="&amp;$B19&amp;" ("&amp;$G19&amp;")",unique_contracts!$AM:$AM,"&lt;="&amp;C$4,unique_contracts!$AP:$AP,"&gt;="&amp;C$4)</f>
        <v>0</v>
      </c>
      <c r="P19" s="78">
        <f>SUMIFS(unique_contracts!BU:BU,unique_contracts!$AB:$AB,"=Sell",unique_contracts!$BS:$BS,"="&amp;$B19&amp;" ("&amp;$G19&amp;")",unique_contracts!$AM:$AM,"&lt;="&amp;D$4,unique_contracts!$AP:$AP,"&gt;="&amp;D$4)</f>
        <v>0</v>
      </c>
      <c r="Q19" s="78">
        <f>SUMIFS(unique_contracts!BV:BV,unique_contracts!$AB:$AB,"=Sell",unique_contracts!$BS:$BS,"="&amp;$B19&amp;" ("&amp;$G19&amp;")",unique_contracts!$AM:$AM,"&lt;="&amp;E$4,unique_contracts!$AP:$AP,"&gt;="&amp;E$4)</f>
        <v>0</v>
      </c>
      <c r="R19" s="79">
        <f>SUMIFS(unique_contracts!BW:BW,unique_contracts!$AB:$AB,"=Sell",unique_contracts!$BS:$BS,"="&amp;$B19&amp;" ("&amp;$G19&amp;")",unique_contracts!$AM:$AM,"&lt;="&amp;F$4,unique_contracts!$AP:$AP,"&gt;="&amp;F$4)</f>
        <v>0</v>
      </c>
      <c r="S19" s="77">
        <f t="shared" si="3"/>
        <v>0</v>
      </c>
      <c r="T19" s="78">
        <f t="shared" si="4"/>
        <v>0</v>
      </c>
      <c r="U19" s="78">
        <f t="shared" si="5"/>
        <v>0</v>
      </c>
      <c r="V19" s="79">
        <f t="shared" si="6"/>
        <v>0</v>
      </c>
      <c r="W19" s="72"/>
    </row>
    <row r="20" spans="1:23" x14ac:dyDescent="0.25">
      <c r="A20" s="72"/>
      <c r="B20" s="56" t="s">
        <v>5242</v>
      </c>
      <c r="C20" s="53">
        <f t="shared" si="15"/>
        <v>0</v>
      </c>
      <c r="D20" s="48">
        <f t="shared" si="16"/>
        <v>0</v>
      </c>
      <c r="E20" s="48">
        <f t="shared" si="17"/>
        <v>0</v>
      </c>
      <c r="F20" s="50">
        <f t="shared" si="18"/>
        <v>0</v>
      </c>
      <c r="G20" s="58" t="s">
        <v>5224</v>
      </c>
      <c r="H20" s="54" t="s">
        <v>5231</v>
      </c>
      <c r="I20" s="75"/>
      <c r="J20" s="72"/>
      <c r="K20" s="77" cm="1">
        <f t="array" ref="K20">SUM(SUMIFS(unique_contracts!BT:BT,unique_contracts!$AB:$AB,{"Buy","Owned"},unique_contracts!$BS:$BS,"="&amp;$B20&amp;" ("&amp;$G20&amp;")",unique_contracts!$AM:$AM,"&lt;="&amp;C$4,unique_contracts!$AP:$AP,"&gt;="&amp;C$4), SUMIFS(unique_contracts!BT:BT,unique_contracts!$AB:$AB,"="&amp;"",unique_contracts!$BS:$BS,"="&amp;$B20&amp;" ("&amp;$G20&amp;")",unique_contracts!$AM:$AM,"&lt;="&amp;C$4,unique_contracts!$AP:$AP,"&gt;="&amp;C$4))</f>
        <v>0</v>
      </c>
      <c r="L20" s="78" cm="1">
        <f t="array" ref="L20">SUM(SUMIFS(unique_contracts!BU:BU,unique_contracts!$AB:$AB,{"Buy","Owned"},unique_contracts!$BS:$BS,"="&amp;$B20&amp;" ("&amp;$G20&amp;")",unique_contracts!$AM:$AM,"&lt;="&amp;D$4,unique_contracts!$AP:$AP,"&gt;="&amp;D$4), SUMIFS(unique_contracts!BU:BU,unique_contracts!$AB:$AB,"="&amp;"",unique_contracts!$BS:$BS,"="&amp;$B20&amp;" ("&amp;$G20&amp;")",unique_contracts!$AM:$AM,"&lt;="&amp;D$4,unique_contracts!$AP:$AP,"&gt;="&amp;D$4))</f>
        <v>0</v>
      </c>
      <c r="M20" s="78" cm="1">
        <f t="array" ref="M20">SUM(SUMIFS(unique_contracts!BV:BV,unique_contracts!$AB:$AB,{"Buy","Owned"},unique_contracts!$BS:$BS,"="&amp;$B20&amp;" ("&amp;$G20&amp;")",unique_contracts!$AM:$AM,"&lt;="&amp;E$4,unique_contracts!$AP:$AP,"&gt;="&amp;E$4), SUMIFS(unique_contracts!BV:BV,unique_contracts!$AB:$AB,"="&amp;"",unique_contracts!$BS:$BS,"="&amp;$B20&amp;" ("&amp;$G20&amp;")",unique_contracts!$AM:$AM,"&lt;="&amp;E$4,unique_contracts!$AP:$AP,"&gt;="&amp;E$4))</f>
        <v>0</v>
      </c>
      <c r="N20" s="79" cm="1">
        <f t="array" ref="N20">SUM(SUMIFS(unique_contracts!BW:BW,unique_contracts!$AB:$AB,{"Buy","Owned"},unique_contracts!$BS:$BS,"="&amp;$B20&amp;" ("&amp;$G20&amp;")",unique_contracts!$AM:$AM,"&lt;="&amp;F$4,unique_contracts!$AP:$AP,"&gt;="&amp;F$4), SUMIFS(unique_contracts!BW:BW,unique_contracts!$AB:$AB,"="&amp;"",unique_contracts!$BS:$BS,"="&amp;$B20&amp;" ("&amp;$G20&amp;")",unique_contracts!$AM:$AM,"&lt;="&amp;F$4,unique_contracts!$AP:$AP,"&gt;="&amp;F$4))</f>
        <v>0</v>
      </c>
      <c r="O20" s="77">
        <f>SUMIFS(unique_contracts!BT:BT,unique_contracts!$AB:$AB,"=Sell",unique_contracts!$BS:$BS,"="&amp;$B20&amp;" ("&amp;$G20&amp;")",unique_contracts!$AM:$AM,"&lt;="&amp;C$4,unique_contracts!$AP:$AP,"&gt;="&amp;C$4)</f>
        <v>0</v>
      </c>
      <c r="P20" s="78">
        <f>SUMIFS(unique_contracts!BU:BU,unique_contracts!$AB:$AB,"=Sell",unique_contracts!$BS:$BS,"="&amp;$B20&amp;" ("&amp;$G20&amp;")",unique_contracts!$AM:$AM,"&lt;="&amp;D$4,unique_contracts!$AP:$AP,"&gt;="&amp;D$4)</f>
        <v>0</v>
      </c>
      <c r="Q20" s="78">
        <f>SUMIFS(unique_contracts!BV:BV,unique_contracts!$AB:$AB,"=Sell",unique_contracts!$BS:$BS,"="&amp;$B20&amp;" ("&amp;$G20&amp;")",unique_contracts!$AM:$AM,"&lt;="&amp;E$4,unique_contracts!$AP:$AP,"&gt;="&amp;E$4)</f>
        <v>0</v>
      </c>
      <c r="R20" s="79">
        <f>SUMIFS(unique_contracts!BW:BW,unique_contracts!$AB:$AB,"=Sell",unique_contracts!$BS:$BS,"="&amp;$B20&amp;" ("&amp;$G20&amp;")",unique_contracts!$AM:$AM,"&lt;="&amp;F$4,unique_contracts!$AP:$AP,"&gt;="&amp;F$4)</f>
        <v>0</v>
      </c>
      <c r="S20" s="77">
        <f t="shared" si="3"/>
        <v>0</v>
      </c>
      <c r="T20" s="78">
        <f t="shared" si="4"/>
        <v>0</v>
      </c>
      <c r="U20" s="78">
        <f t="shared" si="5"/>
        <v>0</v>
      </c>
      <c r="V20" s="79">
        <f t="shared" si="6"/>
        <v>0</v>
      </c>
      <c r="W20" s="72"/>
    </row>
    <row r="21" spans="1:23" x14ac:dyDescent="0.25">
      <c r="A21" s="72"/>
      <c r="B21" s="60" t="s">
        <v>5243</v>
      </c>
      <c r="C21" s="35">
        <f t="shared" si="15"/>
        <v>0</v>
      </c>
      <c r="D21" s="36">
        <f t="shared" si="16"/>
        <v>0</v>
      </c>
      <c r="E21" s="36">
        <f t="shared" si="17"/>
        <v>0</v>
      </c>
      <c r="F21" s="37">
        <f t="shared" si="18"/>
        <v>0</v>
      </c>
      <c r="G21" s="51" t="s">
        <v>5224</v>
      </c>
      <c r="H21" s="55" t="s">
        <v>5231</v>
      </c>
      <c r="I21" s="75"/>
      <c r="J21" s="72"/>
      <c r="K21" s="77" cm="1">
        <f t="array" ref="K21">SUM(SUMIFS(unique_contracts!BT:BT,unique_contracts!$AB:$AB,{"Buy","Owned"},unique_contracts!$BS:$BS,"="&amp;$B21&amp;" ("&amp;$G21&amp;")",unique_contracts!$AM:$AM,"&lt;="&amp;C$4,unique_contracts!$AP:$AP,"&gt;="&amp;C$4), SUMIFS(unique_contracts!BT:BT,unique_contracts!$AB:$AB,"="&amp;"",unique_contracts!$BS:$BS,"="&amp;$B21&amp;" ("&amp;$G21&amp;")",unique_contracts!$AM:$AM,"&lt;="&amp;C$4,unique_contracts!$AP:$AP,"&gt;="&amp;C$4))</f>
        <v>0</v>
      </c>
      <c r="L21" s="78" cm="1">
        <f t="array" ref="L21">SUM(SUMIFS(unique_contracts!BU:BU,unique_contracts!$AB:$AB,{"Buy","Owned"},unique_contracts!$BS:$BS,"="&amp;$B21&amp;" ("&amp;$G21&amp;")",unique_contracts!$AM:$AM,"&lt;="&amp;D$4,unique_contracts!$AP:$AP,"&gt;="&amp;D$4), SUMIFS(unique_contracts!BU:BU,unique_contracts!$AB:$AB,"="&amp;"",unique_contracts!$BS:$BS,"="&amp;$B21&amp;" ("&amp;$G21&amp;")",unique_contracts!$AM:$AM,"&lt;="&amp;D$4,unique_contracts!$AP:$AP,"&gt;="&amp;D$4))</f>
        <v>0</v>
      </c>
      <c r="M21" s="78" cm="1">
        <f t="array" ref="M21">SUM(SUMIFS(unique_contracts!BV:BV,unique_contracts!$AB:$AB,{"Buy","Owned"},unique_contracts!$BS:$BS,"="&amp;$B21&amp;" ("&amp;$G21&amp;")",unique_contracts!$AM:$AM,"&lt;="&amp;E$4,unique_contracts!$AP:$AP,"&gt;="&amp;E$4), SUMIFS(unique_contracts!BV:BV,unique_contracts!$AB:$AB,"="&amp;"",unique_contracts!$BS:$BS,"="&amp;$B21&amp;" ("&amp;$G21&amp;")",unique_contracts!$AM:$AM,"&lt;="&amp;E$4,unique_contracts!$AP:$AP,"&gt;="&amp;E$4))</f>
        <v>0</v>
      </c>
      <c r="N21" s="79" cm="1">
        <f t="array" ref="N21">SUM(SUMIFS(unique_contracts!BW:BW,unique_contracts!$AB:$AB,{"Buy","Owned"},unique_contracts!$BS:$BS,"="&amp;$B21&amp;" ("&amp;$G21&amp;")",unique_contracts!$AM:$AM,"&lt;="&amp;F$4,unique_contracts!$AP:$AP,"&gt;="&amp;F$4), SUMIFS(unique_contracts!BW:BW,unique_contracts!$AB:$AB,"="&amp;"",unique_contracts!$BS:$BS,"="&amp;$B21&amp;" ("&amp;$G21&amp;")",unique_contracts!$AM:$AM,"&lt;="&amp;F$4,unique_contracts!$AP:$AP,"&gt;="&amp;F$4))</f>
        <v>0</v>
      </c>
      <c r="O21" s="77">
        <f>SUMIFS(unique_contracts!BT:BT,unique_contracts!$AB:$AB,"=Sell",unique_contracts!$BS:$BS,"="&amp;$B21&amp;" ("&amp;$G21&amp;")",unique_contracts!$AM:$AM,"&lt;="&amp;C$4,unique_contracts!$AP:$AP,"&gt;="&amp;C$4)</f>
        <v>0</v>
      </c>
      <c r="P21" s="78">
        <f>SUMIFS(unique_contracts!BU:BU,unique_contracts!$AB:$AB,"=Sell",unique_contracts!$BS:$BS,"="&amp;$B21&amp;" ("&amp;$G21&amp;")",unique_contracts!$AM:$AM,"&lt;="&amp;D$4,unique_contracts!$AP:$AP,"&gt;="&amp;D$4)</f>
        <v>0</v>
      </c>
      <c r="Q21" s="78">
        <f>SUMIFS(unique_contracts!BV:BV,unique_contracts!$AB:$AB,"=Sell",unique_contracts!$BS:$BS,"="&amp;$B21&amp;" ("&amp;$G21&amp;")",unique_contracts!$AM:$AM,"&lt;="&amp;E$4,unique_contracts!$AP:$AP,"&gt;="&amp;E$4)</f>
        <v>0</v>
      </c>
      <c r="R21" s="79">
        <f>SUMIFS(unique_contracts!BW:BW,unique_contracts!$AB:$AB,"=Sell",unique_contracts!$BS:$BS,"="&amp;$B21&amp;" ("&amp;$G21&amp;")",unique_contracts!$AM:$AM,"&lt;="&amp;F$4,unique_contracts!$AP:$AP,"&gt;="&amp;F$4)</f>
        <v>0</v>
      </c>
      <c r="S21" s="77">
        <f t="shared" si="3"/>
        <v>0</v>
      </c>
      <c r="T21" s="78">
        <f t="shared" si="4"/>
        <v>0</v>
      </c>
      <c r="U21" s="78">
        <f t="shared" si="5"/>
        <v>0</v>
      </c>
      <c r="V21" s="79">
        <f t="shared" si="6"/>
        <v>0</v>
      </c>
      <c r="W21" s="72"/>
    </row>
    <row r="22" spans="1:23" x14ac:dyDescent="0.25">
      <c r="A22" s="72"/>
      <c r="B22" s="63" t="s">
        <v>5244</v>
      </c>
      <c r="G22" s="67"/>
      <c r="H22" s="51"/>
      <c r="I22" s="75"/>
      <c r="J22" s="72"/>
      <c r="K22" s="83"/>
      <c r="L22" s="84"/>
      <c r="M22" s="84"/>
      <c r="N22" s="85"/>
      <c r="O22" s="83"/>
      <c r="P22" s="84"/>
      <c r="Q22" s="84"/>
      <c r="R22" s="85"/>
      <c r="S22" s="83"/>
      <c r="T22" s="84"/>
      <c r="U22" s="84"/>
      <c r="V22" s="85"/>
      <c r="W22" s="72"/>
    </row>
    <row r="23" spans="1:23" x14ac:dyDescent="0.25">
      <c r="A23" s="72"/>
      <c r="B23" s="59" t="s">
        <v>5245</v>
      </c>
      <c r="C23" s="29">
        <f t="shared" si="15"/>
        <v>9943.2055545608437</v>
      </c>
      <c r="D23" s="30">
        <f t="shared" si="16"/>
        <v>9817.4215380348815</v>
      </c>
      <c r="E23" s="30">
        <f t="shared" si="17"/>
        <v>9585.316890961305</v>
      </c>
      <c r="F23" s="31">
        <f t="shared" si="18"/>
        <v>7492.4365063811656</v>
      </c>
      <c r="G23" s="58" t="s">
        <v>5224</v>
      </c>
      <c r="H23" s="58" t="s">
        <v>5231</v>
      </c>
      <c r="I23" s="75"/>
      <c r="J23" s="72"/>
      <c r="K23" s="77" cm="1">
        <f t="array" ref="K23">SUM(SUMIFS(unique_contracts!BT:BT,unique_contracts!$AB:$AB,{"Buy","Owned"},unique_contracts!$BS:$BS,"="&amp;$B23&amp;" ("&amp;$G23&amp;")",unique_contracts!$AM:$AM,"&lt;="&amp;C$4,unique_contracts!$AP:$AP,"&gt;="&amp;C$4), SUMIFS(unique_contracts!BT:BT,unique_contracts!$AB:$AB,"="&amp;"",unique_contracts!$BS:$BS,"="&amp;$B23&amp;" ("&amp;$G23&amp;")",unique_contracts!$AM:$AM,"&lt;="&amp;C$4,unique_contracts!$AP:$AP,"&gt;="&amp;C$4))</f>
        <v>9943.2055545608437</v>
      </c>
      <c r="L23" s="78" cm="1">
        <f t="array" ref="L23">SUM(SUMIFS(unique_contracts!BU:BU,unique_contracts!$AB:$AB,{"Buy","Owned"},unique_contracts!$BS:$BS,"="&amp;$B23&amp;" ("&amp;$G23&amp;")",unique_contracts!$AM:$AM,"&lt;="&amp;D$4,unique_contracts!$AP:$AP,"&gt;="&amp;D$4), SUMIFS(unique_contracts!BU:BU,unique_contracts!$AB:$AB,"="&amp;"",unique_contracts!$BS:$BS,"="&amp;$B23&amp;" ("&amp;$G23&amp;")",unique_contracts!$AM:$AM,"&lt;="&amp;D$4,unique_contracts!$AP:$AP,"&gt;="&amp;D$4))</f>
        <v>9817.4215380348815</v>
      </c>
      <c r="M23" s="78" cm="1">
        <f t="array" ref="M23">SUM(SUMIFS(unique_contracts!BV:BV,unique_contracts!$AB:$AB,{"Buy","Owned"},unique_contracts!$BS:$BS,"="&amp;$B23&amp;" ("&amp;$G23&amp;")",unique_contracts!$AM:$AM,"&lt;="&amp;E$4,unique_contracts!$AP:$AP,"&gt;="&amp;E$4), SUMIFS(unique_contracts!BV:BV,unique_contracts!$AB:$AB,"="&amp;"",unique_contracts!$BS:$BS,"="&amp;$B23&amp;" ("&amp;$G23&amp;")",unique_contracts!$AM:$AM,"&lt;="&amp;E$4,unique_contracts!$AP:$AP,"&gt;="&amp;E$4))</f>
        <v>9585.316890961305</v>
      </c>
      <c r="N23" s="79" cm="1">
        <f t="array" ref="N23">SUM(SUMIFS(unique_contracts!BW:BW,unique_contracts!$AB:$AB,{"Buy","Owned"},unique_contracts!$BS:$BS,"="&amp;$B23&amp;" ("&amp;$G23&amp;")",unique_contracts!$AM:$AM,"&lt;="&amp;F$4,unique_contracts!$AP:$AP,"&gt;="&amp;F$4), SUMIFS(unique_contracts!BW:BW,unique_contracts!$AB:$AB,"="&amp;"",unique_contracts!$BS:$BS,"="&amp;$B23&amp;" ("&amp;$G23&amp;")",unique_contracts!$AM:$AM,"&lt;="&amp;F$4,unique_contracts!$AP:$AP,"&gt;="&amp;F$4))</f>
        <v>7492.4365063811656</v>
      </c>
      <c r="O23" s="77">
        <f>SUMIFS(unique_contracts!BT:BT,unique_contracts!$AB:$AB,"=Sell",unique_contracts!$BS:$BS,"="&amp;$B23&amp;" ("&amp;$G23&amp;")",unique_contracts!$AM:$AM,"&lt;="&amp;C$4,unique_contracts!$AP:$AP,"&gt;="&amp;C$4)</f>
        <v>0</v>
      </c>
      <c r="P23" s="78">
        <f>SUMIFS(unique_contracts!BU:BU,unique_contracts!$AB:$AB,"=Sell",unique_contracts!$BS:$BS,"="&amp;$B23&amp;" ("&amp;$G23&amp;")",unique_contracts!$AM:$AM,"&lt;="&amp;D$4,unique_contracts!$AP:$AP,"&gt;="&amp;D$4)</f>
        <v>0</v>
      </c>
      <c r="Q23" s="78">
        <f>SUMIFS(unique_contracts!BV:BV,unique_contracts!$AB:$AB,"=Sell",unique_contracts!$BS:$BS,"="&amp;$B23&amp;" ("&amp;$G23&amp;")",unique_contracts!$AM:$AM,"&lt;="&amp;E$4,unique_contracts!$AP:$AP,"&gt;="&amp;E$4)</f>
        <v>0</v>
      </c>
      <c r="R23" s="79">
        <f>SUMIFS(unique_contracts!BW:BW,unique_contracts!$AB:$AB,"=Sell",unique_contracts!$BS:$BS,"="&amp;$B23&amp;" ("&amp;$G23&amp;")",unique_contracts!$AM:$AM,"&lt;="&amp;F$4,unique_contracts!$AP:$AP,"&gt;="&amp;F$4)</f>
        <v>0</v>
      </c>
      <c r="S23" s="77">
        <f t="shared" si="3"/>
        <v>9943.2055545608437</v>
      </c>
      <c r="T23" s="78">
        <f t="shared" si="4"/>
        <v>9817.4215380348815</v>
      </c>
      <c r="U23" s="78">
        <f t="shared" si="5"/>
        <v>9585.316890961305</v>
      </c>
      <c r="V23" s="79">
        <f t="shared" si="6"/>
        <v>7492.4365063811656</v>
      </c>
      <c r="W23" s="72"/>
    </row>
    <row r="24" spans="1:23" x14ac:dyDescent="0.25">
      <c r="A24" s="72"/>
      <c r="B24" s="56" t="s">
        <v>5246</v>
      </c>
      <c r="C24" s="32">
        <f t="shared" si="15"/>
        <v>0</v>
      </c>
      <c r="D24" s="33">
        <f t="shared" si="16"/>
        <v>0</v>
      </c>
      <c r="E24" s="33">
        <f t="shared" si="17"/>
        <v>0</v>
      </c>
      <c r="F24" s="34">
        <f t="shared" si="18"/>
        <v>0</v>
      </c>
      <c r="G24" s="58" t="s">
        <v>5224</v>
      </c>
      <c r="H24" s="58" t="s">
        <v>5231</v>
      </c>
      <c r="I24" s="75"/>
      <c r="J24" s="72"/>
      <c r="K24" s="77" cm="1">
        <f t="array" ref="K24">SUM(SUMIFS(unique_contracts!BT:BT,unique_contracts!$AB:$AB,{"Buy","Owned"},unique_contracts!$BS:$BS,"="&amp;$B24&amp;" ("&amp;$G24&amp;")",unique_contracts!$AM:$AM,"&lt;="&amp;C$4,unique_contracts!$AP:$AP,"&gt;="&amp;C$4), SUMIFS(unique_contracts!BT:BT,unique_contracts!$AB:$AB,"="&amp;"",unique_contracts!$BS:$BS,"="&amp;$B24&amp;" ("&amp;$G24&amp;")",unique_contracts!$AM:$AM,"&lt;="&amp;C$4,unique_contracts!$AP:$AP,"&gt;="&amp;C$4))</f>
        <v>0</v>
      </c>
      <c r="L24" s="78" cm="1">
        <f t="array" ref="L24">SUM(SUMIFS(unique_contracts!BU:BU,unique_contracts!$AB:$AB,{"Buy","Owned"},unique_contracts!$BS:$BS,"="&amp;$B24&amp;" ("&amp;$G24&amp;")",unique_contracts!$AM:$AM,"&lt;="&amp;D$4,unique_contracts!$AP:$AP,"&gt;="&amp;D$4), SUMIFS(unique_contracts!BU:BU,unique_contracts!$AB:$AB,"="&amp;"",unique_contracts!$BS:$BS,"="&amp;$B24&amp;" ("&amp;$G24&amp;")",unique_contracts!$AM:$AM,"&lt;="&amp;D$4,unique_contracts!$AP:$AP,"&gt;="&amp;D$4))</f>
        <v>0</v>
      </c>
      <c r="M24" s="78" cm="1">
        <f t="array" ref="M24">SUM(SUMIFS(unique_contracts!BV:BV,unique_contracts!$AB:$AB,{"Buy","Owned"},unique_contracts!$BS:$BS,"="&amp;$B24&amp;" ("&amp;$G24&amp;")",unique_contracts!$AM:$AM,"&lt;="&amp;E$4,unique_contracts!$AP:$AP,"&gt;="&amp;E$4), SUMIFS(unique_contracts!BV:BV,unique_contracts!$AB:$AB,"="&amp;"",unique_contracts!$BS:$BS,"="&amp;$B24&amp;" ("&amp;$G24&amp;")",unique_contracts!$AM:$AM,"&lt;="&amp;E$4,unique_contracts!$AP:$AP,"&gt;="&amp;E$4))</f>
        <v>0</v>
      </c>
      <c r="N24" s="79" cm="1">
        <f t="array" ref="N24">SUM(SUMIFS(unique_contracts!BW:BW,unique_contracts!$AB:$AB,{"Buy","Owned"},unique_contracts!$BS:$BS,"="&amp;$B24&amp;" ("&amp;$G24&amp;")",unique_contracts!$AM:$AM,"&lt;="&amp;F$4,unique_contracts!$AP:$AP,"&gt;="&amp;F$4), SUMIFS(unique_contracts!BW:BW,unique_contracts!$AB:$AB,"="&amp;"",unique_contracts!$BS:$BS,"="&amp;$B24&amp;" ("&amp;$G24&amp;")",unique_contracts!$AM:$AM,"&lt;="&amp;F$4,unique_contracts!$AP:$AP,"&gt;="&amp;F$4))</f>
        <v>0</v>
      </c>
      <c r="O24" s="77">
        <f>SUMIFS(unique_contracts!BT:BT,unique_contracts!$AB:$AB,"=Sell",unique_contracts!$BS:$BS,"="&amp;$B24&amp;" ("&amp;$G24&amp;")",unique_contracts!$AM:$AM,"&lt;="&amp;C$4,unique_contracts!$AP:$AP,"&gt;="&amp;C$4)</f>
        <v>0</v>
      </c>
      <c r="P24" s="78">
        <f>SUMIFS(unique_contracts!BU:BU,unique_contracts!$AB:$AB,"=Sell",unique_contracts!$BS:$BS,"="&amp;$B24&amp;" ("&amp;$G24&amp;")",unique_contracts!$AM:$AM,"&lt;="&amp;D$4,unique_contracts!$AP:$AP,"&gt;="&amp;D$4)</f>
        <v>0</v>
      </c>
      <c r="Q24" s="78">
        <f>SUMIFS(unique_contracts!BV:BV,unique_contracts!$AB:$AB,"=Sell",unique_contracts!$BS:$BS,"="&amp;$B24&amp;" ("&amp;$G24&amp;")",unique_contracts!$AM:$AM,"&lt;="&amp;E$4,unique_contracts!$AP:$AP,"&gt;="&amp;E$4)</f>
        <v>0</v>
      </c>
      <c r="R24" s="79">
        <f>SUMIFS(unique_contracts!BW:BW,unique_contracts!$AB:$AB,"=Sell",unique_contracts!$BS:$BS,"="&amp;$B24&amp;" ("&amp;$G24&amp;")",unique_contracts!$AM:$AM,"&lt;="&amp;F$4,unique_contracts!$AP:$AP,"&gt;="&amp;F$4)</f>
        <v>0</v>
      </c>
      <c r="S24" s="77">
        <f t="shared" si="3"/>
        <v>0</v>
      </c>
      <c r="T24" s="78">
        <f t="shared" si="4"/>
        <v>0</v>
      </c>
      <c r="U24" s="78">
        <f t="shared" si="5"/>
        <v>0</v>
      </c>
      <c r="V24" s="79">
        <f t="shared" si="6"/>
        <v>0</v>
      </c>
      <c r="W24" s="72"/>
    </row>
    <row r="25" spans="1:23" x14ac:dyDescent="0.25">
      <c r="A25" s="72"/>
      <c r="B25" s="56" t="s">
        <v>5247</v>
      </c>
      <c r="C25" s="32">
        <f t="shared" si="15"/>
        <v>0</v>
      </c>
      <c r="D25" s="33">
        <f t="shared" si="16"/>
        <v>0</v>
      </c>
      <c r="E25" s="33">
        <f t="shared" si="17"/>
        <v>0</v>
      </c>
      <c r="F25" s="34">
        <f t="shared" si="18"/>
        <v>0</v>
      </c>
      <c r="G25" s="58" t="s">
        <v>5224</v>
      </c>
      <c r="H25" s="58" t="s">
        <v>5231</v>
      </c>
      <c r="I25" s="75"/>
      <c r="J25" s="72"/>
      <c r="K25" s="77" cm="1">
        <f t="array" ref="K25">SUM(SUMIFS(unique_contracts!BT:BT,unique_contracts!$AB:$AB,{"Buy","Owned"},unique_contracts!$BS:$BS,"="&amp;$B25&amp;" ("&amp;$G25&amp;")",unique_contracts!$AM:$AM,"&lt;="&amp;C$4,unique_contracts!$AP:$AP,"&gt;="&amp;C$4), SUMIFS(unique_contracts!BT:BT,unique_contracts!$AB:$AB,"="&amp;"",unique_contracts!$BS:$BS,"="&amp;$B25&amp;" ("&amp;$G25&amp;")",unique_contracts!$AM:$AM,"&lt;="&amp;C$4,unique_contracts!$AP:$AP,"&gt;="&amp;C$4))</f>
        <v>0</v>
      </c>
      <c r="L25" s="78" cm="1">
        <f t="array" ref="L25">SUM(SUMIFS(unique_contracts!BU:BU,unique_contracts!$AB:$AB,{"Buy","Owned"},unique_contracts!$BS:$BS,"="&amp;$B25&amp;" ("&amp;$G25&amp;")",unique_contracts!$AM:$AM,"&lt;="&amp;D$4,unique_contracts!$AP:$AP,"&gt;="&amp;D$4), SUMIFS(unique_contracts!BU:BU,unique_contracts!$AB:$AB,"="&amp;"",unique_contracts!$BS:$BS,"="&amp;$B25&amp;" ("&amp;$G25&amp;")",unique_contracts!$AM:$AM,"&lt;="&amp;D$4,unique_contracts!$AP:$AP,"&gt;="&amp;D$4))</f>
        <v>0</v>
      </c>
      <c r="M25" s="78" cm="1">
        <f t="array" ref="M25">SUM(SUMIFS(unique_contracts!BV:BV,unique_contracts!$AB:$AB,{"Buy","Owned"},unique_contracts!$BS:$BS,"="&amp;$B25&amp;" ("&amp;$G25&amp;")",unique_contracts!$AM:$AM,"&lt;="&amp;E$4,unique_contracts!$AP:$AP,"&gt;="&amp;E$4), SUMIFS(unique_contracts!BV:BV,unique_contracts!$AB:$AB,"="&amp;"",unique_contracts!$BS:$BS,"="&amp;$B25&amp;" ("&amp;$G25&amp;")",unique_contracts!$AM:$AM,"&lt;="&amp;E$4,unique_contracts!$AP:$AP,"&gt;="&amp;E$4))</f>
        <v>0</v>
      </c>
      <c r="N25" s="79" cm="1">
        <f t="array" ref="N25">SUM(SUMIFS(unique_contracts!BW:BW,unique_contracts!$AB:$AB,{"Buy","Owned"},unique_contracts!$BS:$BS,"="&amp;$B25&amp;" ("&amp;$G25&amp;")",unique_contracts!$AM:$AM,"&lt;="&amp;F$4,unique_contracts!$AP:$AP,"&gt;="&amp;F$4), SUMIFS(unique_contracts!BW:BW,unique_contracts!$AB:$AB,"="&amp;"",unique_contracts!$BS:$BS,"="&amp;$B25&amp;" ("&amp;$G25&amp;")",unique_contracts!$AM:$AM,"&lt;="&amp;F$4,unique_contracts!$AP:$AP,"&gt;="&amp;F$4))</f>
        <v>0</v>
      </c>
      <c r="O25" s="77">
        <f>SUMIFS(unique_contracts!BT:BT,unique_contracts!$AB:$AB,"=Sell",unique_contracts!$BS:$BS,"="&amp;$B25&amp;" ("&amp;$G25&amp;")",unique_contracts!$AM:$AM,"&lt;="&amp;C$4,unique_contracts!$AP:$AP,"&gt;="&amp;C$4)</f>
        <v>0</v>
      </c>
      <c r="P25" s="78">
        <f>SUMIFS(unique_contracts!BU:BU,unique_contracts!$AB:$AB,"=Sell",unique_contracts!$BS:$BS,"="&amp;$B25&amp;" ("&amp;$G25&amp;")",unique_contracts!$AM:$AM,"&lt;="&amp;D$4,unique_contracts!$AP:$AP,"&gt;="&amp;D$4)</f>
        <v>0</v>
      </c>
      <c r="Q25" s="78">
        <f>SUMIFS(unique_contracts!BV:BV,unique_contracts!$AB:$AB,"=Sell",unique_contracts!$BS:$BS,"="&amp;$B25&amp;" ("&amp;$G25&amp;")",unique_contracts!$AM:$AM,"&lt;="&amp;E$4,unique_contracts!$AP:$AP,"&gt;="&amp;E$4)</f>
        <v>0</v>
      </c>
      <c r="R25" s="79">
        <f>SUMIFS(unique_contracts!BW:BW,unique_contracts!$AB:$AB,"=Sell",unique_contracts!$BS:$BS,"="&amp;$B25&amp;" ("&amp;$G25&amp;")",unique_contracts!$AM:$AM,"&lt;="&amp;F$4,unique_contracts!$AP:$AP,"&gt;="&amp;F$4)</f>
        <v>0</v>
      </c>
      <c r="S25" s="77">
        <f t="shared" si="3"/>
        <v>0</v>
      </c>
      <c r="T25" s="78">
        <f t="shared" si="4"/>
        <v>0</v>
      </c>
      <c r="U25" s="78">
        <f t="shared" si="5"/>
        <v>0</v>
      </c>
      <c r="V25" s="79">
        <f t="shared" si="6"/>
        <v>0</v>
      </c>
      <c r="W25" s="72"/>
    </row>
    <row r="26" spans="1:23" x14ac:dyDescent="0.25">
      <c r="A26" s="72"/>
      <c r="B26" s="60" t="s">
        <v>5248</v>
      </c>
      <c r="C26" s="35">
        <f t="shared" si="15"/>
        <v>0</v>
      </c>
      <c r="D26" s="36">
        <f t="shared" si="16"/>
        <v>0</v>
      </c>
      <c r="E26" s="36">
        <f t="shared" si="17"/>
        <v>0</v>
      </c>
      <c r="F26" s="37">
        <f t="shared" si="18"/>
        <v>0</v>
      </c>
      <c r="G26" s="58" t="s">
        <v>5224</v>
      </c>
      <c r="H26" s="58" t="s">
        <v>5231</v>
      </c>
      <c r="I26" s="75"/>
      <c r="J26" s="72"/>
      <c r="K26" s="77" cm="1">
        <f t="array" ref="K26">SUM(SUMIFS(unique_contracts!BT:BT,unique_contracts!$AB:$AB,{"Buy","Owned"},unique_contracts!$BS:$BS,"="&amp;$B26&amp;" ("&amp;$G26&amp;")",unique_contracts!$AM:$AM,"&lt;="&amp;C$4,unique_contracts!$AP:$AP,"&gt;="&amp;C$4), SUMIFS(unique_contracts!BT:BT,unique_contracts!$AB:$AB,"="&amp;"",unique_contracts!$BS:$BS,"="&amp;$B26&amp;" ("&amp;$G26&amp;")",unique_contracts!$AM:$AM,"&lt;="&amp;C$4,unique_contracts!$AP:$AP,"&gt;="&amp;C$4))</f>
        <v>0</v>
      </c>
      <c r="L26" s="78" cm="1">
        <f t="array" ref="L26">SUM(SUMIFS(unique_contracts!BU:BU,unique_contracts!$AB:$AB,{"Buy","Owned"},unique_contracts!$BS:$BS,"="&amp;$B26&amp;" ("&amp;$G26&amp;")",unique_contracts!$AM:$AM,"&lt;="&amp;D$4,unique_contracts!$AP:$AP,"&gt;="&amp;D$4), SUMIFS(unique_contracts!BU:BU,unique_contracts!$AB:$AB,"="&amp;"",unique_contracts!$BS:$BS,"="&amp;$B26&amp;" ("&amp;$G26&amp;")",unique_contracts!$AM:$AM,"&lt;="&amp;D$4,unique_contracts!$AP:$AP,"&gt;="&amp;D$4))</f>
        <v>0</v>
      </c>
      <c r="M26" s="78" cm="1">
        <f t="array" ref="M26">SUM(SUMIFS(unique_contracts!BV:BV,unique_contracts!$AB:$AB,{"Buy","Owned"},unique_contracts!$BS:$BS,"="&amp;$B26&amp;" ("&amp;$G26&amp;")",unique_contracts!$AM:$AM,"&lt;="&amp;E$4,unique_contracts!$AP:$AP,"&gt;="&amp;E$4), SUMIFS(unique_contracts!BV:BV,unique_contracts!$AB:$AB,"="&amp;"",unique_contracts!$BS:$BS,"="&amp;$B26&amp;" ("&amp;$G26&amp;")",unique_contracts!$AM:$AM,"&lt;="&amp;E$4,unique_contracts!$AP:$AP,"&gt;="&amp;E$4))</f>
        <v>0</v>
      </c>
      <c r="N26" s="79" cm="1">
        <f t="array" ref="N26">SUM(SUMIFS(unique_contracts!BW:BW,unique_contracts!$AB:$AB,{"Buy","Owned"},unique_contracts!$BS:$BS,"="&amp;$B26&amp;" ("&amp;$G26&amp;")",unique_contracts!$AM:$AM,"&lt;="&amp;F$4,unique_contracts!$AP:$AP,"&gt;="&amp;F$4), SUMIFS(unique_contracts!BW:BW,unique_contracts!$AB:$AB,"="&amp;"",unique_contracts!$BS:$BS,"="&amp;$B26&amp;" ("&amp;$G26&amp;")",unique_contracts!$AM:$AM,"&lt;="&amp;F$4,unique_contracts!$AP:$AP,"&gt;="&amp;F$4))</f>
        <v>0</v>
      </c>
      <c r="O26" s="77">
        <f>SUMIFS(unique_contracts!BT:BT,unique_contracts!$AB:$AB,"=Sell",unique_contracts!$BS:$BS,"="&amp;$B26&amp;" ("&amp;$G26&amp;")",unique_contracts!$AM:$AM,"&lt;="&amp;C$4,unique_contracts!$AP:$AP,"&gt;="&amp;C$4)</f>
        <v>0</v>
      </c>
      <c r="P26" s="78">
        <f>SUMIFS(unique_contracts!BU:BU,unique_contracts!$AB:$AB,"=Sell",unique_contracts!$BS:$BS,"="&amp;$B26&amp;" ("&amp;$G26&amp;")",unique_contracts!$AM:$AM,"&lt;="&amp;D$4,unique_contracts!$AP:$AP,"&gt;="&amp;D$4)</f>
        <v>0</v>
      </c>
      <c r="Q26" s="78">
        <f>SUMIFS(unique_contracts!BV:BV,unique_contracts!$AB:$AB,"=Sell",unique_contracts!$BS:$BS,"="&amp;$B26&amp;" ("&amp;$G26&amp;")",unique_contracts!$AM:$AM,"&lt;="&amp;E$4,unique_contracts!$AP:$AP,"&gt;="&amp;E$4)</f>
        <v>0</v>
      </c>
      <c r="R26" s="79">
        <f>SUMIFS(unique_contracts!BW:BW,unique_contracts!$AB:$AB,"=Sell",unique_contracts!$BS:$BS,"="&amp;$B26&amp;" ("&amp;$G26&amp;")",unique_contracts!$AM:$AM,"&lt;="&amp;F$4,unique_contracts!$AP:$AP,"&gt;="&amp;F$4)</f>
        <v>0</v>
      </c>
      <c r="S26" s="77">
        <f t="shared" si="3"/>
        <v>0</v>
      </c>
      <c r="T26" s="78">
        <f t="shared" si="4"/>
        <v>0</v>
      </c>
      <c r="U26" s="78">
        <f t="shared" si="5"/>
        <v>0</v>
      </c>
      <c r="V26" s="79">
        <f t="shared" si="6"/>
        <v>0</v>
      </c>
      <c r="W26" s="72"/>
    </row>
    <row r="27" spans="1:23" x14ac:dyDescent="0.25">
      <c r="A27" s="72"/>
      <c r="B27" s="63" t="s">
        <v>5249</v>
      </c>
      <c r="G27" s="57"/>
      <c r="H27" s="52"/>
      <c r="I27" s="76"/>
      <c r="J27" s="72"/>
      <c r="K27" s="77" cm="1">
        <f t="array" ref="K27">SUM(SUMIFS(unique_contracts!BT:BT,unique_contracts!$AB:$AB,{"Buy","Owned"},unique_contracts!$BS:$BS,"="&amp;$B27&amp;" ("&amp;$G27&amp;")",unique_contracts!$AM:$AM,"&lt;="&amp;C$4,unique_contracts!$AP:$AP,"&gt;="&amp;C$4), SUMIFS(unique_contracts!BT:BT,unique_contracts!$AB:$AB,"="&amp;"",unique_contracts!$BS:$BS,"="&amp;$B27&amp;" ("&amp;$G27&amp;")",unique_contracts!$AM:$AM,"&lt;="&amp;C$4,unique_contracts!$AP:$AP,"&gt;="&amp;C$4))</f>
        <v>0</v>
      </c>
      <c r="L27" s="78" cm="1">
        <f t="array" ref="L27">SUM(SUMIFS(unique_contracts!BU:BU,unique_contracts!$AB:$AB,{"Buy","Owned"},unique_contracts!$BS:$BS,"="&amp;$B27&amp;" ("&amp;$G27&amp;")",unique_contracts!$AM:$AM,"&lt;="&amp;D$4,unique_contracts!$AP:$AP,"&gt;="&amp;D$4), SUMIFS(unique_contracts!BU:BU,unique_contracts!$AB:$AB,"="&amp;"",unique_contracts!$BS:$BS,"="&amp;$B27&amp;" ("&amp;$G27&amp;")",unique_contracts!$AM:$AM,"&lt;="&amp;D$4,unique_contracts!$AP:$AP,"&gt;="&amp;D$4))</f>
        <v>0</v>
      </c>
      <c r="M27" s="78" cm="1">
        <f t="array" ref="M27">SUM(SUMIFS(unique_contracts!BV:BV,unique_contracts!$AB:$AB,{"Buy","Owned"},unique_contracts!$BS:$BS,"="&amp;$B27&amp;" ("&amp;$G27&amp;")",unique_contracts!$AM:$AM,"&lt;="&amp;E$4,unique_contracts!$AP:$AP,"&gt;="&amp;E$4), SUMIFS(unique_contracts!BV:BV,unique_contracts!$AB:$AB,"="&amp;"",unique_contracts!$BS:$BS,"="&amp;$B27&amp;" ("&amp;$G27&amp;")",unique_contracts!$AM:$AM,"&lt;="&amp;E$4,unique_contracts!$AP:$AP,"&gt;="&amp;E$4))</f>
        <v>0</v>
      </c>
      <c r="N27" s="79" cm="1">
        <f t="array" ref="N27">SUM(SUMIFS(unique_contracts!BW:BW,unique_contracts!$AB:$AB,{"Buy","Owned"},unique_contracts!$BS:$BS,"="&amp;$B27&amp;" ("&amp;$G27&amp;")",unique_contracts!$AM:$AM,"&lt;="&amp;F$4,unique_contracts!$AP:$AP,"&gt;="&amp;F$4), SUMIFS(unique_contracts!BW:BW,unique_contracts!$AB:$AB,"="&amp;"",unique_contracts!$BS:$BS,"="&amp;$B27&amp;" ("&amp;$G27&amp;")",unique_contracts!$AM:$AM,"&lt;="&amp;F$4,unique_contracts!$AP:$AP,"&gt;="&amp;F$4))</f>
        <v>0</v>
      </c>
      <c r="O27" s="77">
        <f>SUMIFS(unique_contracts!BT:BT,unique_contracts!$AB:$AB,"=Sell",unique_contracts!$BS:$BS,"="&amp;$B27&amp;" ("&amp;$G27&amp;")",unique_contracts!$AM:$AM,"&lt;="&amp;C$4,unique_contracts!$AP:$AP,"&gt;="&amp;C$4)</f>
        <v>0</v>
      </c>
      <c r="P27" s="78">
        <f>SUMIFS(unique_contracts!BU:BU,unique_contracts!$AB:$AB,"=Sell",unique_contracts!$BS:$BS,"="&amp;$B27&amp;" ("&amp;$G27&amp;")",unique_contracts!$AM:$AM,"&lt;="&amp;D$4,unique_contracts!$AP:$AP,"&gt;="&amp;D$4)</f>
        <v>0</v>
      </c>
      <c r="Q27" s="78">
        <f>SUMIFS(unique_contracts!BV:BV,unique_contracts!$AB:$AB,"=Sell",unique_contracts!$BS:$BS,"="&amp;$B27&amp;" ("&amp;$G27&amp;")",unique_contracts!$AM:$AM,"&lt;="&amp;E$4,unique_contracts!$AP:$AP,"&gt;="&amp;E$4)</f>
        <v>0</v>
      </c>
      <c r="R27" s="79">
        <f>SUMIFS(unique_contracts!BW:BW,unique_contracts!$AB:$AB,"=Sell",unique_contracts!$BS:$BS,"="&amp;$B27&amp;" ("&amp;$G27&amp;")",unique_contracts!$AM:$AM,"&lt;="&amp;F$4,unique_contracts!$AP:$AP,"&gt;="&amp;F$4)</f>
        <v>0</v>
      </c>
      <c r="S27" s="77">
        <f t="shared" si="3"/>
        <v>0</v>
      </c>
      <c r="T27" s="78">
        <f t="shared" si="4"/>
        <v>0</v>
      </c>
      <c r="U27" s="78">
        <f t="shared" si="5"/>
        <v>0</v>
      </c>
      <c r="V27" s="79">
        <f t="shared" si="6"/>
        <v>0</v>
      </c>
      <c r="W27" s="72"/>
    </row>
    <row r="28" spans="1:23" x14ac:dyDescent="0.25">
      <c r="A28" s="72"/>
      <c r="B28" s="61" t="s">
        <v>5250</v>
      </c>
      <c r="C28" s="38">
        <f t="shared" si="15"/>
        <v>0</v>
      </c>
      <c r="D28" s="39">
        <f t="shared" si="16"/>
        <v>0</v>
      </c>
      <c r="E28" s="39">
        <f t="shared" si="17"/>
        <v>0</v>
      </c>
      <c r="F28" s="40">
        <f t="shared" si="18"/>
        <v>0</v>
      </c>
      <c r="G28" s="58" t="s">
        <v>5224</v>
      </c>
      <c r="H28" s="58" t="s">
        <v>5231</v>
      </c>
      <c r="I28" s="75"/>
      <c r="J28" s="72"/>
      <c r="K28" s="77" cm="1">
        <f t="array" ref="K28">SUM(SUMIFS(unique_contracts!BT:BT,unique_contracts!$AB:$AB,{"Buy","Owned"},unique_contracts!$BS:$BS,"="&amp;$B28&amp;" ("&amp;$G28&amp;")",unique_contracts!$AM:$AM,"&lt;="&amp;C$4,unique_contracts!$AP:$AP,"&gt;="&amp;C$4), SUMIFS(unique_contracts!BT:BT,unique_contracts!$AB:$AB,"="&amp;"",unique_contracts!$BS:$BS,"="&amp;$B28&amp;" ("&amp;$G28&amp;")",unique_contracts!$AM:$AM,"&lt;="&amp;C$4,unique_contracts!$AP:$AP,"&gt;="&amp;C$4))</f>
        <v>0</v>
      </c>
      <c r="L28" s="78" cm="1">
        <f t="array" ref="L28">SUM(SUMIFS(unique_contracts!BU:BU,unique_contracts!$AB:$AB,{"Buy","Owned"},unique_contracts!$BS:$BS,"="&amp;$B28&amp;" ("&amp;$G28&amp;")",unique_contracts!$AM:$AM,"&lt;="&amp;D$4,unique_contracts!$AP:$AP,"&gt;="&amp;D$4), SUMIFS(unique_contracts!BU:BU,unique_contracts!$AB:$AB,"="&amp;"",unique_contracts!$BS:$BS,"="&amp;$B28&amp;" ("&amp;$G28&amp;")",unique_contracts!$AM:$AM,"&lt;="&amp;D$4,unique_contracts!$AP:$AP,"&gt;="&amp;D$4))</f>
        <v>0</v>
      </c>
      <c r="M28" s="78" cm="1">
        <f t="array" ref="M28">SUM(SUMIFS(unique_contracts!BV:BV,unique_contracts!$AB:$AB,{"Buy","Owned"},unique_contracts!$BS:$BS,"="&amp;$B28&amp;" ("&amp;$G28&amp;")",unique_contracts!$AM:$AM,"&lt;="&amp;E$4,unique_contracts!$AP:$AP,"&gt;="&amp;E$4), SUMIFS(unique_contracts!BV:BV,unique_contracts!$AB:$AB,"="&amp;"",unique_contracts!$BS:$BS,"="&amp;$B28&amp;" ("&amp;$G28&amp;")",unique_contracts!$AM:$AM,"&lt;="&amp;E$4,unique_contracts!$AP:$AP,"&gt;="&amp;E$4))</f>
        <v>0</v>
      </c>
      <c r="N28" s="79" cm="1">
        <f t="array" ref="N28">SUM(SUMIFS(unique_contracts!BW:BW,unique_contracts!$AB:$AB,{"Buy","Owned"},unique_contracts!$BS:$BS,"="&amp;$B28&amp;" ("&amp;$G28&amp;")",unique_contracts!$AM:$AM,"&lt;="&amp;F$4,unique_contracts!$AP:$AP,"&gt;="&amp;F$4), SUMIFS(unique_contracts!BW:BW,unique_contracts!$AB:$AB,"="&amp;"",unique_contracts!$BS:$BS,"="&amp;$B28&amp;" ("&amp;$G28&amp;")",unique_contracts!$AM:$AM,"&lt;="&amp;F$4,unique_contracts!$AP:$AP,"&gt;="&amp;F$4))</f>
        <v>0</v>
      </c>
      <c r="O28" s="77">
        <f>SUMIFS(unique_contracts!BT:BT,unique_contracts!$AB:$AB,"=Sell",unique_contracts!$BS:$BS,"="&amp;$B28&amp;" ("&amp;$G28&amp;")",unique_contracts!$AM:$AM,"&lt;="&amp;C$4,unique_contracts!$AP:$AP,"&gt;="&amp;C$4)</f>
        <v>0</v>
      </c>
      <c r="P28" s="78">
        <f>SUMIFS(unique_contracts!BU:BU,unique_contracts!$AB:$AB,"=Sell",unique_contracts!$BS:$BS,"="&amp;$B28&amp;" ("&amp;$G28&amp;")",unique_contracts!$AM:$AM,"&lt;="&amp;D$4,unique_contracts!$AP:$AP,"&gt;="&amp;D$4)</f>
        <v>0</v>
      </c>
      <c r="Q28" s="78">
        <f>SUMIFS(unique_contracts!BV:BV,unique_contracts!$AB:$AB,"=Sell",unique_contracts!$BS:$BS,"="&amp;$B28&amp;" ("&amp;$G28&amp;")",unique_contracts!$AM:$AM,"&lt;="&amp;E$4,unique_contracts!$AP:$AP,"&gt;="&amp;E$4)</f>
        <v>0</v>
      </c>
      <c r="R28" s="79">
        <f>SUMIFS(unique_contracts!BW:BW,unique_contracts!$AB:$AB,"=Sell",unique_contracts!$BS:$BS,"="&amp;$B28&amp;" ("&amp;$G28&amp;")",unique_contracts!$AM:$AM,"&lt;="&amp;F$4,unique_contracts!$AP:$AP,"&gt;="&amp;F$4)</f>
        <v>0</v>
      </c>
      <c r="S28" s="77">
        <f t="shared" si="3"/>
        <v>0</v>
      </c>
      <c r="T28" s="78">
        <f t="shared" si="4"/>
        <v>0</v>
      </c>
      <c r="U28" s="78">
        <f t="shared" si="5"/>
        <v>0</v>
      </c>
      <c r="V28" s="79">
        <f t="shared" si="6"/>
        <v>0</v>
      </c>
      <c r="W28" s="72"/>
    </row>
    <row r="29" spans="1:23" x14ac:dyDescent="0.25">
      <c r="A29" s="72"/>
      <c r="B29" s="63" t="s">
        <v>5251</v>
      </c>
      <c r="G29" s="57"/>
      <c r="H29" s="52"/>
      <c r="I29" s="75"/>
      <c r="J29" s="72"/>
      <c r="K29" s="83"/>
      <c r="L29" s="84"/>
      <c r="M29" s="84"/>
      <c r="N29" s="85"/>
      <c r="O29" s="83"/>
      <c r="P29" s="84"/>
      <c r="Q29" s="84"/>
      <c r="R29" s="85"/>
      <c r="S29" s="83"/>
      <c r="T29" s="84"/>
      <c r="U29" s="84"/>
      <c r="V29" s="85"/>
      <c r="W29" s="72"/>
    </row>
    <row r="30" spans="1:23" x14ac:dyDescent="0.25">
      <c r="A30" s="72"/>
      <c r="B30" s="59" t="s">
        <v>5252</v>
      </c>
      <c r="C30" s="29">
        <f t="shared" si="15"/>
        <v>0</v>
      </c>
      <c r="D30" s="30">
        <f t="shared" si="16"/>
        <v>0</v>
      </c>
      <c r="E30" s="30">
        <f t="shared" si="17"/>
        <v>0</v>
      </c>
      <c r="F30" s="31">
        <f t="shared" si="18"/>
        <v>0</v>
      </c>
      <c r="G30" s="58" t="s">
        <v>5253</v>
      </c>
      <c r="H30" s="58" t="s">
        <v>5225</v>
      </c>
      <c r="I30" s="75"/>
      <c r="J30" s="72"/>
      <c r="K30" s="77" cm="1">
        <f t="array" ref="K30">SUM(SUMIFS(unique_contracts!BT:BT,unique_contracts!$AB:$AB,{"Buy","Owned"},unique_contracts!$BS:$BS,"="&amp;$B30&amp;" ("&amp;$G30&amp;")",unique_contracts!$AM:$AM,"&lt;="&amp;C$4,unique_contracts!$AP:$AP,"&gt;="&amp;C$4), SUMIFS(unique_contracts!BT:BT,unique_contracts!$AB:$AB,"="&amp;"",unique_contracts!$BS:$BS,"="&amp;$B30&amp;" ("&amp;$G30&amp;")",unique_contracts!$AM:$AM,"&lt;="&amp;C$4,unique_contracts!$AP:$AP,"&gt;="&amp;C$4))</f>
        <v>0</v>
      </c>
      <c r="L30" s="78" cm="1">
        <f t="array" ref="L30">SUM(SUMIFS(unique_contracts!BU:BU,unique_contracts!$AB:$AB,{"Buy","Owned"},unique_contracts!$BS:$BS,"="&amp;$B30&amp;" ("&amp;$G30&amp;")",unique_contracts!$AM:$AM,"&lt;="&amp;D$4,unique_contracts!$AP:$AP,"&gt;="&amp;D$4), SUMIFS(unique_contracts!BU:BU,unique_contracts!$AB:$AB,"="&amp;"",unique_contracts!$BS:$BS,"="&amp;$B30&amp;" ("&amp;$G30&amp;")",unique_contracts!$AM:$AM,"&lt;="&amp;D$4,unique_contracts!$AP:$AP,"&gt;="&amp;D$4))</f>
        <v>0</v>
      </c>
      <c r="M30" s="78" cm="1">
        <f t="array" ref="M30">SUM(SUMIFS(unique_contracts!BV:BV,unique_contracts!$AB:$AB,{"Buy","Owned"},unique_contracts!$BS:$BS,"="&amp;$B30&amp;" ("&amp;$G30&amp;")",unique_contracts!$AM:$AM,"&lt;="&amp;E$4,unique_contracts!$AP:$AP,"&gt;="&amp;E$4), SUMIFS(unique_contracts!BV:BV,unique_contracts!$AB:$AB,"="&amp;"",unique_contracts!$BS:$BS,"="&amp;$B30&amp;" ("&amp;$G30&amp;")",unique_contracts!$AM:$AM,"&lt;="&amp;E$4,unique_contracts!$AP:$AP,"&gt;="&amp;E$4))</f>
        <v>0</v>
      </c>
      <c r="N30" s="79" cm="1">
        <f t="array" ref="N30">SUM(SUMIFS(unique_contracts!BW:BW,unique_contracts!$AB:$AB,{"Buy","Owned"},unique_contracts!$BS:$BS,"="&amp;$B30&amp;" ("&amp;$G30&amp;")",unique_contracts!$AM:$AM,"&lt;="&amp;F$4,unique_contracts!$AP:$AP,"&gt;="&amp;F$4), SUMIFS(unique_contracts!BW:BW,unique_contracts!$AB:$AB,"="&amp;"",unique_contracts!$BS:$BS,"="&amp;$B30&amp;" ("&amp;$G30&amp;")",unique_contracts!$AM:$AM,"&lt;="&amp;F$4,unique_contracts!$AP:$AP,"&gt;="&amp;F$4))</f>
        <v>0</v>
      </c>
      <c r="O30" s="77">
        <f>SUMIFS(unique_contracts!BT:BT,unique_contracts!$AB:$AB,"=Sell",unique_contracts!$BS:$BS,"="&amp;$B30&amp;" ("&amp;$G30&amp;")",unique_contracts!$AM:$AM,"&lt;="&amp;C$4,unique_contracts!$AP:$AP,"&gt;="&amp;C$4)</f>
        <v>0</v>
      </c>
      <c r="P30" s="78">
        <f>SUMIFS(unique_contracts!BU:BU,unique_contracts!$AB:$AB,"=Sell",unique_contracts!$BS:$BS,"="&amp;$B30&amp;" ("&amp;$G30&amp;")",unique_contracts!$AM:$AM,"&lt;="&amp;D$4,unique_contracts!$AP:$AP,"&gt;="&amp;D$4)</f>
        <v>0</v>
      </c>
      <c r="Q30" s="78">
        <f>SUMIFS(unique_contracts!BV:BV,unique_contracts!$AB:$AB,"=Sell",unique_contracts!$BS:$BS,"="&amp;$B30&amp;" ("&amp;$G30&amp;")",unique_contracts!$AM:$AM,"&lt;="&amp;E$4,unique_contracts!$AP:$AP,"&gt;="&amp;E$4)</f>
        <v>0</v>
      </c>
      <c r="R30" s="79">
        <f>SUMIFS(unique_contracts!BW:BW,unique_contracts!$AB:$AB,"=Sell",unique_contracts!$BS:$BS,"="&amp;$B30&amp;" ("&amp;$G30&amp;")",unique_contracts!$AM:$AM,"&lt;="&amp;F$4,unique_contracts!$AP:$AP,"&gt;="&amp;F$4)</f>
        <v>0</v>
      </c>
      <c r="S30" s="77">
        <f t="shared" si="3"/>
        <v>0</v>
      </c>
      <c r="T30" s="78">
        <f t="shared" si="4"/>
        <v>0</v>
      </c>
      <c r="U30" s="78">
        <f t="shared" si="5"/>
        <v>0</v>
      </c>
      <c r="V30" s="79">
        <f t="shared" si="6"/>
        <v>0</v>
      </c>
      <c r="W30" s="72"/>
    </row>
    <row r="31" spans="1:23" x14ac:dyDescent="0.25">
      <c r="A31" s="72"/>
      <c r="B31" s="56" t="s">
        <v>5254</v>
      </c>
      <c r="C31" s="32">
        <f t="shared" si="15"/>
        <v>0</v>
      </c>
      <c r="D31" s="33">
        <f t="shared" si="16"/>
        <v>0</v>
      </c>
      <c r="E31" s="33">
        <f t="shared" si="17"/>
        <v>0</v>
      </c>
      <c r="F31" s="34">
        <f t="shared" si="18"/>
        <v>0</v>
      </c>
      <c r="G31" s="58" t="s">
        <v>5253</v>
      </c>
      <c r="H31" s="58" t="s">
        <v>3401</v>
      </c>
      <c r="I31" s="75"/>
      <c r="J31" s="72"/>
      <c r="K31" s="77" cm="1">
        <f t="array" ref="K31">SUM(SUMIFS(unique_contracts!BT:BT,unique_contracts!$AB:$AB,{"Buy","Owned"},unique_contracts!$BS:$BS,"="&amp;$B31&amp;" ("&amp;$G31&amp;")",unique_contracts!$AM:$AM,"&lt;="&amp;C$4,unique_contracts!$AP:$AP,"&gt;="&amp;C$4), SUMIFS(unique_contracts!BT:BT,unique_contracts!$AB:$AB,"="&amp;"",unique_contracts!$BS:$BS,"="&amp;$B31&amp;" ("&amp;$G31&amp;")",unique_contracts!$AM:$AM,"&lt;="&amp;C$4,unique_contracts!$AP:$AP,"&gt;="&amp;C$4))</f>
        <v>0</v>
      </c>
      <c r="L31" s="78" cm="1">
        <f t="array" ref="L31">SUM(SUMIFS(unique_contracts!BU:BU,unique_contracts!$AB:$AB,{"Buy","Owned"},unique_contracts!$BS:$BS,"="&amp;$B31&amp;" ("&amp;$G31&amp;")",unique_contracts!$AM:$AM,"&lt;="&amp;D$4,unique_contracts!$AP:$AP,"&gt;="&amp;D$4), SUMIFS(unique_contracts!BU:BU,unique_contracts!$AB:$AB,"="&amp;"",unique_contracts!$BS:$BS,"="&amp;$B31&amp;" ("&amp;$G31&amp;")",unique_contracts!$AM:$AM,"&lt;="&amp;D$4,unique_contracts!$AP:$AP,"&gt;="&amp;D$4))</f>
        <v>0</v>
      </c>
      <c r="M31" s="78" cm="1">
        <f t="array" ref="M31">SUM(SUMIFS(unique_contracts!BV:BV,unique_contracts!$AB:$AB,{"Buy","Owned"},unique_contracts!$BS:$BS,"="&amp;$B31&amp;" ("&amp;$G31&amp;")",unique_contracts!$AM:$AM,"&lt;="&amp;E$4,unique_contracts!$AP:$AP,"&gt;="&amp;E$4), SUMIFS(unique_contracts!BV:BV,unique_contracts!$AB:$AB,"="&amp;"",unique_contracts!$BS:$BS,"="&amp;$B31&amp;" ("&amp;$G31&amp;")",unique_contracts!$AM:$AM,"&lt;="&amp;E$4,unique_contracts!$AP:$AP,"&gt;="&amp;E$4))</f>
        <v>0</v>
      </c>
      <c r="N31" s="79" cm="1">
        <f t="array" ref="N31">SUM(SUMIFS(unique_contracts!BW:BW,unique_contracts!$AB:$AB,{"Buy","Owned"},unique_contracts!$BS:$BS,"="&amp;$B31&amp;" ("&amp;$G31&amp;")",unique_contracts!$AM:$AM,"&lt;="&amp;F$4,unique_contracts!$AP:$AP,"&gt;="&amp;F$4), SUMIFS(unique_contracts!BW:BW,unique_contracts!$AB:$AB,"="&amp;"",unique_contracts!$BS:$BS,"="&amp;$B31&amp;" ("&amp;$G31&amp;")",unique_contracts!$AM:$AM,"&lt;="&amp;F$4,unique_contracts!$AP:$AP,"&gt;="&amp;F$4))</f>
        <v>0</v>
      </c>
      <c r="O31" s="77">
        <f>SUMIFS(unique_contracts!BT:BT,unique_contracts!$AB:$AB,"=Sell",unique_contracts!$BS:$BS,"="&amp;$B31&amp;" ("&amp;$G31&amp;")",unique_contracts!$AM:$AM,"&lt;="&amp;C$4,unique_contracts!$AP:$AP,"&gt;="&amp;C$4)</f>
        <v>0</v>
      </c>
      <c r="P31" s="78">
        <f>SUMIFS(unique_contracts!BU:BU,unique_contracts!$AB:$AB,"=Sell",unique_contracts!$BS:$BS,"="&amp;$B31&amp;" ("&amp;$G31&amp;")",unique_contracts!$AM:$AM,"&lt;="&amp;D$4,unique_contracts!$AP:$AP,"&gt;="&amp;D$4)</f>
        <v>0</v>
      </c>
      <c r="Q31" s="78">
        <f>SUMIFS(unique_contracts!BV:BV,unique_contracts!$AB:$AB,"=Sell",unique_contracts!$BS:$BS,"="&amp;$B31&amp;" ("&amp;$G31&amp;")",unique_contracts!$AM:$AM,"&lt;="&amp;E$4,unique_contracts!$AP:$AP,"&gt;="&amp;E$4)</f>
        <v>0</v>
      </c>
      <c r="R31" s="79">
        <f>SUMIFS(unique_contracts!BW:BW,unique_contracts!$AB:$AB,"=Sell",unique_contracts!$BS:$BS,"="&amp;$B31&amp;" ("&amp;$G31&amp;")",unique_contracts!$AM:$AM,"&lt;="&amp;F$4,unique_contracts!$AP:$AP,"&gt;="&amp;F$4)</f>
        <v>0</v>
      </c>
      <c r="S31" s="77">
        <f t="shared" si="3"/>
        <v>0</v>
      </c>
      <c r="T31" s="78">
        <f t="shared" si="4"/>
        <v>0</v>
      </c>
      <c r="U31" s="78">
        <f t="shared" si="5"/>
        <v>0</v>
      </c>
      <c r="V31" s="79">
        <f t="shared" si="6"/>
        <v>0</v>
      </c>
      <c r="W31" s="72"/>
    </row>
    <row r="32" spans="1:23" x14ac:dyDescent="0.25">
      <c r="A32" s="72"/>
      <c r="B32" s="60" t="s">
        <v>5255</v>
      </c>
      <c r="C32" s="35">
        <f t="shared" si="15"/>
        <v>0</v>
      </c>
      <c r="D32" s="36">
        <f t="shared" si="16"/>
        <v>0</v>
      </c>
      <c r="E32" s="36">
        <f t="shared" si="17"/>
        <v>0</v>
      </c>
      <c r="F32" s="37">
        <f t="shared" si="18"/>
        <v>0</v>
      </c>
      <c r="G32" s="58" t="s">
        <v>5256</v>
      </c>
      <c r="H32" s="58" t="s">
        <v>3401</v>
      </c>
      <c r="I32" s="75"/>
      <c r="J32" s="72"/>
      <c r="K32" s="77" cm="1">
        <f t="array" ref="K32">SUM(SUMIFS(unique_contracts!BT:BT,unique_contracts!$AB:$AB,{"Buy","Owned"},unique_contracts!$BS:$BS,"="&amp;$B32&amp;" ("&amp;$G32&amp;")",unique_contracts!$AM:$AM,"&lt;="&amp;C$4,unique_contracts!$AP:$AP,"&gt;="&amp;C$4), SUMIFS(unique_contracts!BT:BT,unique_contracts!$AB:$AB,"="&amp;"",unique_contracts!$BS:$BS,"="&amp;$B32&amp;" ("&amp;$G32&amp;")",unique_contracts!$AM:$AM,"&lt;="&amp;C$4,unique_contracts!$AP:$AP,"&gt;="&amp;C$4))</f>
        <v>0</v>
      </c>
      <c r="L32" s="78" cm="1">
        <f t="array" ref="L32">SUM(SUMIFS(unique_contracts!BU:BU,unique_contracts!$AB:$AB,{"Buy","Owned"},unique_contracts!$BS:$BS,"="&amp;$B32&amp;" ("&amp;$G32&amp;")",unique_contracts!$AM:$AM,"&lt;="&amp;D$4,unique_contracts!$AP:$AP,"&gt;="&amp;D$4), SUMIFS(unique_contracts!BU:BU,unique_contracts!$AB:$AB,"="&amp;"",unique_contracts!$BS:$BS,"="&amp;$B32&amp;" ("&amp;$G32&amp;")",unique_contracts!$AM:$AM,"&lt;="&amp;D$4,unique_contracts!$AP:$AP,"&gt;="&amp;D$4))</f>
        <v>0</v>
      </c>
      <c r="M32" s="78" cm="1">
        <f t="array" ref="M32">SUM(SUMIFS(unique_contracts!BV:BV,unique_contracts!$AB:$AB,{"Buy","Owned"},unique_contracts!$BS:$BS,"="&amp;$B32&amp;" ("&amp;$G32&amp;")",unique_contracts!$AM:$AM,"&lt;="&amp;E$4,unique_contracts!$AP:$AP,"&gt;="&amp;E$4), SUMIFS(unique_contracts!BV:BV,unique_contracts!$AB:$AB,"="&amp;"",unique_contracts!$BS:$BS,"="&amp;$B32&amp;" ("&amp;$G32&amp;")",unique_contracts!$AM:$AM,"&lt;="&amp;E$4,unique_contracts!$AP:$AP,"&gt;="&amp;E$4))</f>
        <v>0</v>
      </c>
      <c r="N32" s="79" cm="1">
        <f t="array" ref="N32">SUM(SUMIFS(unique_contracts!BW:BW,unique_contracts!$AB:$AB,{"Buy","Owned"},unique_contracts!$BS:$BS,"="&amp;$B32&amp;" ("&amp;$G32&amp;")",unique_contracts!$AM:$AM,"&lt;="&amp;F$4,unique_contracts!$AP:$AP,"&gt;="&amp;F$4), SUMIFS(unique_contracts!BW:BW,unique_contracts!$AB:$AB,"="&amp;"",unique_contracts!$BS:$BS,"="&amp;$B32&amp;" ("&amp;$G32&amp;")",unique_contracts!$AM:$AM,"&lt;="&amp;F$4,unique_contracts!$AP:$AP,"&gt;="&amp;F$4))</f>
        <v>0</v>
      </c>
      <c r="O32" s="77">
        <f>SUMIFS(unique_contracts!BT:BT,unique_contracts!$AB:$AB,"=Sell",unique_contracts!$BS:$BS,"="&amp;$B32&amp;" ("&amp;$G32&amp;")",unique_contracts!$AM:$AM,"&lt;="&amp;C$4,unique_contracts!$AP:$AP,"&gt;="&amp;C$4)</f>
        <v>0</v>
      </c>
      <c r="P32" s="78">
        <f>SUMIFS(unique_contracts!BU:BU,unique_contracts!$AB:$AB,"=Sell",unique_contracts!$BS:$BS,"="&amp;$B32&amp;" ("&amp;$G32&amp;")",unique_contracts!$AM:$AM,"&lt;="&amp;D$4,unique_contracts!$AP:$AP,"&gt;="&amp;D$4)</f>
        <v>0</v>
      </c>
      <c r="Q32" s="78">
        <f>SUMIFS(unique_contracts!BV:BV,unique_contracts!$AB:$AB,"=Sell",unique_contracts!$BS:$BS,"="&amp;$B32&amp;" ("&amp;$G32&amp;")",unique_contracts!$AM:$AM,"&lt;="&amp;E$4,unique_contracts!$AP:$AP,"&gt;="&amp;E$4)</f>
        <v>0</v>
      </c>
      <c r="R32" s="79">
        <f>SUMIFS(unique_contracts!BW:BW,unique_contracts!$AB:$AB,"=Sell",unique_contracts!$BS:$BS,"="&amp;$B32&amp;" ("&amp;$G32&amp;")",unique_contracts!$AM:$AM,"&lt;="&amp;F$4,unique_contracts!$AP:$AP,"&gt;="&amp;F$4)</f>
        <v>0</v>
      </c>
      <c r="S32" s="77">
        <f t="shared" si="3"/>
        <v>0</v>
      </c>
      <c r="T32" s="78">
        <f t="shared" si="4"/>
        <v>0</v>
      </c>
      <c r="U32" s="78">
        <f t="shared" si="5"/>
        <v>0</v>
      </c>
      <c r="V32" s="79">
        <f t="shared" si="6"/>
        <v>0</v>
      </c>
      <c r="W32" s="72"/>
    </row>
    <row r="33" spans="1:23" x14ac:dyDescent="0.25">
      <c r="A33" s="72"/>
      <c r="B33" s="68" t="s">
        <v>5257</v>
      </c>
      <c r="G33" s="57"/>
      <c r="H33" s="52"/>
      <c r="I33" s="75"/>
      <c r="J33" s="72"/>
      <c r="K33" s="83"/>
      <c r="L33" s="84"/>
      <c r="M33" s="84"/>
      <c r="N33" s="85"/>
      <c r="O33" s="83"/>
      <c r="P33" s="84"/>
      <c r="Q33" s="84"/>
      <c r="R33" s="85"/>
      <c r="S33" s="83"/>
      <c r="T33" s="84"/>
      <c r="U33" s="84"/>
      <c r="V33" s="85"/>
      <c r="W33" s="72"/>
    </row>
    <row r="34" spans="1:23" x14ac:dyDescent="0.25">
      <c r="A34" s="72"/>
      <c r="B34" s="114" t="s">
        <v>5258</v>
      </c>
      <c r="C34" s="29">
        <f t="shared" si="15"/>
        <v>0</v>
      </c>
      <c r="D34" s="30">
        <f t="shared" ref="D34" si="19">T34</f>
        <v>0</v>
      </c>
      <c r="E34" s="30">
        <f t="shared" ref="E34" si="20">U34</f>
        <v>0</v>
      </c>
      <c r="F34" s="31">
        <f t="shared" ref="F34" si="21">V34</f>
        <v>0</v>
      </c>
      <c r="G34" s="69" t="s">
        <v>5253</v>
      </c>
      <c r="H34" s="64" t="s">
        <v>3401</v>
      </c>
      <c r="I34" s="75"/>
      <c r="J34" s="72"/>
      <c r="K34" s="77" cm="1">
        <f t="array" ref="K34">SUM(SUMIFS(unique_contracts!BT:BT,unique_contracts!$AB:$AB,{"Buy","Owned"},unique_contracts!$BS:$BS,"="&amp;$B34&amp;" ("&amp;$G34&amp;")",unique_contracts!$AM:$AM,"&lt;="&amp;C$4,unique_contracts!$AP:$AP,"&gt;="&amp;C$4), SUMIFS(unique_contracts!BT:BT,unique_contracts!$AB:$AB,"="&amp;"",unique_contracts!$BS:$BS,"="&amp;$B34&amp;" ("&amp;$G34&amp;")",unique_contracts!$AM:$AM,"&lt;="&amp;C$4,unique_contracts!$AP:$AP,"&gt;="&amp;C$4))</f>
        <v>0</v>
      </c>
      <c r="L34" s="78" cm="1">
        <f t="array" ref="L34">SUM(SUMIFS(unique_contracts!BU:BU,unique_contracts!$AB:$AB,{"Buy","Owned"},unique_contracts!$BS:$BS,"="&amp;$B34&amp;" ("&amp;$G34&amp;")",unique_contracts!$AM:$AM,"&lt;="&amp;D$4,unique_contracts!$AP:$AP,"&gt;="&amp;D$4), SUMIFS(unique_contracts!BU:BU,unique_contracts!$AB:$AB,"="&amp;"",unique_contracts!$BS:$BS,"="&amp;$B34&amp;" ("&amp;$G34&amp;")",unique_contracts!$AM:$AM,"&lt;="&amp;D$4,unique_contracts!$AP:$AP,"&gt;="&amp;D$4))</f>
        <v>0</v>
      </c>
      <c r="M34" s="78" cm="1">
        <f t="array" ref="M34">SUM(SUMIFS(unique_contracts!BV:BV,unique_contracts!$AB:$AB,{"Buy","Owned"},unique_contracts!$BS:$BS,"="&amp;$B34&amp;" ("&amp;$G34&amp;")",unique_contracts!$AM:$AM,"&lt;="&amp;E$4,unique_contracts!$AP:$AP,"&gt;="&amp;E$4), SUMIFS(unique_contracts!BV:BV,unique_contracts!$AB:$AB,"="&amp;"",unique_contracts!$BS:$BS,"="&amp;$B34&amp;" ("&amp;$G34&amp;")",unique_contracts!$AM:$AM,"&lt;="&amp;E$4,unique_contracts!$AP:$AP,"&gt;="&amp;E$4))</f>
        <v>0</v>
      </c>
      <c r="N34" s="79" cm="1">
        <f t="array" ref="N34">SUM(SUMIFS(unique_contracts!BW:BW,unique_contracts!$AB:$AB,{"Buy","Owned"},unique_contracts!$BS:$BS,"="&amp;$B34&amp;" ("&amp;$G34&amp;")",unique_contracts!$AM:$AM,"&lt;="&amp;F$4,unique_contracts!$AP:$AP,"&gt;="&amp;F$4), SUMIFS(unique_contracts!BW:BW,unique_contracts!$AB:$AB,"="&amp;"",unique_contracts!$BS:$BS,"="&amp;$B34&amp;" ("&amp;$G34&amp;")",unique_contracts!$AM:$AM,"&lt;="&amp;F$4,unique_contracts!$AP:$AP,"&gt;="&amp;F$4))</f>
        <v>0</v>
      </c>
      <c r="O34" s="77">
        <f>SUMIFS(unique_contracts!BT:BT,unique_contracts!$AB:$AB,"=Sell",unique_contracts!$BS:$BS,"="&amp;$B34&amp;" ("&amp;$G34&amp;")",unique_contracts!$AM:$AM,"&lt;="&amp;C$4,unique_contracts!$AP:$AP,"&gt;="&amp;C$4)</f>
        <v>0</v>
      </c>
      <c r="P34" s="78">
        <f>SUMIFS(unique_contracts!BU:BU,unique_contracts!$AB:$AB,"=Sell",unique_contracts!$BS:$BS,"="&amp;$B34&amp;" ("&amp;$G34&amp;")",unique_contracts!$AM:$AM,"&lt;="&amp;D$4,unique_contracts!$AP:$AP,"&gt;="&amp;D$4)</f>
        <v>0</v>
      </c>
      <c r="Q34" s="78">
        <f>SUMIFS(unique_contracts!BV:BV,unique_contracts!$AB:$AB,"=Sell",unique_contracts!$BS:$BS,"="&amp;$B34&amp;" ("&amp;$G34&amp;")",unique_contracts!$AM:$AM,"&lt;="&amp;E$4,unique_contracts!$AP:$AP,"&gt;="&amp;E$4)</f>
        <v>0</v>
      </c>
      <c r="R34" s="79">
        <f>SUMIFS(unique_contracts!BW:BW,unique_contracts!$AB:$AB,"=Sell",unique_contracts!$BS:$BS,"="&amp;$B34&amp;" ("&amp;$G34&amp;")",unique_contracts!$AM:$AM,"&lt;="&amp;F$4,unique_contracts!$AP:$AP,"&gt;="&amp;F$4)</f>
        <v>0</v>
      </c>
      <c r="S34" s="77">
        <f>K34-O34</f>
        <v>0</v>
      </c>
      <c r="T34" s="78">
        <f>L34-P34</f>
        <v>0</v>
      </c>
      <c r="U34" s="78">
        <f>M34-Q34</f>
        <v>0</v>
      </c>
      <c r="V34" s="79">
        <f>N34-R34</f>
        <v>0</v>
      </c>
      <c r="W34" s="72"/>
    </row>
    <row r="35" spans="1:23" x14ac:dyDescent="0.25">
      <c r="A35" s="72"/>
      <c r="B35" s="110" t="s">
        <v>5259</v>
      </c>
      <c r="C35" s="111">
        <f t="shared" si="15"/>
        <v>0</v>
      </c>
      <c r="D35" s="112">
        <f t="shared" si="16"/>
        <v>0</v>
      </c>
      <c r="E35" s="112">
        <f t="shared" si="17"/>
        <v>0</v>
      </c>
      <c r="F35" s="113">
        <f t="shared" si="18"/>
        <v>0</v>
      </c>
      <c r="G35" s="58" t="s">
        <v>5224</v>
      </c>
      <c r="H35" s="54" t="s">
        <v>5231</v>
      </c>
      <c r="I35" s="75"/>
      <c r="J35" s="72"/>
      <c r="K35" s="77" cm="1">
        <f t="array" ref="K35">SUM(SUMIFS(unique_contracts!BT:BT,unique_contracts!$AB:$AB,{"Buy","Owned"},unique_contracts!$BS:$BS,"="&amp;$B35&amp;" ("&amp;$G35&amp;")",unique_contracts!$AM:$AM,"&lt;="&amp;C$4,unique_contracts!$AP:$AP,"&gt;="&amp;C$4), SUMIFS(unique_contracts!BT:BT,unique_contracts!$AB:$AB,"="&amp;"",unique_contracts!$BS:$BS,"="&amp;$B35&amp;" ("&amp;$G35&amp;")",unique_contracts!$AM:$AM,"&lt;="&amp;C$4,unique_contracts!$AP:$AP,"&gt;="&amp;C$4))</f>
        <v>0</v>
      </c>
      <c r="L35" s="78" cm="1">
        <f t="array" ref="L35">SUM(SUMIFS(unique_contracts!BU:BU,unique_contracts!$AB:$AB,{"Buy","Owned"},unique_contracts!$BS:$BS,"="&amp;$B35&amp;" ("&amp;$G35&amp;")",unique_contracts!$AM:$AM,"&lt;="&amp;D$4,unique_contracts!$AP:$AP,"&gt;="&amp;D$4), SUMIFS(unique_contracts!BU:BU,unique_contracts!$AB:$AB,"="&amp;"",unique_contracts!$BS:$BS,"="&amp;$B35&amp;" ("&amp;$G35&amp;")",unique_contracts!$AM:$AM,"&lt;="&amp;D$4,unique_contracts!$AP:$AP,"&gt;="&amp;D$4))</f>
        <v>0</v>
      </c>
      <c r="M35" s="78" cm="1">
        <f t="array" ref="M35">SUM(SUMIFS(unique_contracts!BV:BV,unique_contracts!$AB:$AB,{"Buy","Owned"},unique_contracts!$BS:$BS,"="&amp;$B35&amp;" ("&amp;$G35&amp;")",unique_contracts!$AM:$AM,"&lt;="&amp;E$4,unique_contracts!$AP:$AP,"&gt;="&amp;E$4), SUMIFS(unique_contracts!BV:BV,unique_contracts!$AB:$AB,"="&amp;"",unique_contracts!$BS:$BS,"="&amp;$B35&amp;" ("&amp;$G35&amp;")",unique_contracts!$AM:$AM,"&lt;="&amp;E$4,unique_contracts!$AP:$AP,"&gt;="&amp;E$4))</f>
        <v>0</v>
      </c>
      <c r="N35" s="79" cm="1">
        <f t="array" ref="N35">SUM(SUMIFS(unique_contracts!BW:BW,unique_contracts!$AB:$AB,{"Buy","Owned"},unique_contracts!$BS:$BS,"="&amp;$B35&amp;" ("&amp;$G35&amp;")",unique_contracts!$AM:$AM,"&lt;="&amp;F$4,unique_contracts!$AP:$AP,"&gt;="&amp;F$4), SUMIFS(unique_contracts!BW:BW,unique_contracts!$AB:$AB,"="&amp;"",unique_contracts!$BS:$BS,"="&amp;$B35&amp;" ("&amp;$G35&amp;")",unique_contracts!$AM:$AM,"&lt;="&amp;F$4,unique_contracts!$AP:$AP,"&gt;="&amp;F$4))</f>
        <v>0</v>
      </c>
      <c r="O35" s="77">
        <f>SUMIFS(unique_contracts!BT:BT,unique_contracts!$AB:$AB,"=Sell",unique_contracts!$BS:$BS,"="&amp;$B35&amp;" ("&amp;$G35&amp;")",unique_contracts!$AM:$AM,"&lt;="&amp;C$4,unique_contracts!$AP:$AP,"&gt;="&amp;C$4)</f>
        <v>0</v>
      </c>
      <c r="P35" s="78">
        <f>SUMIFS(unique_contracts!BU:BU,unique_contracts!$AB:$AB,"=Sell",unique_contracts!$BS:$BS,"="&amp;$B35&amp;" ("&amp;$G35&amp;")",unique_contracts!$AM:$AM,"&lt;="&amp;D$4,unique_contracts!$AP:$AP,"&gt;="&amp;D$4)</f>
        <v>0</v>
      </c>
      <c r="Q35" s="78">
        <f>SUMIFS(unique_contracts!BV:BV,unique_contracts!$AB:$AB,"=Sell",unique_contracts!$BS:$BS,"="&amp;$B35&amp;" ("&amp;$G35&amp;")",unique_contracts!$AM:$AM,"&lt;="&amp;E$4,unique_contracts!$AP:$AP,"&gt;="&amp;E$4)</f>
        <v>0</v>
      </c>
      <c r="R35" s="79">
        <f>SUMIFS(unique_contracts!BW:BW,unique_contracts!$AB:$AB,"=Sell",unique_contracts!$BS:$BS,"="&amp;$B35&amp;" ("&amp;$G35&amp;")",unique_contracts!$AM:$AM,"&lt;="&amp;F$4,unique_contracts!$AP:$AP,"&gt;="&amp;F$4)</f>
        <v>0</v>
      </c>
      <c r="S35" s="77">
        <f t="shared" si="3"/>
        <v>0</v>
      </c>
      <c r="T35" s="78">
        <f t="shared" si="4"/>
        <v>0</v>
      </c>
      <c r="U35" s="78">
        <f t="shared" si="5"/>
        <v>0</v>
      </c>
      <c r="V35" s="79">
        <f t="shared" si="6"/>
        <v>0</v>
      </c>
      <c r="W35" s="72"/>
    </row>
    <row r="36" spans="1:23" x14ac:dyDescent="0.25">
      <c r="A36" s="72"/>
      <c r="B36" s="65" t="s">
        <v>5260</v>
      </c>
      <c r="C36" s="35">
        <f t="shared" si="15"/>
        <v>0</v>
      </c>
      <c r="D36" s="36">
        <f t="shared" si="16"/>
        <v>0</v>
      </c>
      <c r="E36" s="36">
        <f t="shared" si="17"/>
        <v>0</v>
      </c>
      <c r="F36" s="37">
        <f t="shared" si="18"/>
        <v>0</v>
      </c>
      <c r="G36" s="51" t="s">
        <v>5224</v>
      </c>
      <c r="H36" s="55" t="s">
        <v>5225</v>
      </c>
      <c r="I36" s="75"/>
      <c r="J36" s="72"/>
      <c r="K36" s="77" cm="1">
        <f t="array" ref="K36">SUM(SUMIFS(unique_contracts!BT:BT,unique_contracts!$AB:$AB,{"Buy","Owned"},unique_contracts!$BS:$BS,"="&amp;$B36&amp;" ("&amp;$G36&amp;")",unique_contracts!$AM:$AM,"&lt;="&amp;C$4,unique_contracts!$AP:$AP,"&gt;="&amp;C$4), SUMIFS(unique_contracts!BT:BT,unique_contracts!$AB:$AB,"="&amp;"",unique_contracts!$BS:$BS,"="&amp;$B36&amp;" ("&amp;$G36&amp;")",unique_contracts!$AM:$AM,"&lt;="&amp;C$4,unique_contracts!$AP:$AP,"&gt;="&amp;C$4))</f>
        <v>0</v>
      </c>
      <c r="L36" s="78" cm="1">
        <f t="array" ref="L36">SUM(SUMIFS(unique_contracts!BU:BU,unique_contracts!$AB:$AB,{"Buy","Owned"},unique_contracts!$BS:$BS,"="&amp;$B36&amp;" ("&amp;$G36&amp;")",unique_contracts!$AM:$AM,"&lt;="&amp;D$4,unique_contracts!$AP:$AP,"&gt;="&amp;D$4), SUMIFS(unique_contracts!BU:BU,unique_contracts!$AB:$AB,"="&amp;"",unique_contracts!$BS:$BS,"="&amp;$B36&amp;" ("&amp;$G36&amp;")",unique_contracts!$AM:$AM,"&lt;="&amp;D$4,unique_contracts!$AP:$AP,"&gt;="&amp;D$4))</f>
        <v>0</v>
      </c>
      <c r="M36" s="78" cm="1">
        <f t="array" ref="M36">SUM(SUMIFS(unique_contracts!BV:BV,unique_contracts!$AB:$AB,{"Buy","Owned"},unique_contracts!$BS:$BS,"="&amp;$B36&amp;" ("&amp;$G36&amp;")",unique_contracts!$AM:$AM,"&lt;="&amp;E$4,unique_contracts!$AP:$AP,"&gt;="&amp;E$4), SUMIFS(unique_contracts!BV:BV,unique_contracts!$AB:$AB,"="&amp;"",unique_contracts!$BS:$BS,"="&amp;$B36&amp;" ("&amp;$G36&amp;")",unique_contracts!$AM:$AM,"&lt;="&amp;E$4,unique_contracts!$AP:$AP,"&gt;="&amp;E$4))</f>
        <v>0</v>
      </c>
      <c r="N36" s="79" cm="1">
        <f t="array" ref="N36">SUM(SUMIFS(unique_contracts!BW:BW,unique_contracts!$AB:$AB,{"Buy","Owned"},unique_contracts!$BS:$BS,"="&amp;$B36&amp;" ("&amp;$G36&amp;")",unique_contracts!$AM:$AM,"&lt;="&amp;F$4,unique_contracts!$AP:$AP,"&gt;="&amp;F$4), SUMIFS(unique_contracts!BW:BW,unique_contracts!$AB:$AB,"="&amp;"",unique_contracts!$BS:$BS,"="&amp;$B36&amp;" ("&amp;$G36&amp;")",unique_contracts!$AM:$AM,"&lt;="&amp;F$4,unique_contracts!$AP:$AP,"&gt;="&amp;F$4))</f>
        <v>0</v>
      </c>
      <c r="O36" s="77">
        <f>SUMIFS(unique_contracts!BT:BT,unique_contracts!$AB:$AB,"=Sell",unique_contracts!$BS:$BS,"="&amp;$B36&amp;" ("&amp;$G36&amp;")",unique_contracts!$AM:$AM,"&lt;="&amp;C$4,unique_contracts!$AP:$AP,"&gt;="&amp;C$4)</f>
        <v>0</v>
      </c>
      <c r="P36" s="78">
        <f>SUMIFS(unique_contracts!BU:BU,unique_contracts!$AB:$AB,"=Sell",unique_contracts!$BS:$BS,"="&amp;$B36&amp;" ("&amp;$G36&amp;")",unique_contracts!$AM:$AM,"&lt;="&amp;D$4,unique_contracts!$AP:$AP,"&gt;="&amp;D$4)</f>
        <v>0</v>
      </c>
      <c r="Q36" s="78">
        <f>SUMIFS(unique_contracts!BV:BV,unique_contracts!$AB:$AB,"=Sell",unique_contracts!$BS:$BS,"="&amp;$B36&amp;" ("&amp;$G36&amp;")",unique_contracts!$AM:$AM,"&lt;="&amp;E$4,unique_contracts!$AP:$AP,"&gt;="&amp;E$4)</f>
        <v>0</v>
      </c>
      <c r="R36" s="79">
        <f>SUMIFS(unique_contracts!BW:BW,unique_contracts!$AB:$AB,"=Sell",unique_contracts!$BS:$BS,"="&amp;$B36&amp;" ("&amp;$G36&amp;")",unique_contracts!$AM:$AM,"&lt;="&amp;F$4,unique_contracts!$AP:$AP,"&gt;="&amp;F$4)</f>
        <v>0</v>
      </c>
      <c r="S36" s="77">
        <f t="shared" si="3"/>
        <v>0</v>
      </c>
      <c r="T36" s="78">
        <f t="shared" si="4"/>
        <v>0</v>
      </c>
      <c r="U36" s="78">
        <f t="shared" si="5"/>
        <v>0</v>
      </c>
      <c r="V36" s="79">
        <f t="shared" si="6"/>
        <v>0</v>
      </c>
      <c r="W36" s="72"/>
    </row>
    <row r="37" spans="1:23" x14ac:dyDescent="0.25">
      <c r="A37" s="72"/>
      <c r="B37" s="63" t="s">
        <v>5261</v>
      </c>
      <c r="G37" s="71"/>
      <c r="H37" s="41"/>
      <c r="I37" s="72"/>
      <c r="J37" s="72"/>
      <c r="K37" s="83"/>
      <c r="L37" s="84"/>
      <c r="M37" s="84"/>
      <c r="N37" s="85"/>
      <c r="O37" s="83"/>
      <c r="P37" s="84"/>
      <c r="Q37" s="84"/>
      <c r="R37" s="85"/>
      <c r="S37" s="83"/>
      <c r="T37" s="84"/>
      <c r="U37" s="84"/>
      <c r="V37" s="85"/>
      <c r="W37" s="72"/>
    </row>
    <row r="38" spans="1:23" x14ac:dyDescent="0.25">
      <c r="A38" s="72"/>
      <c r="B38" s="62" t="s">
        <v>5261</v>
      </c>
      <c r="C38" s="38">
        <f t="shared" si="15"/>
        <v>0</v>
      </c>
      <c r="D38" s="39">
        <f t="shared" si="16"/>
        <v>0</v>
      </c>
      <c r="E38" s="39">
        <f t="shared" si="17"/>
        <v>0</v>
      </c>
      <c r="F38" s="40">
        <f t="shared" si="18"/>
        <v>0</v>
      </c>
      <c r="G38" s="52" t="s">
        <v>5224</v>
      </c>
      <c r="H38" s="66" t="s">
        <v>3401</v>
      </c>
      <c r="I38" s="72"/>
      <c r="J38" s="72"/>
      <c r="K38" s="80" cm="1">
        <f t="array" ref="K38">SUM(SUMIFS(unique_contracts!BT:BT,unique_contracts!$AB:$AB,{"Buy","Owned"},unique_contracts!$BS:$BS,"="&amp;$B38&amp;" ("&amp;$G38&amp;")",unique_contracts!$AM:$AM,"&lt;="&amp;C$4,unique_contracts!$AP:$AP,"&gt;="&amp;C$4), SUMIFS(unique_contracts!BT:BT,unique_contracts!$AB:$AB,"="&amp;"",unique_contracts!$BS:$BS,"="&amp;$B38&amp;" ("&amp;$G38&amp;")",unique_contracts!$AM:$AM,"&lt;="&amp;C$4,unique_contracts!$AP:$AP,"&gt;="&amp;C$4))</f>
        <v>0</v>
      </c>
      <c r="L38" s="81" cm="1">
        <f t="array" ref="L38">SUM(SUMIFS(unique_contracts!BU:BU,unique_contracts!$AB:$AB,{"Buy","Owned"},unique_contracts!$BS:$BS,"="&amp;$B38&amp;" ("&amp;$G38&amp;")",unique_contracts!$AM:$AM,"&lt;="&amp;D$4,unique_contracts!$AP:$AP,"&gt;="&amp;D$4), SUMIFS(unique_contracts!BU:BU,unique_contracts!$AB:$AB,"="&amp;"",unique_contracts!$BS:$BS,"="&amp;$B38&amp;" ("&amp;$G38&amp;")",unique_contracts!$AM:$AM,"&lt;="&amp;D$4,unique_contracts!$AP:$AP,"&gt;="&amp;D$4))</f>
        <v>0</v>
      </c>
      <c r="M38" s="81" cm="1">
        <f t="array" ref="M38">SUM(SUMIFS(unique_contracts!BV:BV,unique_contracts!$AB:$AB,{"Buy","Owned"},unique_contracts!$BS:$BS,"="&amp;$B38&amp;" ("&amp;$G38&amp;")",unique_contracts!$AM:$AM,"&lt;="&amp;E$4,unique_contracts!$AP:$AP,"&gt;="&amp;E$4), SUMIFS(unique_contracts!BV:BV,unique_contracts!$AB:$AB,"="&amp;"",unique_contracts!$BS:$BS,"="&amp;$B38&amp;" ("&amp;$G38&amp;")",unique_contracts!$AM:$AM,"&lt;="&amp;E$4,unique_contracts!$AP:$AP,"&gt;="&amp;E$4))</f>
        <v>0</v>
      </c>
      <c r="N38" s="82" cm="1">
        <f t="array" ref="N38">SUM(SUMIFS(unique_contracts!BW:BW,unique_contracts!$AB:$AB,{"Buy","Owned"},unique_contracts!$BS:$BS,"="&amp;$B38&amp;" ("&amp;$G38&amp;")",unique_contracts!$AM:$AM,"&lt;="&amp;F$4,unique_contracts!$AP:$AP,"&gt;="&amp;F$4), SUMIFS(unique_contracts!BW:BW,unique_contracts!$AB:$AB,"="&amp;"",unique_contracts!$BS:$BS,"="&amp;$B38&amp;" ("&amp;$G38&amp;")",unique_contracts!$AM:$AM,"&lt;="&amp;F$4,unique_contracts!$AP:$AP,"&gt;="&amp;F$4))</f>
        <v>0</v>
      </c>
      <c r="O38" s="83">
        <f>SUMIFS(unique_contracts!BT:BT,unique_contracts!$AB:$AB,"=Sell",unique_contracts!$BS:$BS,"="&amp;$B38&amp;" ("&amp;$G38&amp;")",unique_contracts!$AM:$AM,"&lt;="&amp;C$4,unique_contracts!$AP:$AP,"&gt;="&amp;C$4)</f>
        <v>0</v>
      </c>
      <c r="P38" s="84">
        <f>SUMIFS(unique_contracts!BU:BU,unique_contracts!$AB:$AB,"=Sell",unique_contracts!$BS:$BS,"="&amp;$B38&amp;" ("&amp;$G38&amp;")",unique_contracts!$AM:$AM,"&lt;="&amp;D$4,unique_contracts!$AP:$AP,"&gt;="&amp;D$4)</f>
        <v>0</v>
      </c>
      <c r="Q38" s="84">
        <f>SUMIFS(unique_contracts!BV:BV,unique_contracts!$AB:$AB,"=Sell",unique_contracts!$BS:$BS,"="&amp;$B38&amp;" ("&amp;$G38&amp;")",unique_contracts!$AM:$AM,"&lt;="&amp;E$4,unique_contracts!$AP:$AP,"&gt;="&amp;E$4)</f>
        <v>0</v>
      </c>
      <c r="R38" s="85">
        <f>SUMIFS(unique_contracts!BW:BW,unique_contracts!$AB:$AB,"=Sell",unique_contracts!$BS:$BS,"="&amp;$B38&amp;" ("&amp;$G38&amp;")",unique_contracts!$AM:$AM,"&lt;="&amp;F$4,unique_contracts!$AP:$AP,"&gt;="&amp;F$4)</f>
        <v>0</v>
      </c>
      <c r="S38" s="80">
        <f t="shared" si="3"/>
        <v>0</v>
      </c>
      <c r="T38" s="81">
        <f t="shared" si="4"/>
        <v>0</v>
      </c>
      <c r="U38" s="81">
        <f t="shared" si="5"/>
        <v>0</v>
      </c>
      <c r="V38" s="82">
        <f t="shared" si="6"/>
        <v>0</v>
      </c>
      <c r="W38" s="72"/>
    </row>
    <row r="39" spans="1:23" x14ac:dyDescent="0.25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</row>
  </sheetData>
  <mergeCells count="4">
    <mergeCell ref="K3:N3"/>
    <mergeCell ref="O3:R3"/>
    <mergeCell ref="S3:V3"/>
    <mergeCell ref="K2:V2"/>
  </mergeCells>
  <pageMargins left="0.7" right="0.7" top="0.75" bottom="0.75" header="0.3" footer="0.3"/>
  <pageSetup orientation="portrait" r:id="rId1"/>
  <headerFooter>
    <oddFooter>&amp;C&amp;1#&amp;"Calibri"&amp;12&amp;K000000Internal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4" name="Button 3">
              <controlPr defaultSize="0" print="0" autoFill="0" autoPict="0" macro="[0]!copy_csp_table" altText="Press this button to copy the below CSP Table">
                <anchor moveWithCells="1" sizeWithCells="1">
                  <from>
                    <xdr:col>0</xdr:col>
                    <xdr:colOff>828675</xdr:colOff>
                    <xdr:row>1</xdr:row>
                    <xdr:rowOff>0</xdr:rowOff>
                  </from>
                  <to>
                    <xdr:col>1</xdr:col>
                    <xdr:colOff>2657475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F8914-CDE1-47A0-B590-FB19388ACA6C}">
  <sheetPr codeName="Sheet3"/>
  <dimension ref="A1:K70"/>
  <sheetViews>
    <sheetView workbookViewId="0">
      <selection activeCell="D12" sqref="D12"/>
    </sheetView>
  </sheetViews>
  <sheetFormatPr defaultRowHeight="15" x14ac:dyDescent="0.25"/>
  <cols>
    <col min="1" max="1" width="21" style="2" bestFit="1" customWidth="1"/>
    <col min="2" max="2" width="26.28515625" style="2" bestFit="1" customWidth="1"/>
    <col min="3" max="3" width="23.7109375" style="2" bestFit="1" customWidth="1"/>
    <col min="4" max="4" width="46.7109375" style="2" bestFit="1" customWidth="1"/>
    <col min="5" max="5" width="39" style="2" bestFit="1" customWidth="1"/>
    <col min="6" max="6" width="38.7109375" style="2" bestFit="1" customWidth="1"/>
    <col min="7" max="7" width="31.7109375" style="2" bestFit="1" customWidth="1"/>
    <col min="8" max="8" width="20.42578125" style="2" bestFit="1" customWidth="1"/>
    <col min="9" max="9" width="59.7109375" style="2" bestFit="1" customWidth="1"/>
    <col min="10" max="10" width="21" style="2" bestFit="1" customWidth="1"/>
    <col min="11" max="11" width="73.85546875" style="2" bestFit="1" customWidth="1"/>
  </cols>
  <sheetData>
    <row r="1" spans="1:11" s="8" customFormat="1" x14ac:dyDescent="0.25">
      <c r="A1" s="174" t="s">
        <v>5262</v>
      </c>
      <c r="B1" s="174" t="s">
        <v>5263</v>
      </c>
      <c r="C1" s="174" t="s">
        <v>5264</v>
      </c>
      <c r="D1" s="174" t="s">
        <v>5265</v>
      </c>
      <c r="E1" s="174" t="s">
        <v>5266</v>
      </c>
      <c r="F1" s="174" t="s">
        <v>5267</v>
      </c>
      <c r="G1" s="174" t="s">
        <v>5268</v>
      </c>
      <c r="H1" s="174" t="s">
        <v>5269</v>
      </c>
      <c r="I1" s="174" t="s">
        <v>5270</v>
      </c>
      <c r="J1" s="174" t="s">
        <v>5271</v>
      </c>
      <c r="K1" s="174" t="s">
        <v>5272</v>
      </c>
    </row>
    <row r="50" spans="7:7" x14ac:dyDescent="0.25">
      <c r="G50" s="2">
        <v>102</v>
      </c>
    </row>
    <row r="51" spans="7:7" x14ac:dyDescent="0.25">
      <c r="G51" s="2">
        <v>105</v>
      </c>
    </row>
    <row r="52" spans="7:7" x14ac:dyDescent="0.25">
      <c r="G52" s="2">
        <v>110</v>
      </c>
    </row>
    <row r="53" spans="7:7" x14ac:dyDescent="0.25">
      <c r="G53" s="2">
        <v>111</v>
      </c>
    </row>
    <row r="54" spans="7:7" x14ac:dyDescent="0.25">
      <c r="G54" s="2">
        <v>477</v>
      </c>
    </row>
    <row r="55" spans="7:7" x14ac:dyDescent="0.25">
      <c r="G55" s="2">
        <v>478</v>
      </c>
    </row>
    <row r="56" spans="7:7" x14ac:dyDescent="0.25">
      <c r="G56" s="2">
        <v>479</v>
      </c>
    </row>
    <row r="57" spans="7:7" x14ac:dyDescent="0.25">
      <c r="G57" s="2">
        <v>480</v>
      </c>
    </row>
    <row r="58" spans="7:7" x14ac:dyDescent="0.25">
      <c r="G58" s="2">
        <v>481</v>
      </c>
    </row>
    <row r="59" spans="7:7" x14ac:dyDescent="0.25">
      <c r="G59" s="2">
        <v>482</v>
      </c>
    </row>
    <row r="60" spans="7:7" x14ac:dyDescent="0.25">
      <c r="G60" s="2">
        <v>483</v>
      </c>
    </row>
    <row r="61" spans="7:7" x14ac:dyDescent="0.25">
      <c r="G61" s="2">
        <v>484</v>
      </c>
    </row>
    <row r="62" spans="7:7" x14ac:dyDescent="0.25">
      <c r="G62" s="2">
        <v>485</v>
      </c>
    </row>
    <row r="63" spans="7:7" x14ac:dyDescent="0.25">
      <c r="G63" s="2">
        <v>486</v>
      </c>
    </row>
    <row r="64" spans="7:7" x14ac:dyDescent="0.25">
      <c r="G64" s="2">
        <v>487</v>
      </c>
    </row>
    <row r="65" spans="7:7" x14ac:dyDescent="0.25">
      <c r="G65" s="2">
        <v>488</v>
      </c>
    </row>
    <row r="66" spans="7:7" x14ac:dyDescent="0.25">
      <c r="G66" s="2">
        <v>489</v>
      </c>
    </row>
    <row r="67" spans="7:7" x14ac:dyDescent="0.25">
      <c r="G67" s="2">
        <v>490</v>
      </c>
    </row>
    <row r="68" spans="7:7" x14ac:dyDescent="0.25">
      <c r="G68" s="2">
        <v>491</v>
      </c>
    </row>
    <row r="69" spans="7:7" x14ac:dyDescent="0.25">
      <c r="G69" s="2">
        <v>492</v>
      </c>
    </row>
    <row r="70" spans="7:7" x14ac:dyDescent="0.25">
      <c r="G70" s="2">
        <v>493</v>
      </c>
    </row>
  </sheetData>
  <pageMargins left="0.7" right="0.7" top="0.75" bottom="0.75" header="0.3" footer="0.3"/>
  <pageSetup orientation="portrait" r:id="rId1"/>
  <headerFooter>
    <oddFooter>&amp;C&amp;1#&amp;"Calibri"&amp;12&amp;K000000Internal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15E4F-0851-498A-B431-F57EBC6CF640}">
  <sheetPr codeName="Sheet4"/>
  <dimension ref="A1:D9"/>
  <sheetViews>
    <sheetView topLeftCell="A4" workbookViewId="0">
      <selection activeCell="D10" sqref="D10"/>
    </sheetView>
  </sheetViews>
  <sheetFormatPr defaultColWidth="9.140625" defaultRowHeight="15" x14ac:dyDescent="0.25"/>
  <cols>
    <col min="1" max="1" width="15" bestFit="1" customWidth="1"/>
    <col min="2" max="2" width="12.140625" bestFit="1" customWidth="1"/>
    <col min="3" max="3" width="5.42578125" bestFit="1" customWidth="1"/>
    <col min="4" max="4" width="100.42578125" bestFit="1" customWidth="1"/>
  </cols>
  <sheetData>
    <row r="1" spans="1:4" x14ac:dyDescent="0.25">
      <c r="A1" s="21" t="s">
        <v>0</v>
      </c>
      <c r="B1" s="18" t="s">
        <v>2</v>
      </c>
      <c r="C1" s="18" t="s">
        <v>4</v>
      </c>
      <c r="D1" s="18" t="s">
        <v>5</v>
      </c>
    </row>
    <row r="2" spans="1:4" x14ac:dyDescent="0.25">
      <c r="A2" s="24" t="s">
        <v>6</v>
      </c>
      <c r="B2" s="119">
        <v>44718</v>
      </c>
    </row>
    <row r="3" spans="1:4" x14ac:dyDescent="0.25">
      <c r="A3" t="s">
        <v>7</v>
      </c>
      <c r="B3" s="119">
        <v>44727</v>
      </c>
    </row>
    <row r="4" spans="1:4" x14ac:dyDescent="0.25">
      <c r="A4" t="s">
        <v>8</v>
      </c>
      <c r="B4" s="119">
        <v>44732</v>
      </c>
      <c r="D4" t="s">
        <v>9</v>
      </c>
    </row>
    <row r="5" spans="1:4" x14ac:dyDescent="0.25">
      <c r="A5" t="s">
        <v>8</v>
      </c>
      <c r="B5" s="119">
        <v>44757</v>
      </c>
      <c r="D5" t="s">
        <v>10</v>
      </c>
    </row>
    <row r="6" spans="1:4" ht="98.25" customHeight="1" x14ac:dyDescent="0.25">
      <c r="A6" t="s">
        <v>8</v>
      </c>
      <c r="B6" s="119">
        <v>44771</v>
      </c>
      <c r="D6" s="134" t="s">
        <v>11</v>
      </c>
    </row>
    <row r="7" spans="1:4" ht="105" x14ac:dyDescent="0.25">
      <c r="A7" t="s">
        <v>8</v>
      </c>
      <c r="B7" s="119">
        <v>44796</v>
      </c>
      <c r="D7" s="135" t="s">
        <v>12</v>
      </c>
    </row>
    <row r="8" spans="1:4" ht="30" x14ac:dyDescent="0.25">
      <c r="A8" t="s">
        <v>8</v>
      </c>
      <c r="B8" s="119">
        <v>44827</v>
      </c>
      <c r="D8" s="134" t="s">
        <v>13</v>
      </c>
    </row>
    <row r="9" spans="1:4" x14ac:dyDescent="0.25">
      <c r="A9" t="s">
        <v>8</v>
      </c>
      <c r="B9" s="119">
        <v>44845</v>
      </c>
      <c r="D9" s="134" t="s">
        <v>14</v>
      </c>
    </row>
  </sheetData>
  <phoneticPr fontId="34" type="noConversion"/>
  <pageMargins left="0.7" right="0.7" top="0.75" bottom="0.75" header="0.3" footer="0.3"/>
  <pageSetup orientation="portrait" r:id="rId1"/>
  <headerFooter>
    <oddFooter>&amp;C&amp;1#&amp;"Calibri"&amp;12&amp;K000000Internal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7BE0D-E87E-4FFA-8C6C-F725095CCEDC}">
  <sheetPr codeName="Sheet2">
    <tabColor rgb="FF0070C0"/>
  </sheetPr>
  <dimension ref="A1:BY1048576"/>
  <sheetViews>
    <sheetView zoomScale="70" zoomScaleNormal="70" zoomScaleSheetLayoutView="62" workbookViewId="0">
      <pane xSplit="3" ySplit="1" topLeftCell="BX2" activePane="bottomRight" state="frozen"/>
      <selection pane="topRight" activeCell="D1" sqref="D1"/>
      <selection pane="bottomLeft" activeCell="A2" sqref="A2"/>
      <selection pane="bottomRight" activeCell="BX21" sqref="BX21"/>
    </sheetView>
  </sheetViews>
  <sheetFormatPr defaultColWidth="40.42578125" defaultRowHeight="15" outlineLevelCol="2" x14ac:dyDescent="0.25"/>
  <cols>
    <col min="1" max="1" width="37.28515625" style="7" customWidth="1"/>
    <col min="2" max="2" width="47.85546875" style="7" customWidth="1"/>
    <col min="3" max="3" width="47.140625" style="7" customWidth="1"/>
    <col min="4" max="4" width="19.42578125" style="7" customWidth="1"/>
    <col min="5" max="5" width="31.42578125" style="7" customWidth="1"/>
    <col min="6" max="6" width="30.28515625" style="7" customWidth="1"/>
    <col min="7" max="7" width="17.42578125" style="7" customWidth="1"/>
    <col min="8" max="8" width="20.28515625" style="7" customWidth="1"/>
    <col min="9" max="9" width="34" style="45" customWidth="1"/>
    <col min="10" max="10" width="35.140625" style="180" customWidth="1" outlineLevel="1"/>
    <col min="11" max="11" width="34" style="173" customWidth="1" outlineLevel="1"/>
    <col min="12" max="12" width="34" style="172" customWidth="1" outlineLevel="1"/>
    <col min="13" max="14" width="34" style="7" customWidth="1" outlineLevel="1"/>
    <col min="15" max="15" width="34" style="7" customWidth="1"/>
    <col min="16" max="16" width="34" style="7" customWidth="1" outlineLevel="1"/>
    <col min="17" max="22" width="34" style="7" customWidth="1"/>
    <col min="23" max="23" width="27.7109375" style="7" customWidth="1" outlineLevel="1"/>
    <col min="24" max="24" width="27.42578125" style="7" customWidth="1" outlineLevel="1"/>
    <col min="25" max="25" width="28.42578125" style="7" customWidth="1" outlineLevel="1"/>
    <col min="26" max="26" width="19" style="7" customWidth="1" outlineLevel="1"/>
    <col min="27" max="27" width="21" style="7" customWidth="1" outlineLevel="1"/>
    <col min="28" max="28" width="21.7109375" style="7" customWidth="1" outlineLevel="1"/>
    <col min="29" max="29" width="42.7109375" style="7" customWidth="1" outlineLevel="1"/>
    <col min="30" max="30" width="33.140625" style="7" customWidth="1" outlineLevel="1"/>
    <col min="31" max="31" width="55" style="7" customWidth="1" outlineLevel="1"/>
    <col min="32" max="32" width="16.42578125" style="7" customWidth="1" outlineLevel="1"/>
    <col min="33" max="33" width="24.42578125" style="7" customWidth="1" outlineLevel="1"/>
    <col min="34" max="34" width="26.28515625" style="7" customWidth="1" outlineLevel="1"/>
    <col min="35" max="35" width="15.28515625" style="7" customWidth="1" outlineLevel="1"/>
    <col min="36" max="36" width="23.28515625" style="7" customWidth="1" outlineLevel="1"/>
    <col min="37" max="37" width="24.28515625" style="7" customWidth="1" outlineLevel="1"/>
    <col min="38" max="38" width="27.5703125" style="7" customWidth="1" outlineLevel="1"/>
    <col min="39" max="39" width="23.28515625" style="7" customWidth="1" outlineLevel="1"/>
    <col min="40" max="40" width="24.28515625" style="7" customWidth="1" outlineLevel="1"/>
    <col min="41" max="41" width="27.5703125" style="7" customWidth="1" outlineLevel="1"/>
    <col min="42" max="42" width="23.28515625" style="7" customWidth="1" outlineLevel="1"/>
    <col min="43" max="43" width="24.28515625" style="7" customWidth="1" outlineLevel="1"/>
    <col min="44" max="44" width="27.5703125" style="7" customWidth="1" outlineLevel="1"/>
    <col min="45" max="45" width="28.42578125" style="7" customWidth="1" outlineLevel="1"/>
    <col min="46" max="46" width="30.5703125" style="7" customWidth="1" outlineLevel="1"/>
    <col min="47" max="47" width="27.5703125" style="7" customWidth="1" outlineLevel="1"/>
    <col min="48" max="48" width="18" style="7" customWidth="1" outlineLevel="1"/>
    <col min="49" max="49" width="23.28515625" style="7" customWidth="1" outlineLevel="1"/>
    <col min="50" max="50" width="24.28515625" style="7" customWidth="1" outlineLevel="1"/>
    <col min="51" max="52" width="24.7109375" style="7" customWidth="1" outlineLevel="1"/>
    <col min="53" max="53" width="22" style="7" customWidth="1" outlineLevel="1"/>
    <col min="54" max="54" width="30.42578125" style="7" customWidth="1" outlineLevel="1"/>
    <col min="55" max="55" width="24.42578125" style="7" customWidth="1" outlineLevel="1"/>
    <col min="56" max="57" width="21.28515625" style="7" customWidth="1" outlineLevel="1"/>
    <col min="58" max="58" width="23.7109375" style="7" customWidth="1" outlineLevel="1"/>
    <col min="59" max="60" width="26.140625" style="7" customWidth="1" outlineLevel="1"/>
    <col min="61" max="61" width="23.28515625" style="7" customWidth="1" outlineLevel="1"/>
    <col min="62" max="62" width="25.28515625" style="7" customWidth="1" outlineLevel="1"/>
    <col min="63" max="63" width="27.5703125" style="7" customWidth="1" outlineLevel="1"/>
    <col min="64" max="64" width="23.28515625" style="7" customWidth="1" outlineLevel="1"/>
    <col min="65" max="65" width="20" style="7" customWidth="1" outlineLevel="1"/>
    <col min="66" max="66" width="23.140625" style="7" customWidth="1" outlineLevel="1"/>
    <col min="67" max="67" width="20.28515625" style="7" customWidth="1" outlineLevel="1"/>
    <col min="68" max="68" width="24.85546875" style="7" customWidth="1" outlineLevel="1"/>
    <col min="69" max="70" width="22.7109375" style="7" customWidth="1" outlineLevel="1"/>
    <col min="71" max="71" width="38.5703125" style="7" customWidth="1" outlineLevel="2"/>
    <col min="72" max="74" width="16" style="7" customWidth="1" outlineLevel="2"/>
    <col min="75" max="75" width="27.42578125" style="7" customWidth="1" outlineLevel="2"/>
    <col min="76" max="76" width="72.5703125" style="7" bestFit="1" customWidth="1"/>
    <col min="77" max="77" width="40.7109375" style="7" customWidth="1"/>
  </cols>
  <sheetData>
    <row r="1" spans="1:77" x14ac:dyDescent="0.25">
      <c r="A1" s="1" t="s">
        <v>15</v>
      </c>
      <c r="B1" s="1" t="s">
        <v>16</v>
      </c>
      <c r="C1" s="103" t="s">
        <v>17</v>
      </c>
      <c r="D1" s="103" t="s">
        <v>18</v>
      </c>
      <c r="E1" s="103" t="s">
        <v>19</v>
      </c>
      <c r="F1" s="103" t="s">
        <v>20</v>
      </c>
      <c r="G1" s="103" t="s">
        <v>21</v>
      </c>
      <c r="H1" s="103" t="s">
        <v>22</v>
      </c>
      <c r="I1" s="105" t="s">
        <v>23</v>
      </c>
      <c r="J1" s="179" t="s">
        <v>24</v>
      </c>
      <c r="K1" s="161" t="s">
        <v>25</v>
      </c>
      <c r="L1" s="161" t="s">
        <v>26</v>
      </c>
      <c r="M1" s="106" t="s">
        <v>27</v>
      </c>
      <c r="N1" s="106" t="s">
        <v>28</v>
      </c>
      <c r="O1" s="106" t="s">
        <v>29</v>
      </c>
      <c r="P1" s="106" t="s">
        <v>30</v>
      </c>
      <c r="Q1" s="106" t="s">
        <v>31</v>
      </c>
      <c r="R1" s="106" t="s">
        <v>32</v>
      </c>
      <c r="S1" s="106" t="s">
        <v>33</v>
      </c>
      <c r="T1" s="106" t="s">
        <v>34</v>
      </c>
      <c r="U1" s="106" t="s">
        <v>35</v>
      </c>
      <c r="V1" s="106" t="s">
        <v>36</v>
      </c>
      <c r="W1" s="102" t="s">
        <v>37</v>
      </c>
      <c r="X1" s="102" t="s">
        <v>38</v>
      </c>
      <c r="Y1" s="102" t="s">
        <v>39</v>
      </c>
      <c r="Z1" s="103" t="s">
        <v>40</v>
      </c>
      <c r="AA1" s="103" t="s">
        <v>41</v>
      </c>
      <c r="AB1" s="107" t="s">
        <v>42</v>
      </c>
      <c r="AC1" s="107" t="s">
        <v>43</v>
      </c>
      <c r="AD1" s="107" t="s">
        <v>44</v>
      </c>
      <c r="AE1" s="107" t="s">
        <v>45</v>
      </c>
      <c r="AF1" s="103" t="s">
        <v>46</v>
      </c>
      <c r="AG1" s="103" t="s">
        <v>47</v>
      </c>
      <c r="AH1" s="103" t="s">
        <v>48</v>
      </c>
      <c r="AI1" s="103" t="s">
        <v>49</v>
      </c>
      <c r="AJ1" s="109" t="s">
        <v>50</v>
      </c>
      <c r="AK1" s="109" t="s">
        <v>51</v>
      </c>
      <c r="AL1" s="109" t="s">
        <v>52</v>
      </c>
      <c r="AM1" s="109" t="s">
        <v>53</v>
      </c>
      <c r="AN1" s="109" t="s">
        <v>54</v>
      </c>
      <c r="AO1" s="109" t="s">
        <v>55</v>
      </c>
      <c r="AP1" s="109" t="s">
        <v>56</v>
      </c>
      <c r="AQ1" s="109" t="s">
        <v>57</v>
      </c>
      <c r="AR1" s="109" t="s">
        <v>58</v>
      </c>
      <c r="AS1" s="109" t="s">
        <v>59</v>
      </c>
      <c r="AT1" s="109" t="s">
        <v>60</v>
      </c>
      <c r="AU1" s="109" t="s">
        <v>61</v>
      </c>
      <c r="AV1" s="103" t="s">
        <v>62</v>
      </c>
      <c r="AW1" s="103" t="s">
        <v>63</v>
      </c>
      <c r="AX1" s="103" t="s">
        <v>64</v>
      </c>
      <c r="AY1" s="103" t="s">
        <v>65</v>
      </c>
      <c r="AZ1" s="103" t="s">
        <v>66</v>
      </c>
      <c r="BA1" s="103" t="s">
        <v>67</v>
      </c>
      <c r="BB1" s="108" t="s">
        <v>68</v>
      </c>
      <c r="BC1" s="108" t="s">
        <v>69</v>
      </c>
      <c r="BD1" s="108" t="s">
        <v>70</v>
      </c>
      <c r="BE1" s="108" t="s">
        <v>71</v>
      </c>
      <c r="BF1" s="108" t="s">
        <v>72</v>
      </c>
      <c r="BG1" s="108" t="s">
        <v>73</v>
      </c>
      <c r="BH1" s="108" t="s">
        <v>74</v>
      </c>
      <c r="BI1" s="103" t="s">
        <v>75</v>
      </c>
      <c r="BJ1" s="103" t="s">
        <v>76</v>
      </c>
      <c r="BK1" s="103" t="s">
        <v>77</v>
      </c>
      <c r="BL1" s="103" t="s">
        <v>78</v>
      </c>
      <c r="BM1" s="103" t="s">
        <v>79</v>
      </c>
      <c r="BN1" s="103" t="s">
        <v>80</v>
      </c>
      <c r="BO1" s="103" t="s">
        <v>81</v>
      </c>
      <c r="BP1" s="103" t="s">
        <v>82</v>
      </c>
      <c r="BQ1" s="103" t="s">
        <v>83</v>
      </c>
      <c r="BR1" s="103" t="s">
        <v>84</v>
      </c>
      <c r="BS1" s="102" t="s">
        <v>85</v>
      </c>
      <c r="BT1" s="102" t="s">
        <v>86</v>
      </c>
      <c r="BU1" s="102" t="s">
        <v>87</v>
      </c>
      <c r="BV1" s="102" t="s">
        <v>88</v>
      </c>
      <c r="BW1" s="102" t="s">
        <v>89</v>
      </c>
      <c r="BX1" s="104" t="s">
        <v>90</v>
      </c>
      <c r="BY1" s="103" t="s">
        <v>91</v>
      </c>
    </row>
    <row r="2" spans="1:77" x14ac:dyDescent="0.25">
      <c r="A2" s="162" t="s">
        <v>92</v>
      </c>
      <c r="B2" s="2" t="s">
        <v>93</v>
      </c>
      <c r="C2" s="162" t="s">
        <v>94</v>
      </c>
      <c r="D2" s="162" t="s">
        <v>95</v>
      </c>
      <c r="E2" s="162" t="s">
        <v>96</v>
      </c>
      <c r="F2" s="162" t="s">
        <v>96</v>
      </c>
      <c r="G2" s="182"/>
      <c r="H2" s="182"/>
      <c r="I2" s="183"/>
      <c r="J2" s="166">
        <v>75</v>
      </c>
      <c r="K2" s="188"/>
      <c r="L2" s="163">
        <v>0</v>
      </c>
      <c r="M2" s="182"/>
      <c r="N2" s="182"/>
      <c r="O2" s="189"/>
      <c r="P2" s="163"/>
      <c r="Q2" s="182"/>
      <c r="R2" s="162"/>
      <c r="S2" s="162" t="s">
        <v>96</v>
      </c>
      <c r="T2" s="162" t="s">
        <v>96</v>
      </c>
      <c r="U2" s="182"/>
      <c r="V2" s="162"/>
      <c r="W2" s="182"/>
      <c r="X2" s="182"/>
      <c r="Y2" s="182"/>
      <c r="Z2" s="162" t="s">
        <v>97</v>
      </c>
      <c r="AA2" s="162" t="s">
        <v>98</v>
      </c>
      <c r="AB2" s="164" t="s">
        <v>99</v>
      </c>
      <c r="AC2" s="7" t="s">
        <v>100</v>
      </c>
      <c r="AD2" s="162" t="s">
        <v>96</v>
      </c>
      <c r="AE2" s="162" t="s">
        <v>101</v>
      </c>
      <c r="AF2" s="162" t="s">
        <v>96</v>
      </c>
      <c r="AG2" s="162"/>
      <c r="AH2" s="162" t="s">
        <v>102</v>
      </c>
      <c r="AI2" s="162" t="s">
        <v>101</v>
      </c>
      <c r="AJ2" s="162">
        <v>2022</v>
      </c>
      <c r="AK2" s="162">
        <v>6</v>
      </c>
      <c r="AL2" s="162">
        <v>1</v>
      </c>
      <c r="AM2" s="162">
        <v>2022</v>
      </c>
      <c r="AN2" s="162">
        <v>6</v>
      </c>
      <c r="AO2" s="162">
        <v>1</v>
      </c>
      <c r="AP2" s="162">
        <v>2024</v>
      </c>
      <c r="AQ2" s="162">
        <v>9</v>
      </c>
      <c r="AR2" s="162">
        <v>30</v>
      </c>
      <c r="AS2" s="162">
        <v>2022</v>
      </c>
      <c r="AT2" s="162">
        <v>2</v>
      </c>
      <c r="AU2" s="162">
        <v>8</v>
      </c>
      <c r="AV2" s="162" t="s">
        <v>101</v>
      </c>
      <c r="AW2" s="162"/>
      <c r="AX2" s="162"/>
      <c r="AY2" s="162"/>
      <c r="AZ2" s="162"/>
      <c r="BA2" s="162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62" t="s">
        <v>103</v>
      </c>
      <c r="BN2" s="162" t="s">
        <v>96</v>
      </c>
      <c r="BO2" s="162" t="s">
        <v>103</v>
      </c>
      <c r="BP2" s="162" t="s">
        <v>104</v>
      </c>
      <c r="BQ2" s="162" t="s">
        <v>105</v>
      </c>
      <c r="BR2" s="162" t="s">
        <v>106</v>
      </c>
      <c r="BS2" s="162" t="s">
        <v>101</v>
      </c>
      <c r="BT2" s="187"/>
      <c r="BU2" s="187"/>
      <c r="BV2" s="187"/>
      <c r="BW2" s="187"/>
      <c r="BX2" s="162"/>
      <c r="BY2" s="182"/>
    </row>
    <row r="3" spans="1:77" x14ac:dyDescent="0.25">
      <c r="A3" s="162" t="s">
        <v>107</v>
      </c>
      <c r="B3" s="162" t="s">
        <v>108</v>
      </c>
      <c r="C3" s="162" t="s">
        <v>109</v>
      </c>
      <c r="D3" s="162" t="s">
        <v>110</v>
      </c>
      <c r="E3" s="162" t="s">
        <v>111</v>
      </c>
      <c r="F3" s="162" t="s">
        <v>112</v>
      </c>
      <c r="G3" s="182"/>
      <c r="H3" s="182"/>
      <c r="I3" s="183"/>
      <c r="J3" s="166">
        <v>2</v>
      </c>
      <c r="K3" s="2">
        <v>2</v>
      </c>
      <c r="L3" s="163">
        <v>5.4757199999999999</v>
      </c>
      <c r="M3" s="182"/>
      <c r="N3" s="182"/>
      <c r="O3" s="182"/>
      <c r="P3" s="162"/>
      <c r="Q3" s="182"/>
      <c r="R3" s="162"/>
      <c r="S3" s="162" t="s">
        <v>96</v>
      </c>
      <c r="T3" s="162" t="s">
        <v>96</v>
      </c>
      <c r="U3" s="182"/>
      <c r="V3" s="162"/>
      <c r="W3" s="182"/>
      <c r="X3" s="182"/>
      <c r="Y3" s="182"/>
      <c r="Z3" s="162" t="s">
        <v>96</v>
      </c>
      <c r="AA3" s="162" t="s">
        <v>96</v>
      </c>
      <c r="AB3" s="164" t="s">
        <v>99</v>
      </c>
      <c r="AC3" s="7" t="s">
        <v>100</v>
      </c>
      <c r="AD3" s="162" t="s">
        <v>96</v>
      </c>
      <c r="AE3" s="162" t="s">
        <v>113</v>
      </c>
      <c r="AF3" s="162" t="s">
        <v>96</v>
      </c>
      <c r="AG3" s="162"/>
      <c r="AH3" s="162" t="s">
        <v>114</v>
      </c>
      <c r="AI3" s="162" t="s">
        <v>115</v>
      </c>
      <c r="AJ3" s="182"/>
      <c r="AK3" s="182"/>
      <c r="AL3" s="182"/>
      <c r="AM3" s="182"/>
      <c r="AN3" s="182"/>
      <c r="AO3" s="182"/>
      <c r="AP3" s="182"/>
      <c r="AQ3" s="182"/>
      <c r="AR3" s="182"/>
      <c r="AS3" s="162">
        <v>2021</v>
      </c>
      <c r="AT3" s="162">
        <v>11</v>
      </c>
      <c r="AU3" s="162">
        <v>5</v>
      </c>
      <c r="AV3" s="162" t="s">
        <v>116</v>
      </c>
      <c r="AW3" s="162"/>
      <c r="AX3" s="162"/>
      <c r="AY3" s="162"/>
      <c r="AZ3" s="162"/>
      <c r="BA3" s="162"/>
      <c r="BB3" s="182"/>
      <c r="BC3" s="182"/>
      <c r="BD3" s="182"/>
      <c r="BE3" s="182"/>
      <c r="BF3" s="182"/>
      <c r="BG3" s="182"/>
      <c r="BH3" s="182"/>
      <c r="BI3" s="182"/>
      <c r="BJ3" s="182"/>
      <c r="BK3" s="182"/>
      <c r="BL3" s="182"/>
      <c r="BM3" s="162" t="s">
        <v>103</v>
      </c>
      <c r="BN3" s="162" t="s">
        <v>96</v>
      </c>
      <c r="BO3" s="162" t="s">
        <v>116</v>
      </c>
      <c r="BP3" s="162" t="s">
        <v>104</v>
      </c>
      <c r="BQ3" s="162" t="s">
        <v>117</v>
      </c>
      <c r="BR3" s="162" t="s">
        <v>118</v>
      </c>
      <c r="BS3" s="162" t="s">
        <v>119</v>
      </c>
      <c r="BT3" s="175">
        <v>5.1129899749755898</v>
      </c>
      <c r="BU3" s="175">
        <v>5.1039999923706096</v>
      </c>
      <c r="BV3" s="175">
        <v>5.1040000457763703</v>
      </c>
      <c r="BW3" s="175">
        <v>5.10400002670288</v>
      </c>
      <c r="BX3" s="162"/>
      <c r="BY3" s="182"/>
    </row>
    <row r="4" spans="1:77" x14ac:dyDescent="0.25">
      <c r="A4" s="162" t="s">
        <v>120</v>
      </c>
      <c r="B4" s="162" t="s">
        <v>121</v>
      </c>
      <c r="C4" s="162" t="s">
        <v>122</v>
      </c>
      <c r="D4" s="162" t="s">
        <v>110</v>
      </c>
      <c r="E4" s="162">
        <v>2907</v>
      </c>
      <c r="F4" s="162" t="s">
        <v>101</v>
      </c>
      <c r="G4" s="182"/>
      <c r="H4" s="182"/>
      <c r="I4" s="183"/>
      <c r="J4" s="166">
        <v>27</v>
      </c>
      <c r="K4" s="188"/>
      <c r="L4" s="163">
        <v>0</v>
      </c>
      <c r="M4" s="182"/>
      <c r="N4" s="182"/>
      <c r="O4" s="182"/>
      <c r="P4" s="162"/>
      <c r="Q4" s="182"/>
      <c r="R4" s="162"/>
      <c r="S4" s="162" t="s">
        <v>96</v>
      </c>
      <c r="T4" s="162" t="s">
        <v>123</v>
      </c>
      <c r="U4" s="182"/>
      <c r="V4" s="162">
        <v>108</v>
      </c>
      <c r="W4" s="182"/>
      <c r="X4" s="182"/>
      <c r="Y4" s="182"/>
      <c r="Z4" s="162" t="s">
        <v>96</v>
      </c>
      <c r="AA4" s="162" t="s">
        <v>124</v>
      </c>
      <c r="AB4" s="164" t="s">
        <v>99</v>
      </c>
      <c r="AC4" s="7" t="s">
        <v>100</v>
      </c>
      <c r="AD4" s="162" t="s">
        <v>96</v>
      </c>
      <c r="AE4" s="162" t="s">
        <v>125</v>
      </c>
      <c r="AF4" s="162" t="s">
        <v>96</v>
      </c>
      <c r="AG4" s="162"/>
      <c r="AH4" s="162" t="s">
        <v>126</v>
      </c>
      <c r="AI4" s="162" t="s">
        <v>127</v>
      </c>
      <c r="AJ4" s="182"/>
      <c r="AK4" s="182"/>
      <c r="AL4" s="182"/>
      <c r="AM4" s="182"/>
      <c r="AN4" s="182"/>
      <c r="AO4" s="182"/>
      <c r="AP4" s="182"/>
      <c r="AQ4" s="182"/>
      <c r="AR4" s="182"/>
      <c r="AS4" s="162">
        <v>2020</v>
      </c>
      <c r="AT4" s="162">
        <v>12</v>
      </c>
      <c r="AU4" s="162">
        <v>10</v>
      </c>
      <c r="AV4" s="162" t="s">
        <v>101</v>
      </c>
      <c r="AW4" s="162"/>
      <c r="AX4" s="162"/>
      <c r="AY4" s="162"/>
      <c r="AZ4" s="162"/>
      <c r="BA4" s="162">
        <v>3</v>
      </c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62" t="s">
        <v>103</v>
      </c>
      <c r="BN4" s="162" t="s">
        <v>116</v>
      </c>
      <c r="BO4" s="162" t="s">
        <v>103</v>
      </c>
      <c r="BP4" s="162" t="s">
        <v>128</v>
      </c>
      <c r="BQ4" s="162" t="s">
        <v>105</v>
      </c>
      <c r="BR4" s="162" t="s">
        <v>129</v>
      </c>
      <c r="BS4" s="162" t="s">
        <v>130</v>
      </c>
      <c r="BT4" s="187"/>
      <c r="BU4" s="187"/>
      <c r="BV4" s="187"/>
      <c r="BW4" s="187"/>
      <c r="BX4" s="162"/>
      <c r="BY4" s="182"/>
    </row>
    <row r="5" spans="1:77" x14ac:dyDescent="0.25">
      <c r="A5" s="162" t="s">
        <v>131</v>
      </c>
      <c r="B5" s="162" t="s">
        <v>132</v>
      </c>
      <c r="C5" s="162" t="s">
        <v>133</v>
      </c>
      <c r="D5" s="162" t="s">
        <v>110</v>
      </c>
      <c r="E5" s="162" t="s">
        <v>134</v>
      </c>
      <c r="F5" s="162" t="s">
        <v>135</v>
      </c>
      <c r="G5" s="182"/>
      <c r="H5" s="182"/>
      <c r="I5" s="183"/>
      <c r="J5" s="166">
        <v>1.5920000000000001</v>
      </c>
      <c r="K5" s="2">
        <v>1.5920000000000001</v>
      </c>
      <c r="L5" s="163">
        <v>4.3611000000000004</v>
      </c>
      <c r="M5" s="182"/>
      <c r="N5" s="182"/>
      <c r="O5" s="182"/>
      <c r="P5" s="162"/>
      <c r="Q5" s="182"/>
      <c r="R5" s="162"/>
      <c r="S5" s="162" t="s">
        <v>96</v>
      </c>
      <c r="T5" s="162" t="s">
        <v>96</v>
      </c>
      <c r="U5" s="182"/>
      <c r="V5" s="162"/>
      <c r="W5" s="182"/>
      <c r="X5" s="182"/>
      <c r="Y5" s="182"/>
      <c r="Z5" s="162" t="s">
        <v>96</v>
      </c>
      <c r="AA5" s="162" t="s">
        <v>96</v>
      </c>
      <c r="AB5" s="164" t="s">
        <v>99</v>
      </c>
      <c r="AC5" s="7" t="s">
        <v>100</v>
      </c>
      <c r="AD5" s="162" t="s">
        <v>96</v>
      </c>
      <c r="AE5" s="162" t="s">
        <v>136</v>
      </c>
      <c r="AF5" s="162" t="s">
        <v>137</v>
      </c>
      <c r="AG5" s="162" t="s">
        <v>138</v>
      </c>
      <c r="AH5" s="162" t="s">
        <v>139</v>
      </c>
      <c r="AI5" s="162" t="s">
        <v>140</v>
      </c>
      <c r="AJ5" s="182"/>
      <c r="AK5" s="182"/>
      <c r="AL5" s="182"/>
      <c r="AM5" s="182"/>
      <c r="AN5" s="182"/>
      <c r="AO5" s="182"/>
      <c r="AP5" s="182"/>
      <c r="AQ5" s="182"/>
      <c r="AR5" s="182"/>
      <c r="AS5" s="162">
        <v>2020</v>
      </c>
      <c r="AT5" s="162">
        <v>11</v>
      </c>
      <c r="AU5" s="162">
        <v>2</v>
      </c>
      <c r="AV5" s="162" t="s">
        <v>101</v>
      </c>
      <c r="AW5" s="162"/>
      <c r="AX5" s="162"/>
      <c r="AY5" s="162"/>
      <c r="AZ5" s="162"/>
      <c r="BA5" s="16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62" t="s">
        <v>103</v>
      </c>
      <c r="BN5" s="162" t="s">
        <v>96</v>
      </c>
      <c r="BO5" s="162" t="s">
        <v>103</v>
      </c>
      <c r="BP5" s="162" t="s">
        <v>104</v>
      </c>
      <c r="BQ5" s="162" t="s">
        <v>117</v>
      </c>
      <c r="BR5" s="162" t="s">
        <v>141</v>
      </c>
      <c r="BS5" s="162" t="s">
        <v>119</v>
      </c>
      <c r="BT5" s="175">
        <v>4.5780493392944299</v>
      </c>
      <c r="BU5" s="175">
        <v>4.5244141769409199</v>
      </c>
      <c r="BV5" s="175">
        <v>4.4346022891998302</v>
      </c>
      <c r="BW5" s="175">
        <v>4.3248406887054403</v>
      </c>
      <c r="BX5" s="162"/>
      <c r="BY5" s="182"/>
    </row>
    <row r="6" spans="1:77" x14ac:dyDescent="0.25">
      <c r="A6" s="162" t="s">
        <v>142</v>
      </c>
      <c r="B6" s="162" t="s">
        <v>132</v>
      </c>
      <c r="C6" s="162" t="s">
        <v>143</v>
      </c>
      <c r="D6" s="162" t="s">
        <v>110</v>
      </c>
      <c r="E6" s="162" t="s">
        <v>144</v>
      </c>
      <c r="F6" s="162" t="s">
        <v>145</v>
      </c>
      <c r="G6" s="182"/>
      <c r="H6" s="182"/>
      <c r="I6" s="183"/>
      <c r="J6" s="166">
        <v>2.25</v>
      </c>
      <c r="K6" s="2">
        <v>2.25</v>
      </c>
      <c r="L6" s="163">
        <v>6.0830500000000001</v>
      </c>
      <c r="M6" s="182"/>
      <c r="N6" s="182"/>
      <c r="O6" s="182"/>
      <c r="P6" s="162"/>
      <c r="Q6" s="182"/>
      <c r="R6" s="162"/>
      <c r="S6" s="162" t="s">
        <v>96</v>
      </c>
      <c r="T6" s="162" t="s">
        <v>96</v>
      </c>
      <c r="U6" s="182"/>
      <c r="V6" s="162"/>
      <c r="W6" s="182"/>
      <c r="X6" s="182"/>
      <c r="Y6" s="182"/>
      <c r="Z6" s="162" t="s">
        <v>96</v>
      </c>
      <c r="AA6" s="162" t="s">
        <v>96</v>
      </c>
      <c r="AB6" s="164" t="s">
        <v>99</v>
      </c>
      <c r="AC6" s="7" t="s">
        <v>100</v>
      </c>
      <c r="AD6" s="162" t="s">
        <v>96</v>
      </c>
      <c r="AE6" s="162" t="s">
        <v>146</v>
      </c>
      <c r="AF6" s="162" t="s">
        <v>96</v>
      </c>
      <c r="AG6" s="162"/>
      <c r="AH6" s="162" t="s">
        <v>102</v>
      </c>
      <c r="AI6" s="162" t="s">
        <v>147</v>
      </c>
      <c r="AJ6" s="182"/>
      <c r="AK6" s="182"/>
      <c r="AL6" s="182"/>
      <c r="AM6" s="182"/>
      <c r="AN6" s="182"/>
      <c r="AO6" s="182"/>
      <c r="AP6" s="182"/>
      <c r="AQ6" s="182"/>
      <c r="AR6" s="182"/>
      <c r="AS6" s="162">
        <v>2020</v>
      </c>
      <c r="AT6" s="162">
        <v>9</v>
      </c>
      <c r="AU6" s="162">
        <v>30</v>
      </c>
      <c r="AV6" s="162" t="s">
        <v>116</v>
      </c>
      <c r="AW6" s="162"/>
      <c r="AX6" s="162"/>
      <c r="AY6" s="162"/>
      <c r="AZ6" s="162"/>
      <c r="BA6" s="162"/>
      <c r="BB6" s="182"/>
      <c r="BC6" s="182"/>
      <c r="BD6" s="182"/>
      <c r="BE6" s="182"/>
      <c r="BF6" s="182"/>
      <c r="BG6" s="182"/>
      <c r="BH6" s="182"/>
      <c r="BI6" s="182"/>
      <c r="BJ6" s="182"/>
      <c r="BK6" s="182"/>
      <c r="BL6" s="182"/>
      <c r="BM6" s="162" t="s">
        <v>103</v>
      </c>
      <c r="BN6" s="162" t="s">
        <v>96</v>
      </c>
      <c r="BO6" s="162" t="s">
        <v>103</v>
      </c>
      <c r="BP6" s="162" t="s">
        <v>104</v>
      </c>
      <c r="BQ6" s="162" t="s">
        <v>117</v>
      </c>
      <c r="BR6" s="162" t="s">
        <v>148</v>
      </c>
      <c r="BS6" s="162" t="s">
        <v>119</v>
      </c>
      <c r="BT6" s="175">
        <v>6.3861637687683102</v>
      </c>
      <c r="BU6" s="175">
        <v>6.3113416671752898</v>
      </c>
      <c r="BV6" s="175">
        <v>6.1860583915710503</v>
      </c>
      <c r="BW6" s="175">
        <v>6.0329460792541498</v>
      </c>
      <c r="BX6" s="162"/>
      <c r="BY6" s="182"/>
    </row>
    <row r="7" spans="1:77" x14ac:dyDescent="0.25">
      <c r="A7" s="162" t="s">
        <v>149</v>
      </c>
      <c r="B7" s="162" t="s">
        <v>121</v>
      </c>
      <c r="C7" s="162" t="s">
        <v>150</v>
      </c>
      <c r="D7" s="162" t="s">
        <v>110</v>
      </c>
      <c r="E7" s="162" t="s">
        <v>151</v>
      </c>
      <c r="F7" s="162" t="s">
        <v>152</v>
      </c>
      <c r="G7" s="182"/>
      <c r="H7" s="182"/>
      <c r="I7" s="183"/>
      <c r="J7" s="166">
        <v>100</v>
      </c>
      <c r="K7" s="188"/>
      <c r="L7" s="163">
        <v>0</v>
      </c>
      <c r="M7" s="182"/>
      <c r="N7" s="182"/>
      <c r="O7" s="182"/>
      <c r="P7" s="162"/>
      <c r="Q7" s="182"/>
      <c r="R7" s="162"/>
      <c r="S7" s="162" t="s">
        <v>96</v>
      </c>
      <c r="T7" s="162" t="s">
        <v>123</v>
      </c>
      <c r="U7" s="182"/>
      <c r="V7" s="162">
        <v>400</v>
      </c>
      <c r="W7" s="182"/>
      <c r="X7" s="182"/>
      <c r="Y7" s="182"/>
      <c r="Z7" s="162" t="s">
        <v>96</v>
      </c>
      <c r="AA7" s="162" t="s">
        <v>96</v>
      </c>
      <c r="AB7" s="164" t="s">
        <v>99</v>
      </c>
      <c r="AC7" s="7" t="s">
        <v>100</v>
      </c>
      <c r="AD7" s="162" t="s">
        <v>96</v>
      </c>
      <c r="AE7" s="162" t="s">
        <v>153</v>
      </c>
      <c r="AF7" s="7" t="s">
        <v>154</v>
      </c>
      <c r="AG7" s="165" t="s">
        <v>155</v>
      </c>
      <c r="AH7" s="162" t="s">
        <v>156</v>
      </c>
      <c r="AI7" s="162" t="s">
        <v>157</v>
      </c>
      <c r="AJ7" s="182"/>
      <c r="AK7" s="182"/>
      <c r="AL7" s="182"/>
      <c r="AM7" s="182"/>
      <c r="AN7" s="182"/>
      <c r="AO7" s="182"/>
      <c r="AP7" s="182"/>
      <c r="AQ7" s="182"/>
      <c r="AR7" s="182"/>
      <c r="AS7" s="162">
        <v>2021</v>
      </c>
      <c r="AT7" s="162">
        <v>12</v>
      </c>
      <c r="AU7" s="162">
        <v>28</v>
      </c>
      <c r="AV7" s="162" t="s">
        <v>101</v>
      </c>
      <c r="AW7" s="162"/>
      <c r="AX7" s="162"/>
      <c r="AY7" s="162"/>
      <c r="AZ7" s="162"/>
      <c r="BA7" s="162" t="s">
        <v>101</v>
      </c>
      <c r="BB7" s="185"/>
      <c r="BC7" s="185"/>
      <c r="BD7" s="185"/>
      <c r="BE7" s="185"/>
      <c r="BF7" s="185"/>
      <c r="BG7" s="185"/>
      <c r="BH7" s="185"/>
      <c r="BI7" s="182"/>
      <c r="BJ7" s="182"/>
      <c r="BK7" s="182"/>
      <c r="BL7" s="182"/>
      <c r="BM7" s="162" t="s">
        <v>103</v>
      </c>
      <c r="BN7" s="162" t="s">
        <v>116</v>
      </c>
      <c r="BO7" s="162" t="s">
        <v>103</v>
      </c>
      <c r="BP7" s="162" t="s">
        <v>128</v>
      </c>
      <c r="BQ7" s="162" t="s">
        <v>105</v>
      </c>
      <c r="BR7" s="162" t="s">
        <v>158</v>
      </c>
      <c r="BS7" s="162" t="s">
        <v>130</v>
      </c>
      <c r="BT7" s="187"/>
      <c r="BU7" s="187"/>
      <c r="BV7" s="187"/>
      <c r="BW7" s="187"/>
      <c r="BX7" s="162"/>
      <c r="BY7" s="182"/>
    </row>
    <row r="8" spans="1:77" x14ac:dyDescent="0.25">
      <c r="A8" s="162" t="s">
        <v>159</v>
      </c>
      <c r="B8" s="162" t="s">
        <v>160</v>
      </c>
      <c r="C8" s="162" t="s">
        <v>161</v>
      </c>
      <c r="D8" s="162" t="s">
        <v>110</v>
      </c>
      <c r="E8" s="162" t="s">
        <v>162</v>
      </c>
      <c r="F8" s="162" t="s">
        <v>163</v>
      </c>
      <c r="G8" s="182"/>
      <c r="H8" s="182"/>
      <c r="I8" s="183"/>
      <c r="J8" s="166">
        <v>3</v>
      </c>
      <c r="K8" s="2">
        <v>3</v>
      </c>
      <c r="L8" s="163">
        <v>18.75</v>
      </c>
      <c r="M8" s="182"/>
      <c r="N8" s="182"/>
      <c r="O8" s="182"/>
      <c r="P8" s="162"/>
      <c r="Q8" s="182"/>
      <c r="R8" s="162"/>
      <c r="S8" s="162" t="s">
        <v>96</v>
      </c>
      <c r="T8" s="162" t="s">
        <v>96</v>
      </c>
      <c r="U8" s="182"/>
      <c r="V8" s="162"/>
      <c r="W8" s="182"/>
      <c r="X8" s="182"/>
      <c r="Y8" s="182"/>
      <c r="Z8" s="162" t="s">
        <v>96</v>
      </c>
      <c r="AA8" s="162" t="s">
        <v>96</v>
      </c>
      <c r="AB8" s="164" t="s">
        <v>99</v>
      </c>
      <c r="AC8" s="7" t="s">
        <v>100</v>
      </c>
      <c r="AD8" s="162" t="s">
        <v>96</v>
      </c>
      <c r="AE8" s="162" t="s">
        <v>164</v>
      </c>
      <c r="AF8" s="162" t="s">
        <v>96</v>
      </c>
      <c r="AG8" s="162"/>
      <c r="AH8" s="162" t="s">
        <v>165</v>
      </c>
      <c r="AI8" s="162" t="s">
        <v>166</v>
      </c>
      <c r="AJ8" s="182"/>
      <c r="AK8" s="182"/>
      <c r="AL8" s="182"/>
      <c r="AM8" s="182"/>
      <c r="AN8" s="182"/>
      <c r="AO8" s="182"/>
      <c r="AP8" s="182"/>
      <c r="AQ8" s="182"/>
      <c r="AR8" s="182"/>
      <c r="AS8" s="162">
        <v>2018</v>
      </c>
      <c r="AT8" s="162">
        <v>6</v>
      </c>
      <c r="AU8" s="162">
        <v>12</v>
      </c>
      <c r="AV8" s="162" t="s">
        <v>103</v>
      </c>
      <c r="AW8" s="162">
        <v>2023</v>
      </c>
      <c r="AX8" s="162">
        <v>7</v>
      </c>
      <c r="AY8" s="162">
        <v>31</v>
      </c>
      <c r="AZ8" s="182"/>
      <c r="BA8" s="162"/>
      <c r="BB8" s="182"/>
      <c r="BC8" s="182"/>
      <c r="BD8" s="182"/>
      <c r="BE8" s="182"/>
      <c r="BF8" s="182"/>
      <c r="BG8" s="182"/>
      <c r="BH8" s="182"/>
      <c r="BI8" s="182"/>
      <c r="BJ8" s="182"/>
      <c r="BK8" s="182"/>
      <c r="BL8" s="182"/>
      <c r="BM8" s="162" t="s">
        <v>103</v>
      </c>
      <c r="BN8" s="162" t="s">
        <v>96</v>
      </c>
      <c r="BO8" s="162" t="s">
        <v>116</v>
      </c>
      <c r="BP8" s="162" t="s">
        <v>104</v>
      </c>
      <c r="BQ8" s="162" t="s">
        <v>117</v>
      </c>
      <c r="BR8" s="162" t="s">
        <v>167</v>
      </c>
      <c r="BS8" s="162" t="s">
        <v>168</v>
      </c>
      <c r="BT8" s="175">
        <v>11.095890419006301</v>
      </c>
      <c r="BU8" s="175">
        <v>18.75</v>
      </c>
      <c r="BV8" s="175">
        <v>18.75</v>
      </c>
      <c r="BW8" s="175">
        <v>18.75</v>
      </c>
      <c r="BX8" s="162"/>
      <c r="BY8" s="182"/>
    </row>
    <row r="9" spans="1:77" x14ac:dyDescent="0.25">
      <c r="A9" s="162" t="s">
        <v>169</v>
      </c>
      <c r="B9" s="162" t="s">
        <v>121</v>
      </c>
      <c r="C9" s="162" t="s">
        <v>170</v>
      </c>
      <c r="D9" s="162" t="s">
        <v>110</v>
      </c>
      <c r="E9" s="162" t="s">
        <v>171</v>
      </c>
      <c r="F9" s="162" t="s">
        <v>172</v>
      </c>
      <c r="G9" s="182"/>
      <c r="H9" s="182"/>
      <c r="I9" s="183"/>
      <c r="J9" s="166">
        <v>99.7</v>
      </c>
      <c r="K9" s="188"/>
      <c r="L9" s="163">
        <v>0</v>
      </c>
      <c r="M9" s="182"/>
      <c r="N9" s="182"/>
      <c r="O9" s="182"/>
      <c r="P9" s="162"/>
      <c r="Q9" s="182"/>
      <c r="R9" s="162"/>
      <c r="S9" s="162" t="s">
        <v>96</v>
      </c>
      <c r="T9" s="162" t="s">
        <v>123</v>
      </c>
      <c r="U9" s="182"/>
      <c r="V9" s="162">
        <v>398.8</v>
      </c>
      <c r="W9" s="182"/>
      <c r="X9" s="182"/>
      <c r="Y9" s="182"/>
      <c r="Z9" s="162" t="s">
        <v>96</v>
      </c>
      <c r="AA9" s="162" t="s">
        <v>96</v>
      </c>
      <c r="AB9" s="164" t="s">
        <v>99</v>
      </c>
      <c r="AC9" s="7" t="s">
        <v>100</v>
      </c>
      <c r="AD9" s="162" t="s">
        <v>96</v>
      </c>
      <c r="AE9" s="162" t="s">
        <v>173</v>
      </c>
      <c r="AF9" s="162" t="s">
        <v>96</v>
      </c>
      <c r="AG9" s="162"/>
      <c r="AH9" s="162" t="s">
        <v>156</v>
      </c>
      <c r="AI9" s="162" t="s">
        <v>174</v>
      </c>
      <c r="AJ9" s="182"/>
      <c r="AK9" s="182"/>
      <c r="AL9" s="182"/>
      <c r="AM9" s="182"/>
      <c r="AN9" s="182"/>
      <c r="AO9" s="182"/>
      <c r="AP9" s="182"/>
      <c r="AQ9" s="182"/>
      <c r="AR9" s="182"/>
      <c r="AS9" s="162">
        <v>2021</v>
      </c>
      <c r="AT9" s="162">
        <v>12</v>
      </c>
      <c r="AU9" s="162">
        <v>22</v>
      </c>
      <c r="AV9" s="7" t="s">
        <v>175</v>
      </c>
      <c r="AW9" s="7">
        <v>2022</v>
      </c>
      <c r="AX9" s="7">
        <v>9</v>
      </c>
      <c r="AY9" s="7">
        <v>30</v>
      </c>
      <c r="AZ9" s="185"/>
      <c r="BA9" s="7" t="s">
        <v>101</v>
      </c>
      <c r="BB9" s="185"/>
      <c r="BC9" s="185"/>
      <c r="BD9" s="185"/>
      <c r="BE9" s="185"/>
      <c r="BF9" s="185"/>
      <c r="BG9" s="185"/>
      <c r="BH9" s="185"/>
      <c r="BI9" s="182"/>
      <c r="BJ9" s="182"/>
      <c r="BK9" s="182"/>
      <c r="BL9" s="182"/>
      <c r="BM9" s="162" t="s">
        <v>103</v>
      </c>
      <c r="BN9" s="162" t="s">
        <v>103</v>
      </c>
      <c r="BO9" s="162" t="s">
        <v>103</v>
      </c>
      <c r="BP9" s="162" t="s">
        <v>128</v>
      </c>
      <c r="BQ9" s="162" t="s">
        <v>105</v>
      </c>
      <c r="BR9" s="162" t="s">
        <v>158</v>
      </c>
      <c r="BS9" s="162" t="s">
        <v>130</v>
      </c>
      <c r="BT9" s="187"/>
      <c r="BU9" s="187"/>
      <c r="BV9" s="187"/>
      <c r="BW9" s="187"/>
      <c r="BX9" s="162"/>
      <c r="BY9" s="182"/>
    </row>
    <row r="10" spans="1:77" x14ac:dyDescent="0.25">
      <c r="A10" s="162" t="s">
        <v>176</v>
      </c>
      <c r="B10" s="162" t="s">
        <v>177</v>
      </c>
      <c r="C10" s="162" t="s">
        <v>178</v>
      </c>
      <c r="D10" s="162" t="s">
        <v>110</v>
      </c>
      <c r="E10" s="162" t="s">
        <v>179</v>
      </c>
      <c r="F10" s="162" t="s">
        <v>180</v>
      </c>
      <c r="G10" s="182"/>
      <c r="H10" s="182"/>
      <c r="I10" s="183"/>
      <c r="J10" s="166">
        <v>3</v>
      </c>
      <c r="K10" s="2">
        <v>3</v>
      </c>
      <c r="L10" s="163">
        <v>20.5</v>
      </c>
      <c r="M10" s="182"/>
      <c r="N10" s="182"/>
      <c r="O10" s="182"/>
      <c r="P10" s="162"/>
      <c r="Q10" s="182"/>
      <c r="R10" s="162"/>
      <c r="S10" s="162" t="s">
        <v>96</v>
      </c>
      <c r="T10" s="162" t="s">
        <v>96</v>
      </c>
      <c r="U10" s="182"/>
      <c r="V10" s="162"/>
      <c r="W10" s="182"/>
      <c r="X10" s="182"/>
      <c r="Y10" s="182"/>
      <c r="Z10" s="162" t="s">
        <v>96</v>
      </c>
      <c r="AA10" s="162" t="s">
        <v>96</v>
      </c>
      <c r="AB10" s="164" t="s">
        <v>99</v>
      </c>
      <c r="AC10" s="7" t="s">
        <v>100</v>
      </c>
      <c r="AD10" s="162" t="s">
        <v>96</v>
      </c>
      <c r="AE10" s="162" t="s">
        <v>181</v>
      </c>
      <c r="AF10" s="162" t="s">
        <v>182</v>
      </c>
      <c r="AG10" s="162" t="s">
        <v>183</v>
      </c>
      <c r="AH10" s="162" t="s">
        <v>165</v>
      </c>
      <c r="AI10" s="162" t="s">
        <v>184</v>
      </c>
      <c r="AJ10" s="182"/>
      <c r="AK10" s="182"/>
      <c r="AL10" s="182"/>
      <c r="AM10" s="182"/>
      <c r="AN10" s="182"/>
      <c r="AO10" s="182"/>
      <c r="AP10" s="182"/>
      <c r="AQ10" s="182"/>
      <c r="AR10" s="182"/>
      <c r="AS10" s="162">
        <v>2021</v>
      </c>
      <c r="AT10" s="162">
        <v>9</v>
      </c>
      <c r="AU10" s="162">
        <v>22</v>
      </c>
      <c r="AV10" s="162" t="s">
        <v>116</v>
      </c>
      <c r="AW10" s="162"/>
      <c r="AX10" s="162"/>
      <c r="AY10" s="162"/>
      <c r="AZ10" s="162"/>
      <c r="BA10" s="162"/>
      <c r="BB10" s="182"/>
      <c r="BC10" s="182"/>
      <c r="BD10" s="182"/>
      <c r="BE10" s="182"/>
      <c r="BF10" s="182"/>
      <c r="BG10" s="182"/>
      <c r="BH10" s="182"/>
      <c r="BI10" s="182"/>
      <c r="BJ10" s="182"/>
      <c r="BK10" s="182"/>
      <c r="BL10" s="182"/>
      <c r="BM10" s="162" t="s">
        <v>103</v>
      </c>
      <c r="BN10" s="162" t="s">
        <v>96</v>
      </c>
      <c r="BO10" s="162" t="s">
        <v>116</v>
      </c>
      <c r="BP10" s="162" t="s">
        <v>104</v>
      </c>
      <c r="BQ10" s="162" t="s">
        <v>117</v>
      </c>
      <c r="BR10" s="162" t="s">
        <v>167</v>
      </c>
      <c r="BS10" s="162" t="s">
        <v>168</v>
      </c>
      <c r="BT10" s="175">
        <v>20.556164184570299</v>
      </c>
      <c r="BU10" s="175">
        <v>20.499999877929699</v>
      </c>
      <c r="BV10" s="175">
        <v>20.499999816894501</v>
      </c>
      <c r="BW10" s="175">
        <v>20.499999755859399</v>
      </c>
      <c r="BX10" s="162"/>
      <c r="BY10" s="182"/>
    </row>
    <row r="11" spans="1:77" x14ac:dyDescent="0.25">
      <c r="A11" s="162" t="s">
        <v>185</v>
      </c>
      <c r="B11" s="162" t="s">
        <v>121</v>
      </c>
      <c r="C11" s="162" t="s">
        <v>186</v>
      </c>
      <c r="D11" s="162" t="s">
        <v>110</v>
      </c>
      <c r="E11" s="162" t="s">
        <v>187</v>
      </c>
      <c r="F11" s="162" t="s">
        <v>188</v>
      </c>
      <c r="G11" s="182"/>
      <c r="H11" s="182"/>
      <c r="I11" s="183"/>
      <c r="J11" s="166">
        <v>80</v>
      </c>
      <c r="K11" s="188"/>
      <c r="L11" s="163">
        <v>0</v>
      </c>
      <c r="M11" s="182"/>
      <c r="N11" s="182"/>
      <c r="O11" s="182"/>
      <c r="P11" s="162"/>
      <c r="Q11" s="182"/>
      <c r="R11" s="162"/>
      <c r="S11" s="162" t="s">
        <v>96</v>
      </c>
      <c r="T11" s="162" t="s">
        <v>123</v>
      </c>
      <c r="U11" s="182"/>
      <c r="V11" s="162">
        <v>320</v>
      </c>
      <c r="W11" s="182"/>
      <c r="X11" s="182"/>
      <c r="Y11" s="182"/>
      <c r="Z11" s="162" t="s">
        <v>96</v>
      </c>
      <c r="AA11" s="162" t="s">
        <v>96</v>
      </c>
      <c r="AB11" s="164" t="s">
        <v>99</v>
      </c>
      <c r="AC11" s="7" t="s">
        <v>100</v>
      </c>
      <c r="AD11" s="162" t="s">
        <v>96</v>
      </c>
      <c r="AE11" s="162" t="s">
        <v>153</v>
      </c>
      <c r="AF11" s="7" t="s">
        <v>154</v>
      </c>
      <c r="AG11" s="165" t="s">
        <v>183</v>
      </c>
      <c r="AH11" s="162" t="s">
        <v>156</v>
      </c>
      <c r="AI11" s="162" t="s">
        <v>189</v>
      </c>
      <c r="AJ11" s="182"/>
      <c r="AK11" s="182"/>
      <c r="AL11" s="182"/>
      <c r="AM11" s="182"/>
      <c r="AN11" s="182"/>
      <c r="AO11" s="182"/>
      <c r="AP11" s="182"/>
      <c r="AQ11" s="182"/>
      <c r="AR11" s="182"/>
      <c r="AS11" s="162">
        <v>2021</v>
      </c>
      <c r="AT11" s="162">
        <v>12</v>
      </c>
      <c r="AU11" s="162">
        <v>28</v>
      </c>
      <c r="AV11" s="162" t="s">
        <v>101</v>
      </c>
      <c r="AW11" s="162"/>
      <c r="AX11" s="162"/>
      <c r="AY11" s="162"/>
      <c r="AZ11" s="162"/>
      <c r="BA11" s="7" t="s">
        <v>101</v>
      </c>
      <c r="BB11" s="185"/>
      <c r="BC11" s="185"/>
      <c r="BD11" s="185"/>
      <c r="BE11" s="185"/>
      <c r="BF11" s="185"/>
      <c r="BG11" s="185"/>
      <c r="BH11" s="185"/>
      <c r="BI11" s="182"/>
      <c r="BJ11" s="182"/>
      <c r="BK11" s="182"/>
      <c r="BL11" s="182"/>
      <c r="BM11" s="162" t="s">
        <v>103</v>
      </c>
      <c r="BN11" s="162" t="s">
        <v>116</v>
      </c>
      <c r="BO11" s="162" t="s">
        <v>103</v>
      </c>
      <c r="BP11" s="162" t="s">
        <v>128</v>
      </c>
      <c r="BQ11" s="162" t="s">
        <v>105</v>
      </c>
      <c r="BR11" s="162" t="s">
        <v>158</v>
      </c>
      <c r="BS11" s="162" t="s">
        <v>130</v>
      </c>
      <c r="BT11" s="187"/>
      <c r="BU11" s="187"/>
      <c r="BV11" s="187"/>
      <c r="BW11" s="187"/>
      <c r="BX11" s="162"/>
      <c r="BY11" s="182"/>
    </row>
    <row r="12" spans="1:77" x14ac:dyDescent="0.25">
      <c r="A12" s="162" t="s">
        <v>190</v>
      </c>
      <c r="B12" s="162" t="s">
        <v>121</v>
      </c>
      <c r="C12" s="162" t="s">
        <v>191</v>
      </c>
      <c r="D12" s="162" t="s">
        <v>110</v>
      </c>
      <c r="E12" s="162" t="s">
        <v>192</v>
      </c>
      <c r="F12" s="162" t="s">
        <v>193</v>
      </c>
      <c r="G12" s="182"/>
      <c r="H12" s="182"/>
      <c r="I12" s="183"/>
      <c r="J12" s="166">
        <v>25</v>
      </c>
      <c r="K12" s="188"/>
      <c r="L12" s="166">
        <v>0</v>
      </c>
      <c r="M12" s="182"/>
      <c r="N12" s="182"/>
      <c r="O12" s="182"/>
      <c r="P12" s="162"/>
      <c r="Q12" s="182"/>
      <c r="R12" s="162"/>
      <c r="S12" s="162" t="s">
        <v>96</v>
      </c>
      <c r="T12" s="162" t="s">
        <v>123</v>
      </c>
      <c r="U12" s="182"/>
      <c r="V12" s="162">
        <v>100</v>
      </c>
      <c r="W12" s="182"/>
      <c r="X12" s="182"/>
      <c r="Y12" s="182"/>
      <c r="Z12" s="162" t="s">
        <v>96</v>
      </c>
      <c r="AA12" s="162" t="s">
        <v>96</v>
      </c>
      <c r="AB12" s="164" t="s">
        <v>99</v>
      </c>
      <c r="AC12" s="7" t="s">
        <v>100</v>
      </c>
      <c r="AD12" s="162" t="s">
        <v>96</v>
      </c>
      <c r="AE12" s="162" t="s">
        <v>194</v>
      </c>
      <c r="AF12" s="162" t="s">
        <v>195</v>
      </c>
      <c r="AG12" s="162" t="s">
        <v>183</v>
      </c>
      <c r="AH12" s="162" t="s">
        <v>196</v>
      </c>
      <c r="AI12" s="162" t="s">
        <v>197</v>
      </c>
      <c r="AJ12" s="182"/>
      <c r="AK12" s="182"/>
      <c r="AL12" s="182"/>
      <c r="AM12" s="182"/>
      <c r="AN12" s="182"/>
      <c r="AO12" s="182"/>
      <c r="AP12" s="182"/>
      <c r="AQ12" s="182"/>
      <c r="AR12" s="182"/>
      <c r="AS12" s="162">
        <v>2017</v>
      </c>
      <c r="AT12" s="162">
        <v>11</v>
      </c>
      <c r="AU12" s="162">
        <v>8</v>
      </c>
      <c r="AV12" s="162" t="s">
        <v>101</v>
      </c>
      <c r="AW12" s="162">
        <v>2022</v>
      </c>
      <c r="AX12" s="162">
        <v>10</v>
      </c>
      <c r="AY12" s="162">
        <v>14</v>
      </c>
      <c r="AZ12" s="182"/>
      <c r="BA12" s="162"/>
      <c r="BB12" s="182"/>
      <c r="BC12" s="182"/>
      <c r="BD12" s="182"/>
      <c r="BE12" s="182"/>
      <c r="BF12" s="182"/>
      <c r="BG12" s="182"/>
      <c r="BH12" s="182"/>
      <c r="BI12" s="182"/>
      <c r="BJ12" s="182"/>
      <c r="BK12" s="182"/>
      <c r="BL12" s="182"/>
      <c r="BM12" s="162" t="s">
        <v>103</v>
      </c>
      <c r="BN12" s="162" t="s">
        <v>96</v>
      </c>
      <c r="BO12" s="162" t="s">
        <v>103</v>
      </c>
      <c r="BP12" s="162" t="s">
        <v>128</v>
      </c>
      <c r="BQ12" s="162" t="s">
        <v>105</v>
      </c>
      <c r="BR12" s="162" t="s">
        <v>198</v>
      </c>
      <c r="BS12" s="162" t="s">
        <v>130</v>
      </c>
      <c r="BT12" s="187"/>
      <c r="BU12" s="187"/>
      <c r="BV12" s="187"/>
      <c r="BW12" s="187"/>
      <c r="BX12" s="162"/>
      <c r="BY12" s="182"/>
    </row>
    <row r="13" spans="1:77" x14ac:dyDescent="0.25">
      <c r="A13" s="162" t="s">
        <v>199</v>
      </c>
      <c r="B13" s="162" t="s">
        <v>121</v>
      </c>
      <c r="C13" s="162" t="s">
        <v>200</v>
      </c>
      <c r="D13" s="162" t="s">
        <v>110</v>
      </c>
      <c r="E13" s="162" t="s">
        <v>201</v>
      </c>
      <c r="F13" s="162" t="s">
        <v>202</v>
      </c>
      <c r="G13" s="182"/>
      <c r="H13" s="182"/>
      <c r="I13" s="183"/>
      <c r="J13" s="166">
        <v>125</v>
      </c>
      <c r="K13" s="188"/>
      <c r="L13" s="163">
        <v>0</v>
      </c>
      <c r="M13" s="182"/>
      <c r="N13" s="182"/>
      <c r="O13" s="182"/>
      <c r="P13" s="162"/>
      <c r="Q13" s="182"/>
      <c r="R13" s="162"/>
      <c r="S13" s="162" t="s">
        <v>96</v>
      </c>
      <c r="T13" s="162" t="s">
        <v>123</v>
      </c>
      <c r="U13" s="182"/>
      <c r="V13" s="162">
        <v>500</v>
      </c>
      <c r="W13" s="182"/>
      <c r="X13" s="182"/>
      <c r="Y13" s="182"/>
      <c r="Z13" s="162" t="s">
        <v>96</v>
      </c>
      <c r="AA13" s="162" t="s">
        <v>96</v>
      </c>
      <c r="AB13" s="164" t="s">
        <v>99</v>
      </c>
      <c r="AC13" s="7" t="s">
        <v>100</v>
      </c>
      <c r="AD13" s="162" t="s">
        <v>96</v>
      </c>
      <c r="AE13" s="162" t="s">
        <v>203</v>
      </c>
      <c r="AF13" s="162" t="s">
        <v>96</v>
      </c>
      <c r="AG13" s="162"/>
      <c r="AH13" s="162" t="s">
        <v>156</v>
      </c>
      <c r="AI13" s="162" t="s">
        <v>127</v>
      </c>
      <c r="AJ13" s="182"/>
      <c r="AK13" s="182"/>
      <c r="AL13" s="182"/>
      <c r="AM13" s="182"/>
      <c r="AN13" s="182"/>
      <c r="AO13" s="182"/>
      <c r="AP13" s="182"/>
      <c r="AQ13" s="182"/>
      <c r="AR13" s="182"/>
      <c r="AS13" s="162">
        <v>2021</v>
      </c>
      <c r="AT13" s="162">
        <v>12</v>
      </c>
      <c r="AU13" s="162">
        <v>21</v>
      </c>
      <c r="AV13" s="7" t="s">
        <v>175</v>
      </c>
      <c r="AW13" s="7">
        <v>2024</v>
      </c>
      <c r="AX13" s="7">
        <v>6</v>
      </c>
      <c r="AY13" s="7">
        <v>30</v>
      </c>
      <c r="AZ13" s="185"/>
      <c r="BA13" s="7" t="s">
        <v>101</v>
      </c>
      <c r="BB13" s="185"/>
      <c r="BC13" s="185"/>
      <c r="BD13" s="185"/>
      <c r="BE13" s="185"/>
      <c r="BF13" s="185"/>
      <c r="BG13" s="185"/>
      <c r="BH13" s="185"/>
      <c r="BI13" s="182"/>
      <c r="BJ13" s="182"/>
      <c r="BK13" s="182"/>
      <c r="BL13" s="182"/>
      <c r="BM13" s="162" t="s">
        <v>103</v>
      </c>
      <c r="BN13" s="162" t="s">
        <v>116</v>
      </c>
      <c r="BO13" s="162" t="s">
        <v>103</v>
      </c>
      <c r="BP13" s="162" t="s">
        <v>128</v>
      </c>
      <c r="BQ13" s="162" t="s">
        <v>105</v>
      </c>
      <c r="BR13" s="162" t="s">
        <v>158</v>
      </c>
      <c r="BS13" s="162" t="s">
        <v>130</v>
      </c>
      <c r="BT13" s="187"/>
      <c r="BU13" s="187"/>
      <c r="BV13" s="187"/>
      <c r="BW13" s="187"/>
      <c r="BX13" s="162"/>
      <c r="BY13" s="182"/>
    </row>
    <row r="14" spans="1:77" x14ac:dyDescent="0.25">
      <c r="A14" s="162" t="s">
        <v>204</v>
      </c>
      <c r="B14" s="162" t="s">
        <v>121</v>
      </c>
      <c r="C14" s="162" t="s">
        <v>205</v>
      </c>
      <c r="D14" s="162" t="s">
        <v>110</v>
      </c>
      <c r="E14" s="162" t="s">
        <v>206</v>
      </c>
      <c r="F14" s="162" t="s">
        <v>207</v>
      </c>
      <c r="G14" s="182"/>
      <c r="H14" s="182"/>
      <c r="I14" s="183"/>
      <c r="J14" s="166">
        <v>46</v>
      </c>
      <c r="K14" s="188"/>
      <c r="L14" s="163">
        <v>0</v>
      </c>
      <c r="M14" s="182"/>
      <c r="N14" s="182"/>
      <c r="O14" s="182"/>
      <c r="P14" s="162">
        <v>0</v>
      </c>
      <c r="Q14" s="182"/>
      <c r="R14" s="162">
        <v>46</v>
      </c>
      <c r="S14" s="162" t="s">
        <v>208</v>
      </c>
      <c r="T14" s="162" t="s">
        <v>123</v>
      </c>
      <c r="U14" s="182"/>
      <c r="V14" s="162">
        <v>184</v>
      </c>
      <c r="W14" s="182"/>
      <c r="X14" s="182"/>
      <c r="Y14" s="182"/>
      <c r="Z14" s="162" t="s">
        <v>96</v>
      </c>
      <c r="AA14" s="162" t="s">
        <v>124</v>
      </c>
      <c r="AB14" s="164" t="s">
        <v>99</v>
      </c>
      <c r="AC14" s="7" t="s">
        <v>100</v>
      </c>
      <c r="AD14" s="162" t="s">
        <v>96</v>
      </c>
      <c r="AE14" s="162" t="s">
        <v>209</v>
      </c>
      <c r="AF14" s="162" t="s">
        <v>154</v>
      </c>
      <c r="AG14" s="162" t="s">
        <v>183</v>
      </c>
      <c r="AH14" s="162" t="s">
        <v>126</v>
      </c>
      <c r="AI14" s="162" t="s">
        <v>210</v>
      </c>
      <c r="AJ14" s="182"/>
      <c r="AK14" s="182"/>
      <c r="AL14" s="182"/>
      <c r="AM14" s="182"/>
      <c r="AN14" s="182"/>
      <c r="AO14" s="182"/>
      <c r="AP14" s="182"/>
      <c r="AQ14" s="182"/>
      <c r="AR14" s="182"/>
      <c r="AS14" s="162">
        <v>2020</v>
      </c>
      <c r="AT14" s="162">
        <v>12</v>
      </c>
      <c r="AU14" s="162">
        <v>10</v>
      </c>
      <c r="AV14" s="162" t="s">
        <v>101</v>
      </c>
      <c r="AW14" s="162"/>
      <c r="AX14" s="162"/>
      <c r="AY14" s="162"/>
      <c r="AZ14" s="162"/>
      <c r="BA14" s="162">
        <v>3</v>
      </c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62" t="s">
        <v>103</v>
      </c>
      <c r="BN14" s="162" t="s">
        <v>103</v>
      </c>
      <c r="BO14" s="162" t="s">
        <v>103</v>
      </c>
      <c r="BP14" s="162" t="s">
        <v>128</v>
      </c>
      <c r="BQ14" s="162" t="s">
        <v>105</v>
      </c>
      <c r="BR14" s="162" t="s">
        <v>129</v>
      </c>
      <c r="BS14" s="162" t="s">
        <v>130</v>
      </c>
      <c r="BT14" s="187"/>
      <c r="BU14" s="187"/>
      <c r="BV14" s="187"/>
      <c r="BW14" s="187"/>
      <c r="BX14" s="162"/>
      <c r="BY14" s="182"/>
    </row>
    <row r="15" spans="1:77" x14ac:dyDescent="0.25">
      <c r="A15" s="162" t="s">
        <v>211</v>
      </c>
      <c r="B15" s="162" t="s">
        <v>121</v>
      </c>
      <c r="C15" s="162" t="s">
        <v>212</v>
      </c>
      <c r="D15" s="162" t="s">
        <v>110</v>
      </c>
      <c r="E15" s="162" t="s">
        <v>213</v>
      </c>
      <c r="F15" s="162" t="s">
        <v>207</v>
      </c>
      <c r="G15" s="182"/>
      <c r="H15" s="182"/>
      <c r="I15" s="183"/>
      <c r="J15" s="166">
        <v>15</v>
      </c>
      <c r="K15" s="188"/>
      <c r="L15" s="163">
        <v>0</v>
      </c>
      <c r="M15" s="182"/>
      <c r="N15" s="182"/>
      <c r="O15" s="182"/>
      <c r="P15" s="162">
        <v>0</v>
      </c>
      <c r="Q15" s="182"/>
      <c r="R15" s="162">
        <v>15</v>
      </c>
      <c r="S15" s="162" t="s">
        <v>208</v>
      </c>
      <c r="T15" s="162" t="s">
        <v>123</v>
      </c>
      <c r="U15" s="182"/>
      <c r="V15" s="162">
        <v>60</v>
      </c>
      <c r="W15" s="182"/>
      <c r="X15" s="182"/>
      <c r="Y15" s="182"/>
      <c r="Z15" s="162" t="s">
        <v>96</v>
      </c>
      <c r="AA15" s="162" t="s">
        <v>124</v>
      </c>
      <c r="AB15" s="164" t="s">
        <v>99</v>
      </c>
      <c r="AC15" s="7" t="s">
        <v>100</v>
      </c>
      <c r="AD15" s="162" t="s">
        <v>96</v>
      </c>
      <c r="AE15" s="162" t="s">
        <v>209</v>
      </c>
      <c r="AF15" s="162" t="s">
        <v>154</v>
      </c>
      <c r="AG15" s="162" t="s">
        <v>183</v>
      </c>
      <c r="AH15" s="162" t="s">
        <v>126</v>
      </c>
      <c r="AI15" s="162" t="s">
        <v>210</v>
      </c>
      <c r="AJ15" s="182"/>
      <c r="AK15" s="182"/>
      <c r="AL15" s="182"/>
      <c r="AM15" s="182"/>
      <c r="AN15" s="182"/>
      <c r="AO15" s="182"/>
      <c r="AP15" s="182"/>
      <c r="AQ15" s="182"/>
      <c r="AR15" s="182"/>
      <c r="AS15" s="162">
        <v>2020</v>
      </c>
      <c r="AT15" s="162">
        <v>12</v>
      </c>
      <c r="AU15" s="162">
        <v>10</v>
      </c>
      <c r="AV15" s="162" t="s">
        <v>101</v>
      </c>
      <c r="AW15" s="162"/>
      <c r="AX15" s="162"/>
      <c r="AY15" s="162"/>
      <c r="AZ15" s="162"/>
      <c r="BA15" s="162">
        <v>3</v>
      </c>
      <c r="BB15" s="182"/>
      <c r="BC15" s="182"/>
      <c r="BD15" s="182"/>
      <c r="BE15" s="182"/>
      <c r="BF15" s="182"/>
      <c r="BG15" s="182"/>
      <c r="BH15" s="182"/>
      <c r="BI15" s="182"/>
      <c r="BJ15" s="182"/>
      <c r="BK15" s="182"/>
      <c r="BL15" s="182"/>
      <c r="BM15" s="162" t="s">
        <v>103</v>
      </c>
      <c r="BN15" s="162" t="s">
        <v>103</v>
      </c>
      <c r="BO15" s="162" t="s">
        <v>103</v>
      </c>
      <c r="BP15" s="162" t="s">
        <v>128</v>
      </c>
      <c r="BQ15" s="162" t="s">
        <v>105</v>
      </c>
      <c r="BR15" s="162" t="s">
        <v>129</v>
      </c>
      <c r="BS15" s="162" t="s">
        <v>130</v>
      </c>
      <c r="BT15" s="187"/>
      <c r="BU15" s="187"/>
      <c r="BV15" s="187"/>
      <c r="BW15" s="187"/>
      <c r="BX15" s="162"/>
      <c r="BY15" s="182"/>
    </row>
    <row r="16" spans="1:77" x14ac:dyDescent="0.25">
      <c r="A16" s="162" t="s">
        <v>214</v>
      </c>
      <c r="B16" s="162" t="s">
        <v>177</v>
      </c>
      <c r="C16" s="162" t="s">
        <v>215</v>
      </c>
      <c r="D16" s="162" t="s">
        <v>110</v>
      </c>
      <c r="E16" s="162" t="s">
        <v>216</v>
      </c>
      <c r="F16" s="162" t="s">
        <v>217</v>
      </c>
      <c r="G16" s="182"/>
      <c r="H16" s="182"/>
      <c r="I16" s="183"/>
      <c r="J16" s="166">
        <v>3</v>
      </c>
      <c r="K16" s="2">
        <v>3</v>
      </c>
      <c r="L16" s="163">
        <v>24.932500000000001</v>
      </c>
      <c r="M16" s="182"/>
      <c r="N16" s="182"/>
      <c r="O16" s="182"/>
      <c r="P16" s="162"/>
      <c r="Q16" s="182"/>
      <c r="R16" s="162"/>
      <c r="S16" s="162" t="s">
        <v>96</v>
      </c>
      <c r="T16" s="162" t="s">
        <v>96</v>
      </c>
      <c r="U16" s="182"/>
      <c r="V16" s="162"/>
      <c r="W16" s="182"/>
      <c r="X16" s="182"/>
      <c r="Y16" s="182"/>
      <c r="Z16" s="162" t="s">
        <v>96</v>
      </c>
      <c r="AA16" s="162" t="s">
        <v>96</v>
      </c>
      <c r="AB16" s="164" t="s">
        <v>99</v>
      </c>
      <c r="AC16" s="7" t="s">
        <v>100</v>
      </c>
      <c r="AD16" s="162" t="s">
        <v>96</v>
      </c>
      <c r="AE16" s="162" t="s">
        <v>218</v>
      </c>
      <c r="AF16" s="162" t="s">
        <v>96</v>
      </c>
      <c r="AG16" s="162"/>
      <c r="AH16" s="162" t="s">
        <v>165</v>
      </c>
      <c r="AI16" s="162" t="s">
        <v>219</v>
      </c>
      <c r="AJ16" s="182"/>
      <c r="AK16" s="182"/>
      <c r="AL16" s="182"/>
      <c r="AM16" s="182"/>
      <c r="AN16" s="182"/>
      <c r="AO16" s="182"/>
      <c r="AP16" s="182"/>
      <c r="AQ16" s="182"/>
      <c r="AR16" s="182"/>
      <c r="AS16" s="162">
        <v>2021</v>
      </c>
      <c r="AT16" s="162">
        <v>9</v>
      </c>
      <c r="AU16" s="162">
        <v>28</v>
      </c>
      <c r="AV16" s="162" t="s">
        <v>103</v>
      </c>
      <c r="AW16" s="162">
        <v>2023</v>
      </c>
      <c r="AX16" s="162">
        <v>5</v>
      </c>
      <c r="AY16" s="162">
        <v>4</v>
      </c>
      <c r="AZ16" s="182"/>
      <c r="BA16" s="16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62" t="s">
        <v>103</v>
      </c>
      <c r="BN16" s="162" t="s">
        <v>96</v>
      </c>
      <c r="BO16" s="162" t="s">
        <v>116</v>
      </c>
      <c r="BP16" s="162" t="s">
        <v>104</v>
      </c>
      <c r="BQ16" s="162" t="s">
        <v>117</v>
      </c>
      <c r="BR16" s="162" t="s">
        <v>167</v>
      </c>
      <c r="BS16" s="162" t="s">
        <v>168</v>
      </c>
      <c r="BT16" s="175">
        <v>25.068495117187499</v>
      </c>
      <c r="BU16" s="175">
        <v>25.000001953125</v>
      </c>
      <c r="BV16" s="175">
        <v>25.000001953125</v>
      </c>
      <c r="BW16" s="175">
        <v>25.000001953125</v>
      </c>
      <c r="BX16" s="162"/>
      <c r="BY16" s="182"/>
    </row>
    <row r="17" spans="1:77" x14ac:dyDescent="0.25">
      <c r="A17" s="162" t="s">
        <v>220</v>
      </c>
      <c r="B17" s="162" t="s">
        <v>132</v>
      </c>
      <c r="C17" s="162" t="s">
        <v>221</v>
      </c>
      <c r="D17" s="162" t="s">
        <v>110</v>
      </c>
      <c r="E17" s="162" t="s">
        <v>144</v>
      </c>
      <c r="F17" s="162" t="s">
        <v>222</v>
      </c>
      <c r="G17" s="182"/>
      <c r="H17" s="182"/>
      <c r="I17" s="183"/>
      <c r="J17" s="181">
        <v>2.0619999999999998</v>
      </c>
      <c r="K17" s="2">
        <v>2.0619999999999998</v>
      </c>
      <c r="L17" s="163">
        <v>5.2587999999999999</v>
      </c>
      <c r="M17" s="182"/>
      <c r="N17" s="182"/>
      <c r="O17" s="182"/>
      <c r="P17" s="162"/>
      <c r="Q17" s="182"/>
      <c r="R17" s="162"/>
      <c r="S17" s="162" t="s">
        <v>96</v>
      </c>
      <c r="T17" s="162" t="s">
        <v>96</v>
      </c>
      <c r="U17" s="182"/>
      <c r="V17" s="162"/>
      <c r="W17" s="182"/>
      <c r="X17" s="182"/>
      <c r="Y17" s="182"/>
      <c r="Z17" s="162" t="s">
        <v>96</v>
      </c>
      <c r="AA17" s="162" t="s">
        <v>96</v>
      </c>
      <c r="AB17" s="164" t="s">
        <v>99</v>
      </c>
      <c r="AC17" s="7" t="s">
        <v>100</v>
      </c>
      <c r="AD17" s="162" t="s">
        <v>96</v>
      </c>
      <c r="AE17" s="162" t="s">
        <v>136</v>
      </c>
      <c r="AF17" s="162" t="s">
        <v>96</v>
      </c>
      <c r="AG17" s="162"/>
      <c r="AH17" s="162" t="s">
        <v>139</v>
      </c>
      <c r="AI17" s="162" t="s">
        <v>140</v>
      </c>
      <c r="AJ17" s="182"/>
      <c r="AK17" s="182"/>
      <c r="AL17" s="182"/>
      <c r="AM17" s="182"/>
      <c r="AN17" s="182"/>
      <c r="AO17" s="182"/>
      <c r="AP17" s="182"/>
      <c r="AQ17" s="182"/>
      <c r="AR17" s="182"/>
      <c r="AS17" s="162">
        <v>2020</v>
      </c>
      <c r="AT17" s="162">
        <v>11</v>
      </c>
      <c r="AU17" s="162">
        <v>2</v>
      </c>
      <c r="AV17" s="162" t="s">
        <v>101</v>
      </c>
      <c r="AW17" s="162"/>
      <c r="AX17" s="162"/>
      <c r="AY17" s="162"/>
      <c r="AZ17" s="162"/>
      <c r="BA17" s="162"/>
      <c r="BB17" s="182"/>
      <c r="BC17" s="182"/>
      <c r="BD17" s="182"/>
      <c r="BE17" s="182"/>
      <c r="BF17" s="182"/>
      <c r="BG17" s="182"/>
      <c r="BH17" s="182"/>
      <c r="BI17" s="182"/>
      <c r="BJ17" s="182"/>
      <c r="BK17" s="182"/>
      <c r="BL17" s="182"/>
      <c r="BM17" s="162" t="s">
        <v>103</v>
      </c>
      <c r="BN17" s="162" t="s">
        <v>96</v>
      </c>
      <c r="BO17" s="162" t="s">
        <v>103</v>
      </c>
      <c r="BP17" s="162" t="s">
        <v>104</v>
      </c>
      <c r="BQ17" s="162" t="s">
        <v>117</v>
      </c>
      <c r="BR17" s="162" t="s">
        <v>141</v>
      </c>
      <c r="BS17" s="162" t="s">
        <v>119</v>
      </c>
      <c r="BT17" s="175">
        <v>5.4944616889953597</v>
      </c>
      <c r="BU17" s="175">
        <v>5.43009431838989</v>
      </c>
      <c r="BV17" s="175">
        <v>5.3223043212890602</v>
      </c>
      <c r="BW17" s="175">
        <v>5.1905707740783704</v>
      </c>
      <c r="BX17" s="162"/>
      <c r="BY17" s="182"/>
    </row>
    <row r="18" spans="1:77" x14ac:dyDescent="0.25">
      <c r="A18" s="162" t="s">
        <v>223</v>
      </c>
      <c r="B18" s="162" t="s">
        <v>108</v>
      </c>
      <c r="C18" s="162" t="s">
        <v>224</v>
      </c>
      <c r="D18" s="162" t="s">
        <v>110</v>
      </c>
      <c r="E18" s="162" t="s">
        <v>225</v>
      </c>
      <c r="F18" s="162" t="s">
        <v>226</v>
      </c>
      <c r="G18" s="182"/>
      <c r="H18" s="182"/>
      <c r="I18" s="183"/>
      <c r="J18" s="166">
        <v>10</v>
      </c>
      <c r="K18" s="2">
        <v>10</v>
      </c>
      <c r="L18" s="163">
        <v>28.221</v>
      </c>
      <c r="M18" s="182"/>
      <c r="N18" s="182"/>
      <c r="O18" s="182"/>
      <c r="P18" s="162"/>
      <c r="Q18" s="182"/>
      <c r="R18" s="162"/>
      <c r="S18" s="162" t="s">
        <v>208</v>
      </c>
      <c r="T18" s="162" t="s">
        <v>96</v>
      </c>
      <c r="U18" s="182"/>
      <c r="V18" s="162"/>
      <c r="W18" s="182"/>
      <c r="X18" s="182"/>
      <c r="Y18" s="182"/>
      <c r="Z18" s="162" t="s">
        <v>96</v>
      </c>
      <c r="AA18" s="162" t="s">
        <v>96</v>
      </c>
      <c r="AB18" s="164" t="s">
        <v>99</v>
      </c>
      <c r="AC18" s="7" t="s">
        <v>100</v>
      </c>
      <c r="AD18" s="162" t="s">
        <v>96</v>
      </c>
      <c r="AE18" s="162" t="s">
        <v>227</v>
      </c>
      <c r="AF18" s="162" t="s">
        <v>137</v>
      </c>
      <c r="AG18" s="162" t="s">
        <v>183</v>
      </c>
      <c r="AH18" s="162" t="s">
        <v>102</v>
      </c>
      <c r="AI18" s="162" t="s">
        <v>140</v>
      </c>
      <c r="AJ18" s="182"/>
      <c r="AK18" s="182"/>
      <c r="AL18" s="182"/>
      <c r="AM18" s="182"/>
      <c r="AN18" s="182"/>
      <c r="AO18" s="182"/>
      <c r="AP18" s="182"/>
      <c r="AQ18" s="182"/>
      <c r="AR18" s="182"/>
      <c r="AS18" s="162">
        <v>2021</v>
      </c>
      <c r="AT18" s="162">
        <v>2</v>
      </c>
      <c r="AU18" s="162">
        <v>4</v>
      </c>
      <c r="AV18" s="162" t="s">
        <v>101</v>
      </c>
      <c r="AW18" s="162"/>
      <c r="AX18" s="162"/>
      <c r="AY18" s="162"/>
      <c r="AZ18" s="162"/>
      <c r="BA18" s="16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62" t="s">
        <v>103</v>
      </c>
      <c r="BN18" s="162" t="s">
        <v>96</v>
      </c>
      <c r="BO18" s="162" t="s">
        <v>103</v>
      </c>
      <c r="BP18" s="162" t="s">
        <v>104</v>
      </c>
      <c r="BQ18" s="162" t="s">
        <v>117</v>
      </c>
      <c r="BR18" s="162" t="s">
        <v>228</v>
      </c>
      <c r="BS18" s="162" t="s">
        <v>119</v>
      </c>
      <c r="BT18" s="175">
        <v>28.128760406494099</v>
      </c>
      <c r="BU18" s="175">
        <v>27.788621520996099</v>
      </c>
      <c r="BV18" s="175">
        <v>27.237004974365199</v>
      </c>
      <c r="BW18" s="175">
        <v>26.562855194091799</v>
      </c>
      <c r="BX18" s="162"/>
      <c r="BY18" s="182"/>
    </row>
    <row r="19" spans="1:77" x14ac:dyDescent="0.25">
      <c r="A19" s="162" t="s">
        <v>229</v>
      </c>
      <c r="B19" s="162" t="s">
        <v>132</v>
      </c>
      <c r="C19" s="162" t="s">
        <v>230</v>
      </c>
      <c r="D19" s="162" t="s">
        <v>110</v>
      </c>
      <c r="E19" s="162" t="s">
        <v>144</v>
      </c>
      <c r="F19" s="162" t="s">
        <v>231</v>
      </c>
      <c r="G19" s="182"/>
      <c r="H19" s="182"/>
      <c r="I19" s="183"/>
      <c r="J19" s="166">
        <v>1.75</v>
      </c>
      <c r="K19" s="2">
        <v>1.75</v>
      </c>
      <c r="L19" s="163">
        <v>4.34985</v>
      </c>
      <c r="M19" s="182"/>
      <c r="N19" s="182"/>
      <c r="O19" s="182"/>
      <c r="P19" s="162"/>
      <c r="Q19" s="182"/>
      <c r="R19" s="162"/>
      <c r="S19" s="162" t="s">
        <v>96</v>
      </c>
      <c r="T19" s="162" t="s">
        <v>96</v>
      </c>
      <c r="U19" s="182"/>
      <c r="V19" s="162"/>
      <c r="W19" s="182"/>
      <c r="X19" s="182"/>
      <c r="Y19" s="182"/>
      <c r="Z19" s="162" t="s">
        <v>96</v>
      </c>
      <c r="AA19" s="162" t="s">
        <v>96</v>
      </c>
      <c r="AB19" s="164" t="s">
        <v>99</v>
      </c>
      <c r="AC19" s="7" t="s">
        <v>100</v>
      </c>
      <c r="AD19" s="162" t="s">
        <v>96</v>
      </c>
      <c r="AE19" s="162" t="s">
        <v>146</v>
      </c>
      <c r="AF19" s="162" t="s">
        <v>96</v>
      </c>
      <c r="AG19" s="162"/>
      <c r="AH19" s="162" t="s">
        <v>102</v>
      </c>
      <c r="AI19" s="162" t="s">
        <v>140</v>
      </c>
      <c r="AJ19" s="182"/>
      <c r="AK19" s="182"/>
      <c r="AL19" s="182"/>
      <c r="AM19" s="182"/>
      <c r="AN19" s="182"/>
      <c r="AO19" s="182"/>
      <c r="AP19" s="182"/>
      <c r="AQ19" s="182"/>
      <c r="AR19" s="182"/>
      <c r="AS19" s="162">
        <v>2020</v>
      </c>
      <c r="AT19" s="162">
        <v>9</v>
      </c>
      <c r="AU19" s="162">
        <v>30</v>
      </c>
      <c r="AV19" s="162" t="s">
        <v>116</v>
      </c>
      <c r="AW19" s="162"/>
      <c r="AX19" s="162"/>
      <c r="AY19" s="162"/>
      <c r="AZ19" s="162"/>
      <c r="BA19" s="162"/>
      <c r="BB19" s="182"/>
      <c r="BC19" s="182"/>
      <c r="BD19" s="182"/>
      <c r="BE19" s="182"/>
      <c r="BF19" s="182"/>
      <c r="BG19" s="182"/>
      <c r="BH19" s="182"/>
      <c r="BI19" s="182"/>
      <c r="BJ19" s="182"/>
      <c r="BK19" s="182"/>
      <c r="BL19" s="182"/>
      <c r="BM19" s="162" t="s">
        <v>103</v>
      </c>
      <c r="BN19" s="162" t="s">
        <v>96</v>
      </c>
      <c r="BO19" s="162" t="s">
        <v>103</v>
      </c>
      <c r="BP19" s="162" t="s">
        <v>104</v>
      </c>
      <c r="BQ19" s="162" t="s">
        <v>117</v>
      </c>
      <c r="BR19" s="162" t="s">
        <v>148</v>
      </c>
      <c r="BS19" s="162" t="s">
        <v>119</v>
      </c>
      <c r="BT19" s="175">
        <v>4.5665527687072798</v>
      </c>
      <c r="BU19" s="175">
        <v>4.5130497131347704</v>
      </c>
      <c r="BV19" s="175">
        <v>4.4234637241363499</v>
      </c>
      <c r="BW19" s="175">
        <v>4.31397719955444</v>
      </c>
      <c r="BX19" s="162"/>
      <c r="BY19" s="182"/>
    </row>
    <row r="20" spans="1:77" x14ac:dyDescent="0.25">
      <c r="A20" s="162" t="s">
        <v>232</v>
      </c>
      <c r="B20" s="162" t="s">
        <v>132</v>
      </c>
      <c r="C20" s="162" t="s">
        <v>233</v>
      </c>
      <c r="D20" s="162" t="s">
        <v>110</v>
      </c>
      <c r="E20" s="162" t="s">
        <v>234</v>
      </c>
      <c r="F20" s="162" t="s">
        <v>235</v>
      </c>
      <c r="G20" s="182"/>
      <c r="H20" s="182"/>
      <c r="I20" s="184"/>
      <c r="J20" s="168">
        <v>2.88</v>
      </c>
      <c r="K20" s="2">
        <v>2.88</v>
      </c>
      <c r="L20" s="163">
        <v>18</v>
      </c>
      <c r="M20" s="182"/>
      <c r="N20" s="182"/>
      <c r="O20" s="182"/>
      <c r="P20" s="162"/>
      <c r="Q20" s="182"/>
      <c r="R20" s="162"/>
      <c r="S20" s="162" t="s">
        <v>96</v>
      </c>
      <c r="T20" s="162" t="s">
        <v>96</v>
      </c>
      <c r="U20" s="182"/>
      <c r="V20" s="162"/>
      <c r="W20" s="182"/>
      <c r="X20" s="182"/>
      <c r="Y20" s="182"/>
      <c r="Z20" s="162" t="s">
        <v>96</v>
      </c>
      <c r="AA20" s="162" t="s">
        <v>96</v>
      </c>
      <c r="AB20" s="164" t="s">
        <v>99</v>
      </c>
      <c r="AC20" s="7" t="s">
        <v>100</v>
      </c>
      <c r="AD20" s="162" t="s">
        <v>96</v>
      </c>
      <c r="AE20" s="162" t="s">
        <v>236</v>
      </c>
      <c r="AF20" s="162"/>
      <c r="AG20" s="162"/>
      <c r="AH20" s="162" t="s">
        <v>165</v>
      </c>
      <c r="AI20" s="162" t="s">
        <v>237</v>
      </c>
      <c r="AJ20" s="182"/>
      <c r="AK20" s="182"/>
      <c r="AL20" s="182"/>
      <c r="AM20" s="182"/>
      <c r="AN20" s="182"/>
      <c r="AO20" s="182"/>
      <c r="AP20" s="182"/>
      <c r="AQ20" s="182"/>
      <c r="AR20" s="182"/>
      <c r="AS20" s="162">
        <v>2018</v>
      </c>
      <c r="AT20" s="162">
        <v>6</v>
      </c>
      <c r="AU20" s="162">
        <v>12</v>
      </c>
      <c r="AV20" s="162" t="s">
        <v>101</v>
      </c>
      <c r="AW20" s="162"/>
      <c r="AX20" s="162"/>
      <c r="AY20" s="162"/>
      <c r="AZ20" s="162"/>
      <c r="BA20" s="162"/>
      <c r="BB20" s="182"/>
      <c r="BC20" s="182"/>
      <c r="BD20" s="182"/>
      <c r="BE20" s="182"/>
      <c r="BF20" s="182"/>
      <c r="BG20" s="182"/>
      <c r="BH20" s="182"/>
      <c r="BI20" s="182"/>
      <c r="BJ20" s="182"/>
      <c r="BK20" s="182"/>
      <c r="BL20" s="182"/>
      <c r="BM20" s="162" t="s">
        <v>103</v>
      </c>
      <c r="BN20" s="162" t="s">
        <v>96</v>
      </c>
      <c r="BO20" s="162" t="s">
        <v>116</v>
      </c>
      <c r="BP20" s="162" t="s">
        <v>104</v>
      </c>
      <c r="BQ20" s="162" t="s">
        <v>117</v>
      </c>
      <c r="BR20" s="162" t="s">
        <v>167</v>
      </c>
      <c r="BS20" s="162" t="s">
        <v>168</v>
      </c>
      <c r="BT20" s="175">
        <v>16.569588569641098</v>
      </c>
      <c r="BU20" s="175">
        <v>19.699999450683599</v>
      </c>
      <c r="BV20" s="175">
        <v>19.699999450683599</v>
      </c>
      <c r="BW20" s="175">
        <v>19.699999450683599</v>
      </c>
      <c r="BX20" s="162"/>
      <c r="BY20" s="182"/>
    </row>
    <row r="21" spans="1:77" x14ac:dyDescent="0.25">
      <c r="A21" s="162" t="s">
        <v>238</v>
      </c>
      <c r="B21" s="162" t="s">
        <v>132</v>
      </c>
      <c r="C21" s="162" t="s">
        <v>239</v>
      </c>
      <c r="D21" s="162" t="s">
        <v>110</v>
      </c>
      <c r="E21" s="162" t="s">
        <v>144</v>
      </c>
      <c r="F21" s="162" t="s">
        <v>240</v>
      </c>
      <c r="G21" s="182"/>
      <c r="H21" s="182"/>
      <c r="I21" s="183"/>
      <c r="J21" s="166">
        <v>2.25</v>
      </c>
      <c r="K21" s="2">
        <v>2.25</v>
      </c>
      <c r="L21" s="163">
        <v>6.0486000000000004</v>
      </c>
      <c r="M21" s="182"/>
      <c r="N21" s="182"/>
      <c r="O21" s="182"/>
      <c r="P21" s="162"/>
      <c r="Q21" s="182"/>
      <c r="R21" s="162"/>
      <c r="S21" s="162" t="s">
        <v>96</v>
      </c>
      <c r="T21" s="162" t="s">
        <v>96</v>
      </c>
      <c r="U21" s="182"/>
      <c r="V21" s="162"/>
      <c r="W21" s="182"/>
      <c r="X21" s="182"/>
      <c r="Y21" s="182"/>
      <c r="Z21" s="162" t="s">
        <v>96</v>
      </c>
      <c r="AA21" s="162" t="s">
        <v>96</v>
      </c>
      <c r="AB21" s="164" t="s">
        <v>99</v>
      </c>
      <c r="AC21" s="7" t="s">
        <v>100</v>
      </c>
      <c r="AD21" s="162" t="s">
        <v>96</v>
      </c>
      <c r="AE21" s="162" t="s">
        <v>146</v>
      </c>
      <c r="AF21" s="162" t="s">
        <v>96</v>
      </c>
      <c r="AG21" s="162"/>
      <c r="AH21" s="162" t="s">
        <v>102</v>
      </c>
      <c r="AI21" s="162" t="s">
        <v>147</v>
      </c>
      <c r="AJ21" s="182"/>
      <c r="AK21" s="182"/>
      <c r="AL21" s="182"/>
      <c r="AM21" s="182"/>
      <c r="AN21" s="182"/>
      <c r="AO21" s="182"/>
      <c r="AP21" s="182"/>
      <c r="AQ21" s="182"/>
      <c r="AR21" s="182"/>
      <c r="AS21" s="162">
        <v>2020</v>
      </c>
      <c r="AT21" s="162">
        <v>9</v>
      </c>
      <c r="AU21" s="162">
        <v>30</v>
      </c>
      <c r="AV21" s="162" t="s">
        <v>116</v>
      </c>
      <c r="AW21" s="162"/>
      <c r="AX21" s="162"/>
      <c r="AY21" s="162"/>
      <c r="AZ21" s="162"/>
      <c r="BA21" s="16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62" t="s">
        <v>103</v>
      </c>
      <c r="BN21" s="162" t="s">
        <v>96</v>
      </c>
      <c r="BO21" s="162" t="s">
        <v>103</v>
      </c>
      <c r="BP21" s="162" t="s">
        <v>104</v>
      </c>
      <c r="BQ21" s="162" t="s">
        <v>117</v>
      </c>
      <c r="BR21" s="162" t="s">
        <v>228</v>
      </c>
      <c r="BS21" s="162" t="s">
        <v>119</v>
      </c>
      <c r="BT21" s="175">
        <v>6.3501120223998999</v>
      </c>
      <c r="BU21" s="175">
        <v>6.2757123603820801</v>
      </c>
      <c r="BV21" s="175">
        <v>6.15113635635376</v>
      </c>
      <c r="BW21" s="175">
        <v>5.9988883743286099</v>
      </c>
      <c r="BX21" s="162"/>
      <c r="BY21" s="182"/>
    </row>
    <row r="22" spans="1:77" x14ac:dyDescent="0.25">
      <c r="A22" s="162" t="s">
        <v>241</v>
      </c>
      <c r="B22" s="162" t="s">
        <v>242</v>
      </c>
      <c r="C22" s="162" t="s">
        <v>243</v>
      </c>
      <c r="D22" s="162" t="s">
        <v>110</v>
      </c>
      <c r="E22" s="162" t="s">
        <v>244</v>
      </c>
      <c r="F22" s="162" t="s">
        <v>245</v>
      </c>
      <c r="G22" s="182"/>
      <c r="H22" s="182"/>
      <c r="I22" s="183"/>
      <c r="J22" s="166">
        <v>75</v>
      </c>
      <c r="K22" s="188"/>
      <c r="L22" s="163">
        <v>0</v>
      </c>
      <c r="M22" s="182"/>
      <c r="N22" s="182"/>
      <c r="O22" s="182"/>
      <c r="P22" s="162"/>
      <c r="Q22" s="182"/>
      <c r="R22" s="163"/>
      <c r="S22" s="162" t="s">
        <v>96</v>
      </c>
      <c r="T22" s="162" t="s">
        <v>123</v>
      </c>
      <c r="U22" s="182"/>
      <c r="V22" s="162">
        <v>300</v>
      </c>
      <c r="W22" s="182"/>
      <c r="X22" s="182"/>
      <c r="Y22" s="182"/>
      <c r="Z22" s="162" t="s">
        <v>96</v>
      </c>
      <c r="AA22" s="162" t="s">
        <v>98</v>
      </c>
      <c r="AB22" s="164" t="s">
        <v>99</v>
      </c>
      <c r="AC22" s="7" t="s">
        <v>100</v>
      </c>
      <c r="AD22" s="162" t="s">
        <v>96</v>
      </c>
      <c r="AE22" s="162" t="s">
        <v>246</v>
      </c>
      <c r="AF22" s="162" t="s">
        <v>247</v>
      </c>
      <c r="AG22" s="162" t="s">
        <v>248</v>
      </c>
      <c r="AH22" s="162" t="s">
        <v>249</v>
      </c>
      <c r="AI22" s="162" t="s">
        <v>250</v>
      </c>
      <c r="AJ22" s="182"/>
      <c r="AK22" s="182"/>
      <c r="AL22" s="182"/>
      <c r="AM22" s="182"/>
      <c r="AN22" s="182"/>
      <c r="AO22" s="182"/>
      <c r="AP22" s="182"/>
      <c r="AQ22" s="182"/>
      <c r="AR22" s="182"/>
      <c r="AS22" s="162">
        <v>2018</v>
      </c>
      <c r="AT22" s="162">
        <v>6</v>
      </c>
      <c r="AU22" s="162">
        <v>1</v>
      </c>
      <c r="AV22" s="162" t="s">
        <v>103</v>
      </c>
      <c r="AW22" s="162">
        <v>2024</v>
      </c>
      <c r="AX22" s="162"/>
      <c r="AY22" s="162"/>
      <c r="AZ22" s="182"/>
      <c r="BA22" s="16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62" t="s">
        <v>103</v>
      </c>
      <c r="BN22" s="162" t="s">
        <v>96</v>
      </c>
      <c r="BO22" s="162" t="s">
        <v>103</v>
      </c>
      <c r="BP22" s="162" t="s">
        <v>128</v>
      </c>
      <c r="BQ22" s="162" t="s">
        <v>105</v>
      </c>
      <c r="BR22" s="162" t="s">
        <v>251</v>
      </c>
      <c r="BS22" s="162" t="s">
        <v>130</v>
      </c>
      <c r="BT22" s="187"/>
      <c r="BU22" s="187"/>
      <c r="BV22" s="187"/>
      <c r="BW22" s="187"/>
      <c r="BX22" s="162"/>
      <c r="BY22" s="182"/>
    </row>
    <row r="23" spans="1:77" x14ac:dyDescent="0.25">
      <c r="A23" s="162" t="s">
        <v>252</v>
      </c>
      <c r="B23" s="162" t="s">
        <v>132</v>
      </c>
      <c r="C23" s="162" t="s">
        <v>253</v>
      </c>
      <c r="D23" s="162" t="s">
        <v>110</v>
      </c>
      <c r="E23" s="162" t="s">
        <v>144</v>
      </c>
      <c r="F23" s="162" t="s">
        <v>254</v>
      </c>
      <c r="G23" s="182"/>
      <c r="H23" s="182"/>
      <c r="I23" s="183"/>
      <c r="J23" s="166">
        <v>3</v>
      </c>
      <c r="K23" s="2">
        <v>3</v>
      </c>
      <c r="L23" s="163">
        <v>7.8104500000000003</v>
      </c>
      <c r="M23" s="182"/>
      <c r="N23" s="182"/>
      <c r="O23" s="182"/>
      <c r="P23" s="162"/>
      <c r="Q23" s="182"/>
      <c r="R23" s="162"/>
      <c r="S23" s="162" t="s">
        <v>96</v>
      </c>
      <c r="T23" s="162" t="s">
        <v>96</v>
      </c>
      <c r="U23" s="182"/>
      <c r="V23" s="162"/>
      <c r="W23" s="182"/>
      <c r="X23" s="182"/>
      <c r="Y23" s="182"/>
      <c r="Z23" s="162" t="s">
        <v>96</v>
      </c>
      <c r="AA23" s="162" t="s">
        <v>96</v>
      </c>
      <c r="AB23" s="164" t="s">
        <v>99</v>
      </c>
      <c r="AC23" s="7" t="s">
        <v>100</v>
      </c>
      <c r="AD23" s="162" t="s">
        <v>96</v>
      </c>
      <c r="AE23" s="162" t="s">
        <v>255</v>
      </c>
      <c r="AF23" s="162" t="s">
        <v>96</v>
      </c>
      <c r="AG23" s="162"/>
      <c r="AH23" s="162" t="s">
        <v>256</v>
      </c>
      <c r="AI23" s="162" t="s">
        <v>257</v>
      </c>
      <c r="AJ23" s="182"/>
      <c r="AK23" s="182"/>
      <c r="AL23" s="182"/>
      <c r="AM23" s="182"/>
      <c r="AN23" s="182"/>
      <c r="AO23" s="182"/>
      <c r="AP23" s="182"/>
      <c r="AQ23" s="182"/>
      <c r="AR23" s="182"/>
      <c r="AS23" s="162">
        <v>2021</v>
      </c>
      <c r="AT23" s="162">
        <v>12</v>
      </c>
      <c r="AU23" s="162">
        <v>22</v>
      </c>
      <c r="AV23" s="162" t="s">
        <v>103</v>
      </c>
      <c r="AW23" s="162">
        <v>2023</v>
      </c>
      <c r="AX23" s="162">
        <v>3</v>
      </c>
      <c r="AY23" s="162">
        <v>4</v>
      </c>
      <c r="AZ23" s="182"/>
      <c r="BA23" s="162"/>
      <c r="BB23" s="182"/>
      <c r="BC23" s="182"/>
      <c r="BD23" s="182"/>
      <c r="BE23" s="182"/>
      <c r="BF23" s="182"/>
      <c r="BG23" s="182"/>
      <c r="BH23" s="182"/>
      <c r="BI23" s="182"/>
      <c r="BJ23" s="182"/>
      <c r="BK23" s="182"/>
      <c r="BL23" s="182"/>
      <c r="BM23" s="162" t="s">
        <v>103</v>
      </c>
      <c r="BN23" s="162" t="s">
        <v>96</v>
      </c>
      <c r="BO23" s="162" t="s">
        <v>103</v>
      </c>
      <c r="BP23" s="162" t="s">
        <v>104</v>
      </c>
      <c r="BQ23" s="162" t="s">
        <v>117</v>
      </c>
      <c r="BR23" s="162" t="s">
        <v>228</v>
      </c>
      <c r="BS23" s="162" t="s">
        <v>119</v>
      </c>
      <c r="BT23" s="175">
        <v>7.4571114273071304</v>
      </c>
      <c r="BU23" s="175">
        <v>7.4440000762939498</v>
      </c>
      <c r="BV23" s="175">
        <v>7.4439999465942401</v>
      </c>
      <c r="BW23" s="175">
        <v>7.4439999771118197</v>
      </c>
      <c r="BX23" s="162"/>
      <c r="BY23" s="182"/>
    </row>
    <row r="24" spans="1:77" x14ac:dyDescent="0.25">
      <c r="A24" s="162" t="s">
        <v>258</v>
      </c>
      <c r="B24" s="162" t="s">
        <v>259</v>
      </c>
      <c r="C24" s="162" t="s">
        <v>260</v>
      </c>
      <c r="D24" s="162" t="s">
        <v>110</v>
      </c>
      <c r="E24" s="162" t="s">
        <v>261</v>
      </c>
      <c r="F24" s="162" t="s">
        <v>262</v>
      </c>
      <c r="G24" s="182"/>
      <c r="H24" s="182"/>
      <c r="I24" s="183"/>
      <c r="J24" s="166">
        <v>13.5</v>
      </c>
      <c r="K24" s="2">
        <v>13.5</v>
      </c>
      <c r="L24" s="166">
        <v>34.459000000000003</v>
      </c>
      <c r="M24" s="182"/>
      <c r="N24" s="182"/>
      <c r="O24" s="182"/>
      <c r="P24" s="162"/>
      <c r="Q24" s="182"/>
      <c r="R24" s="162"/>
      <c r="S24" s="162" t="s">
        <v>208</v>
      </c>
      <c r="T24" s="162" t="s">
        <v>96</v>
      </c>
      <c r="U24" s="182"/>
      <c r="V24" s="162"/>
      <c r="W24" s="182"/>
      <c r="X24" s="182"/>
      <c r="Y24" s="182"/>
      <c r="Z24" s="162" t="s">
        <v>96</v>
      </c>
      <c r="AA24" s="162" t="s">
        <v>263</v>
      </c>
      <c r="AB24" s="164" t="s">
        <v>99</v>
      </c>
      <c r="AC24" s="7" t="s">
        <v>100</v>
      </c>
      <c r="AD24" s="162" t="s">
        <v>96</v>
      </c>
      <c r="AE24" s="162" t="s">
        <v>264</v>
      </c>
      <c r="AF24" s="7" t="s">
        <v>137</v>
      </c>
      <c r="AG24" s="162"/>
      <c r="AH24" s="162" t="s">
        <v>102</v>
      </c>
      <c r="AI24" s="162" t="s">
        <v>257</v>
      </c>
      <c r="AJ24" s="182"/>
      <c r="AK24" s="182"/>
      <c r="AL24" s="182"/>
      <c r="AM24" s="182"/>
      <c r="AN24" s="182"/>
      <c r="AO24" s="182"/>
      <c r="AP24" s="182"/>
      <c r="AQ24" s="182"/>
      <c r="AR24" s="182"/>
      <c r="AS24" s="162">
        <v>2015</v>
      </c>
      <c r="AT24" s="162">
        <v>12</v>
      </c>
      <c r="AU24" s="162">
        <v>18</v>
      </c>
      <c r="AV24" s="162" t="s">
        <v>101</v>
      </c>
      <c r="AW24" s="162"/>
      <c r="AX24" s="162"/>
      <c r="AY24" s="162"/>
      <c r="AZ24" s="162"/>
      <c r="BA24" s="162"/>
      <c r="BB24" s="182"/>
      <c r="BC24" s="182"/>
      <c r="BD24" s="182"/>
      <c r="BE24" s="182"/>
      <c r="BF24" s="182"/>
      <c r="BG24" s="182"/>
      <c r="BH24" s="182"/>
      <c r="BI24" s="182"/>
      <c r="BJ24" s="182"/>
      <c r="BK24" s="182"/>
      <c r="BL24" s="182"/>
      <c r="BM24" s="162" t="s">
        <v>103</v>
      </c>
      <c r="BN24" s="162" t="s">
        <v>96</v>
      </c>
      <c r="BO24" s="162" t="s">
        <v>103</v>
      </c>
      <c r="BP24" s="162" t="s">
        <v>104</v>
      </c>
      <c r="BQ24" s="162" t="s">
        <v>117</v>
      </c>
      <c r="BR24" s="162" t="s">
        <v>265</v>
      </c>
      <c r="BS24" s="162" t="s">
        <v>119</v>
      </c>
      <c r="BT24" s="175">
        <v>36.748787857055703</v>
      </c>
      <c r="BU24" s="175">
        <v>36.499633636474599</v>
      </c>
      <c r="BV24" s="175">
        <v>36.136002685546899</v>
      </c>
      <c r="BW24" s="175">
        <v>35.686557388305701</v>
      </c>
      <c r="BX24" s="162"/>
      <c r="BY24" s="182"/>
    </row>
    <row r="25" spans="1:77" x14ac:dyDescent="0.25">
      <c r="A25" s="162" t="s">
        <v>266</v>
      </c>
      <c r="B25" s="162" t="s">
        <v>132</v>
      </c>
      <c r="C25" s="162" t="s">
        <v>267</v>
      </c>
      <c r="D25" s="162" t="s">
        <v>110</v>
      </c>
      <c r="E25" s="162" t="s">
        <v>144</v>
      </c>
      <c r="F25" s="162" t="s">
        <v>268</v>
      </c>
      <c r="G25" s="182"/>
      <c r="H25" s="182"/>
      <c r="I25" s="183"/>
      <c r="J25" s="166">
        <v>2.4</v>
      </c>
      <c r="K25" s="2">
        <v>2.4</v>
      </c>
      <c r="L25" s="163">
        <v>6.0548000000000002</v>
      </c>
      <c r="M25" s="182"/>
      <c r="N25" s="182"/>
      <c r="O25" s="182"/>
      <c r="P25" s="162"/>
      <c r="Q25" s="182"/>
      <c r="R25" s="162"/>
      <c r="S25" s="162" t="s">
        <v>96</v>
      </c>
      <c r="T25" s="162" t="s">
        <v>96</v>
      </c>
      <c r="U25" s="182"/>
      <c r="V25" s="162"/>
      <c r="W25" s="182"/>
      <c r="X25" s="182"/>
      <c r="Y25" s="182"/>
      <c r="Z25" s="162" t="s">
        <v>96</v>
      </c>
      <c r="AA25" s="162" t="s">
        <v>96</v>
      </c>
      <c r="AB25" s="164" t="s">
        <v>99</v>
      </c>
      <c r="AC25" s="7" t="s">
        <v>100</v>
      </c>
      <c r="AD25" s="162" t="s">
        <v>96</v>
      </c>
      <c r="AE25" s="162" t="s">
        <v>146</v>
      </c>
      <c r="AF25" s="162" t="s">
        <v>96</v>
      </c>
      <c r="AG25" s="162"/>
      <c r="AH25" s="162" t="s">
        <v>102</v>
      </c>
      <c r="AI25" s="162" t="s">
        <v>147</v>
      </c>
      <c r="AJ25" s="182"/>
      <c r="AK25" s="182"/>
      <c r="AL25" s="182"/>
      <c r="AM25" s="182"/>
      <c r="AN25" s="182"/>
      <c r="AO25" s="182"/>
      <c r="AP25" s="182"/>
      <c r="AQ25" s="182"/>
      <c r="AR25" s="182"/>
      <c r="AS25" s="162">
        <v>2020</v>
      </c>
      <c r="AT25" s="162">
        <v>9</v>
      </c>
      <c r="AU25" s="162">
        <v>30</v>
      </c>
      <c r="AV25" s="162" t="s">
        <v>116</v>
      </c>
      <c r="AW25" s="162"/>
      <c r="AX25" s="162"/>
      <c r="AY25" s="162"/>
      <c r="AZ25" s="162"/>
      <c r="BA25" s="16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62" t="s">
        <v>103</v>
      </c>
      <c r="BN25" s="162" t="s">
        <v>96</v>
      </c>
      <c r="BO25" s="162" t="s">
        <v>103</v>
      </c>
      <c r="BP25" s="162" t="s">
        <v>104</v>
      </c>
      <c r="BQ25" s="162" t="s">
        <v>117</v>
      </c>
      <c r="BR25" s="162" t="s">
        <v>228</v>
      </c>
      <c r="BS25" s="162" t="s">
        <v>119</v>
      </c>
      <c r="BT25" s="175">
        <v>6.3561207199096703</v>
      </c>
      <c r="BU25" s="175">
        <v>6.2816505813598598</v>
      </c>
      <c r="BV25" s="175">
        <v>6.1569566764831496</v>
      </c>
      <c r="BW25" s="175">
        <v>6.0045646209716796</v>
      </c>
      <c r="BX25" s="162"/>
      <c r="BY25" s="182"/>
    </row>
    <row r="26" spans="1:77" x14ac:dyDescent="0.25">
      <c r="A26" s="162" t="s">
        <v>269</v>
      </c>
      <c r="B26" s="162" t="s">
        <v>132</v>
      </c>
      <c r="C26" s="162" t="s">
        <v>270</v>
      </c>
      <c r="D26" s="162" t="s">
        <v>110</v>
      </c>
      <c r="E26" s="162" t="s">
        <v>144</v>
      </c>
      <c r="F26" s="162" t="s">
        <v>271</v>
      </c>
      <c r="G26" s="182"/>
      <c r="H26" s="182"/>
      <c r="I26" s="183"/>
      <c r="J26" s="166">
        <v>3</v>
      </c>
      <c r="K26" s="2">
        <v>3</v>
      </c>
      <c r="L26" s="163">
        <v>7.9051999999999998</v>
      </c>
      <c r="M26" s="182"/>
      <c r="N26" s="182"/>
      <c r="O26" s="182"/>
      <c r="P26" s="162"/>
      <c r="Q26" s="182"/>
      <c r="R26" s="162"/>
      <c r="S26" s="162" t="s">
        <v>96</v>
      </c>
      <c r="T26" s="162" t="s">
        <v>96</v>
      </c>
      <c r="U26" s="182"/>
      <c r="V26" s="162"/>
      <c r="W26" s="182"/>
      <c r="X26" s="182"/>
      <c r="Y26" s="182"/>
      <c r="Z26" s="162" t="s">
        <v>96</v>
      </c>
      <c r="AA26" s="162" t="s">
        <v>96</v>
      </c>
      <c r="AB26" s="164" t="s">
        <v>99</v>
      </c>
      <c r="AC26" s="7" t="s">
        <v>100</v>
      </c>
      <c r="AD26" s="162" t="s">
        <v>96</v>
      </c>
      <c r="AE26" s="162" t="s">
        <v>272</v>
      </c>
      <c r="AF26" s="162" t="s">
        <v>137</v>
      </c>
      <c r="AG26" s="162" t="s">
        <v>273</v>
      </c>
      <c r="AH26" s="162" t="s">
        <v>256</v>
      </c>
      <c r="AI26" s="162" t="s">
        <v>257</v>
      </c>
      <c r="AJ26" s="182"/>
      <c r="AK26" s="182"/>
      <c r="AL26" s="182"/>
      <c r="AM26" s="182"/>
      <c r="AN26" s="182"/>
      <c r="AO26" s="182"/>
      <c r="AP26" s="182"/>
      <c r="AQ26" s="182"/>
      <c r="AR26" s="182"/>
      <c r="AS26" s="162">
        <v>2021</v>
      </c>
      <c r="AT26" s="162">
        <v>12</v>
      </c>
      <c r="AU26" s="162">
        <v>29</v>
      </c>
      <c r="AV26" s="162" t="s">
        <v>116</v>
      </c>
      <c r="AW26" s="162"/>
      <c r="AX26" s="162"/>
      <c r="AY26" s="162"/>
      <c r="AZ26" s="162"/>
      <c r="BA26" s="16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62" t="s">
        <v>103</v>
      </c>
      <c r="BN26" s="162" t="s">
        <v>96</v>
      </c>
      <c r="BO26" s="162" t="s">
        <v>103</v>
      </c>
      <c r="BP26" s="162" t="s">
        <v>104</v>
      </c>
      <c r="BQ26" s="162" t="s">
        <v>117</v>
      </c>
      <c r="BR26" s="162" t="s">
        <v>148</v>
      </c>
      <c r="BS26" s="162" t="s">
        <v>119</v>
      </c>
      <c r="BT26" s="175">
        <v>7.5492735977172796</v>
      </c>
      <c r="BU26" s="175">
        <v>7.53600005722046</v>
      </c>
      <c r="BV26" s="175">
        <v>7.5360000686645501</v>
      </c>
      <c r="BW26" s="175">
        <v>7.5360001144409203</v>
      </c>
      <c r="BX26" s="162"/>
      <c r="BY26" s="182"/>
    </row>
    <row r="27" spans="1:77" x14ac:dyDescent="0.25">
      <c r="A27" s="162" t="s">
        <v>274</v>
      </c>
      <c r="B27" s="162" t="s">
        <v>121</v>
      </c>
      <c r="C27" s="162" t="s">
        <v>275</v>
      </c>
      <c r="D27" s="162" t="s">
        <v>110</v>
      </c>
      <c r="E27" s="162" t="s">
        <v>276</v>
      </c>
      <c r="F27" s="162" t="s">
        <v>277</v>
      </c>
      <c r="G27" s="182"/>
      <c r="H27" s="182"/>
      <c r="I27" s="183"/>
      <c r="J27" s="166">
        <v>275</v>
      </c>
      <c r="K27" s="188"/>
      <c r="L27" s="163">
        <v>0</v>
      </c>
      <c r="M27" s="182"/>
      <c r="N27" s="182"/>
      <c r="O27" s="182"/>
      <c r="P27" s="162"/>
      <c r="Q27" s="182"/>
      <c r="R27" s="162"/>
      <c r="S27" s="162" t="s">
        <v>96</v>
      </c>
      <c r="T27" s="162" t="s">
        <v>123</v>
      </c>
      <c r="U27" s="182"/>
      <c r="V27" s="162">
        <v>1100</v>
      </c>
      <c r="W27" s="182"/>
      <c r="X27" s="182"/>
      <c r="Y27" s="182"/>
      <c r="Z27" s="162" t="s">
        <v>96</v>
      </c>
      <c r="AA27" s="162" t="s">
        <v>96</v>
      </c>
      <c r="AB27" s="164" t="s">
        <v>99</v>
      </c>
      <c r="AC27" s="7" t="s">
        <v>100</v>
      </c>
      <c r="AD27" s="162" t="s">
        <v>96</v>
      </c>
      <c r="AE27" s="162" t="s">
        <v>278</v>
      </c>
      <c r="AF27" s="162" t="s">
        <v>96</v>
      </c>
      <c r="AG27" s="162"/>
      <c r="AH27" s="162" t="s">
        <v>156</v>
      </c>
      <c r="AI27" s="162" t="s">
        <v>197</v>
      </c>
      <c r="AJ27" s="182"/>
      <c r="AK27" s="182"/>
      <c r="AL27" s="182"/>
      <c r="AM27" s="182"/>
      <c r="AN27" s="182"/>
      <c r="AO27" s="182"/>
      <c r="AP27" s="182"/>
      <c r="AQ27" s="182"/>
      <c r="AR27" s="182"/>
      <c r="AS27" s="162">
        <v>2021</v>
      </c>
      <c r="AT27" s="162">
        <v>12</v>
      </c>
      <c r="AU27" s="162">
        <v>21</v>
      </c>
      <c r="AV27" s="7" t="s">
        <v>175</v>
      </c>
      <c r="AW27" s="7">
        <v>2024</v>
      </c>
      <c r="AX27" s="7">
        <v>6</v>
      </c>
      <c r="AY27" s="7">
        <v>30</v>
      </c>
      <c r="AZ27" s="185"/>
      <c r="BA27" s="7" t="s">
        <v>101</v>
      </c>
      <c r="BB27" s="185"/>
      <c r="BC27" s="185"/>
      <c r="BD27" s="185"/>
      <c r="BE27" s="185"/>
      <c r="BF27" s="185"/>
      <c r="BG27" s="185"/>
      <c r="BH27" s="185"/>
      <c r="BI27" s="182"/>
      <c r="BJ27" s="182"/>
      <c r="BK27" s="182"/>
      <c r="BL27" s="182"/>
      <c r="BM27" s="162" t="s">
        <v>103</v>
      </c>
      <c r="BN27" s="162" t="s">
        <v>116</v>
      </c>
      <c r="BO27" s="162" t="s">
        <v>103</v>
      </c>
      <c r="BP27" s="162" t="s">
        <v>128</v>
      </c>
      <c r="BQ27" s="162" t="s">
        <v>105</v>
      </c>
      <c r="BR27" s="162" t="s">
        <v>158</v>
      </c>
      <c r="BS27" s="162" t="s">
        <v>130</v>
      </c>
      <c r="BT27" s="187"/>
      <c r="BU27" s="187"/>
      <c r="BV27" s="187"/>
      <c r="BW27" s="187"/>
      <c r="BX27" s="162"/>
      <c r="BY27" s="182"/>
    </row>
    <row r="28" spans="1:77" x14ac:dyDescent="0.25">
      <c r="A28" s="162" t="s">
        <v>279</v>
      </c>
      <c r="B28" s="162" t="s">
        <v>121</v>
      </c>
      <c r="C28" s="162" t="s">
        <v>280</v>
      </c>
      <c r="D28" s="162" t="s">
        <v>110</v>
      </c>
      <c r="E28" s="162" t="s">
        <v>281</v>
      </c>
      <c r="F28" s="162" t="s">
        <v>282</v>
      </c>
      <c r="G28" s="182"/>
      <c r="H28" s="182"/>
      <c r="I28" s="183"/>
      <c r="J28" s="166">
        <v>350</v>
      </c>
      <c r="K28" s="188"/>
      <c r="L28" s="163">
        <v>0</v>
      </c>
      <c r="M28" s="182"/>
      <c r="N28" s="182"/>
      <c r="O28" s="182"/>
      <c r="P28" s="162"/>
      <c r="Q28" s="182"/>
      <c r="R28" s="162"/>
      <c r="S28" s="162" t="s">
        <v>96</v>
      </c>
      <c r="T28" s="162" t="s">
        <v>123</v>
      </c>
      <c r="U28" s="182"/>
      <c r="V28" s="162">
        <v>1400</v>
      </c>
      <c r="W28" s="182"/>
      <c r="X28" s="182"/>
      <c r="Y28" s="182"/>
      <c r="Z28" s="162" t="s">
        <v>96</v>
      </c>
      <c r="AA28" s="162" t="s">
        <v>96</v>
      </c>
      <c r="AB28" s="164" t="s">
        <v>99</v>
      </c>
      <c r="AC28" s="7" t="s">
        <v>100</v>
      </c>
      <c r="AD28" s="162" t="s">
        <v>96</v>
      </c>
      <c r="AE28" s="162" t="s">
        <v>283</v>
      </c>
      <c r="AF28" s="162" t="s">
        <v>247</v>
      </c>
      <c r="AG28" s="162" t="s">
        <v>284</v>
      </c>
      <c r="AH28" s="162" t="s">
        <v>156</v>
      </c>
      <c r="AI28" s="162" t="s">
        <v>285</v>
      </c>
      <c r="AJ28" s="182"/>
      <c r="AK28" s="182"/>
      <c r="AL28" s="182"/>
      <c r="AM28" s="182"/>
      <c r="AN28" s="182"/>
      <c r="AO28" s="182"/>
      <c r="AP28" s="182"/>
      <c r="AQ28" s="182"/>
      <c r="AR28" s="182"/>
      <c r="AS28" s="162">
        <v>2021</v>
      </c>
      <c r="AT28" s="162">
        <v>12</v>
      </c>
      <c r="AU28" s="162">
        <v>20</v>
      </c>
      <c r="AV28" s="162" t="s">
        <v>175</v>
      </c>
      <c r="AW28" s="7">
        <v>2024</v>
      </c>
      <c r="AX28" s="7">
        <v>6</v>
      </c>
      <c r="AY28" s="7">
        <v>30</v>
      </c>
      <c r="AZ28" s="185"/>
      <c r="BA28" s="7" t="s">
        <v>101</v>
      </c>
      <c r="BB28" s="185"/>
      <c r="BC28" s="185"/>
      <c r="BD28" s="185"/>
      <c r="BE28" s="185"/>
      <c r="BF28" s="185"/>
      <c r="BG28" s="185"/>
      <c r="BH28" s="185"/>
      <c r="BI28" s="182"/>
      <c r="BJ28" s="182"/>
      <c r="BK28" s="182"/>
      <c r="BL28" s="182"/>
      <c r="BM28" s="162" t="s">
        <v>103</v>
      </c>
      <c r="BN28" s="162" t="s">
        <v>103</v>
      </c>
      <c r="BO28" s="162" t="s">
        <v>103</v>
      </c>
      <c r="BP28" s="162" t="s">
        <v>128</v>
      </c>
      <c r="BQ28" s="162" t="s">
        <v>105</v>
      </c>
      <c r="BR28" s="162" t="s">
        <v>158</v>
      </c>
      <c r="BS28" s="162" t="s">
        <v>130</v>
      </c>
      <c r="BT28" s="187"/>
      <c r="BU28" s="187"/>
      <c r="BV28" s="187"/>
      <c r="BW28" s="187"/>
      <c r="BX28" s="162"/>
      <c r="BY28" s="182"/>
    </row>
    <row r="29" spans="1:77" x14ac:dyDescent="0.25">
      <c r="A29" s="162" t="s">
        <v>286</v>
      </c>
      <c r="B29" s="162" t="s">
        <v>108</v>
      </c>
      <c r="C29" s="162" t="s">
        <v>287</v>
      </c>
      <c r="D29" s="162" t="s">
        <v>110</v>
      </c>
      <c r="E29" s="162" t="s">
        <v>288</v>
      </c>
      <c r="F29" s="162" t="s">
        <v>289</v>
      </c>
      <c r="G29" s="182"/>
      <c r="H29" s="182"/>
      <c r="I29" s="183"/>
      <c r="J29" s="166">
        <v>4.66</v>
      </c>
      <c r="K29" s="2">
        <v>4.66</v>
      </c>
      <c r="L29" s="163">
        <v>12.889393650000001</v>
      </c>
      <c r="M29" s="182"/>
      <c r="N29" s="182"/>
      <c r="O29" s="182"/>
      <c r="P29" s="162"/>
      <c r="Q29" s="182"/>
      <c r="R29" s="162"/>
      <c r="S29" s="162" t="s">
        <v>208</v>
      </c>
      <c r="T29" s="162" t="s">
        <v>96</v>
      </c>
      <c r="U29" s="182"/>
      <c r="V29" s="162"/>
      <c r="W29" s="182"/>
      <c r="X29" s="182"/>
      <c r="Y29" s="182"/>
      <c r="Z29" s="162" t="s">
        <v>96</v>
      </c>
      <c r="AA29" s="162" t="s">
        <v>96</v>
      </c>
      <c r="AB29" s="164" t="s">
        <v>99</v>
      </c>
      <c r="AC29" s="7" t="s">
        <v>100</v>
      </c>
      <c r="AD29" s="162" t="s">
        <v>96</v>
      </c>
      <c r="AE29" s="162" t="s">
        <v>146</v>
      </c>
      <c r="AG29" s="162"/>
      <c r="AH29" s="162" t="s">
        <v>102</v>
      </c>
      <c r="AI29" s="162" t="s">
        <v>147</v>
      </c>
      <c r="AJ29" s="182"/>
      <c r="AK29" s="182"/>
      <c r="AL29" s="182"/>
      <c r="AM29" s="182"/>
      <c r="AN29" s="182"/>
      <c r="AO29" s="182"/>
      <c r="AP29" s="182"/>
      <c r="AQ29" s="182"/>
      <c r="AR29" s="182"/>
      <c r="AS29" s="162">
        <v>2021</v>
      </c>
      <c r="AT29" s="162">
        <v>5</v>
      </c>
      <c r="AU29" s="162">
        <v>4</v>
      </c>
      <c r="AV29" s="162" t="s">
        <v>116</v>
      </c>
      <c r="AW29" s="162"/>
      <c r="AX29" s="162"/>
      <c r="AY29" s="162"/>
      <c r="AZ29" s="162"/>
      <c r="BA29" s="16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62" t="s">
        <v>103</v>
      </c>
      <c r="BN29" s="162" t="s">
        <v>96</v>
      </c>
      <c r="BO29" s="162" t="s">
        <v>103</v>
      </c>
      <c r="BP29" s="162" t="s">
        <v>104</v>
      </c>
      <c r="BQ29" s="162" t="s">
        <v>117</v>
      </c>
      <c r="BR29" s="162" t="s">
        <v>228</v>
      </c>
      <c r="BS29" s="162" t="s">
        <v>119</v>
      </c>
      <c r="BT29" s="175">
        <v>9.9922097396850607</v>
      </c>
      <c r="BU29" s="175">
        <v>11.6096984481812</v>
      </c>
      <c r="BV29" s="175">
        <v>11.3792408981323</v>
      </c>
      <c r="BW29" s="175">
        <v>11.097590118408201</v>
      </c>
      <c r="BX29" s="162"/>
      <c r="BY29" s="182"/>
    </row>
    <row r="30" spans="1:77" x14ac:dyDescent="0.25">
      <c r="A30" s="162" t="s">
        <v>290</v>
      </c>
      <c r="B30" s="162" t="s">
        <v>121</v>
      </c>
      <c r="C30" s="162" t="s">
        <v>291</v>
      </c>
      <c r="D30" s="162" t="s">
        <v>110</v>
      </c>
      <c r="E30" s="162" t="s">
        <v>292</v>
      </c>
      <c r="F30" s="162" t="s">
        <v>293</v>
      </c>
      <c r="G30" s="182"/>
      <c r="H30" s="182"/>
      <c r="I30" s="183"/>
      <c r="J30" s="166">
        <v>300</v>
      </c>
      <c r="K30" s="188"/>
      <c r="L30" s="163">
        <v>0</v>
      </c>
      <c r="M30" s="182"/>
      <c r="N30" s="182"/>
      <c r="O30" s="182"/>
      <c r="P30" s="162"/>
      <c r="Q30" s="182"/>
      <c r="R30" s="162"/>
      <c r="S30" s="162" t="s">
        <v>96</v>
      </c>
      <c r="T30" s="162" t="s">
        <v>123</v>
      </c>
      <c r="U30" s="182"/>
      <c r="V30" s="162">
        <v>1200</v>
      </c>
      <c r="W30" s="182"/>
      <c r="X30" s="182"/>
      <c r="Y30" s="182"/>
      <c r="Z30" s="162" t="s">
        <v>96</v>
      </c>
      <c r="AA30" s="162" t="s">
        <v>96</v>
      </c>
      <c r="AB30" s="164" t="s">
        <v>99</v>
      </c>
      <c r="AC30" s="7" t="s">
        <v>100</v>
      </c>
      <c r="AD30" s="162" t="s">
        <v>96</v>
      </c>
      <c r="AE30" s="162" t="s">
        <v>294</v>
      </c>
      <c r="AF30" s="162" t="s">
        <v>295</v>
      </c>
      <c r="AG30" s="162" t="s">
        <v>296</v>
      </c>
      <c r="AH30" s="162" t="s">
        <v>156</v>
      </c>
      <c r="AI30" s="162" t="s">
        <v>297</v>
      </c>
      <c r="AJ30" s="182"/>
      <c r="AK30" s="182"/>
      <c r="AL30" s="182"/>
      <c r="AM30" s="182"/>
      <c r="AN30" s="182"/>
      <c r="AO30" s="182"/>
      <c r="AP30" s="182"/>
      <c r="AQ30" s="182"/>
      <c r="AR30" s="182"/>
      <c r="AS30" s="162">
        <v>2021</v>
      </c>
      <c r="AT30" s="162">
        <v>12</v>
      </c>
      <c r="AU30" s="162">
        <v>22</v>
      </c>
      <c r="AV30" s="162" t="s">
        <v>101</v>
      </c>
      <c r="AW30" s="162"/>
      <c r="AX30" s="162"/>
      <c r="AY30" s="162"/>
      <c r="AZ30" s="162"/>
      <c r="BA30" s="7" t="s">
        <v>101</v>
      </c>
      <c r="BB30" s="185"/>
      <c r="BC30" s="185"/>
      <c r="BD30" s="185"/>
      <c r="BE30" s="185"/>
      <c r="BF30" s="185"/>
      <c r="BG30" s="185"/>
      <c r="BH30" s="185"/>
      <c r="BI30" s="182"/>
      <c r="BJ30" s="182"/>
      <c r="BK30" s="182"/>
      <c r="BL30" s="182"/>
      <c r="BM30" s="162" t="s">
        <v>103</v>
      </c>
      <c r="BN30" s="162" t="s">
        <v>103</v>
      </c>
      <c r="BO30" s="162" t="s">
        <v>103</v>
      </c>
      <c r="BP30" s="162" t="s">
        <v>128</v>
      </c>
      <c r="BQ30" s="162" t="s">
        <v>105</v>
      </c>
      <c r="BR30" s="162" t="s">
        <v>158</v>
      </c>
      <c r="BS30" s="162" t="s">
        <v>130</v>
      </c>
      <c r="BT30" s="187"/>
      <c r="BU30" s="187"/>
      <c r="BV30" s="187"/>
      <c r="BW30" s="187"/>
      <c r="BX30" s="162"/>
      <c r="BY30" s="182"/>
    </row>
    <row r="31" spans="1:77" x14ac:dyDescent="0.25">
      <c r="A31" s="162" t="s">
        <v>298</v>
      </c>
      <c r="B31" s="162" t="s">
        <v>121</v>
      </c>
      <c r="C31" s="162" t="s">
        <v>299</v>
      </c>
      <c r="D31" s="162" t="s">
        <v>110</v>
      </c>
      <c r="E31" s="162" t="s">
        <v>300</v>
      </c>
      <c r="F31" s="162" t="s">
        <v>301</v>
      </c>
      <c r="G31" s="182"/>
      <c r="H31" s="182"/>
      <c r="I31" s="183"/>
      <c r="J31" s="166">
        <v>132</v>
      </c>
      <c r="K31" s="188"/>
      <c r="L31" s="163">
        <v>0</v>
      </c>
      <c r="M31" s="182"/>
      <c r="N31" s="182"/>
      <c r="O31" s="182"/>
      <c r="P31" s="162"/>
      <c r="Q31" s="182"/>
      <c r="R31" s="162"/>
      <c r="S31" s="162" t="s">
        <v>96</v>
      </c>
      <c r="T31" s="162" t="s">
        <v>123</v>
      </c>
      <c r="U31" s="182"/>
      <c r="V31" s="162">
        <v>528</v>
      </c>
      <c r="W31" s="182"/>
      <c r="X31" s="182"/>
      <c r="Y31" s="182"/>
      <c r="Z31" s="162" t="s">
        <v>96</v>
      </c>
      <c r="AA31" s="162" t="s">
        <v>124</v>
      </c>
      <c r="AB31" s="164" t="s">
        <v>99</v>
      </c>
      <c r="AC31" s="7" t="s">
        <v>100</v>
      </c>
      <c r="AD31" s="162" t="s">
        <v>96</v>
      </c>
      <c r="AE31" s="162" t="s">
        <v>302</v>
      </c>
      <c r="AF31" s="162" t="s">
        <v>195</v>
      </c>
      <c r="AG31" s="162" t="s">
        <v>303</v>
      </c>
      <c r="AH31" s="162" t="s">
        <v>126</v>
      </c>
      <c r="AI31" s="162" t="s">
        <v>197</v>
      </c>
      <c r="AJ31" s="182"/>
      <c r="AK31" s="182"/>
      <c r="AL31" s="182"/>
      <c r="AM31" s="182"/>
      <c r="AN31" s="182"/>
      <c r="AO31" s="182"/>
      <c r="AP31" s="182"/>
      <c r="AQ31" s="182"/>
      <c r="AR31" s="182"/>
      <c r="AS31" s="162">
        <v>2020</v>
      </c>
      <c r="AT31" s="162">
        <v>12</v>
      </c>
      <c r="AU31" s="162">
        <v>10</v>
      </c>
      <c r="AV31" s="162" t="s">
        <v>101</v>
      </c>
      <c r="AW31" s="162"/>
      <c r="AX31" s="162"/>
      <c r="AY31" s="162"/>
      <c r="AZ31" s="162"/>
      <c r="BA31" s="162">
        <v>3</v>
      </c>
      <c r="BB31" s="185"/>
      <c r="BC31" s="185"/>
      <c r="BD31" s="185"/>
      <c r="BE31" s="185"/>
      <c r="BF31" s="185"/>
      <c r="BG31" s="185"/>
      <c r="BH31" s="185"/>
      <c r="BI31" s="182"/>
      <c r="BJ31" s="182"/>
      <c r="BK31" s="182"/>
      <c r="BL31" s="182"/>
      <c r="BM31" s="162" t="s">
        <v>103</v>
      </c>
      <c r="BN31" s="162" t="s">
        <v>116</v>
      </c>
      <c r="BO31" s="162" t="s">
        <v>103</v>
      </c>
      <c r="BP31" s="162" t="s">
        <v>128</v>
      </c>
      <c r="BQ31" s="162" t="s">
        <v>105</v>
      </c>
      <c r="BR31" s="162" t="s">
        <v>129</v>
      </c>
      <c r="BS31" s="162" t="s">
        <v>130</v>
      </c>
      <c r="BT31" s="187"/>
      <c r="BU31" s="187"/>
      <c r="BV31" s="187"/>
      <c r="BW31" s="187"/>
      <c r="BX31" s="162"/>
      <c r="BY31" s="182"/>
    </row>
    <row r="32" spans="1:77" x14ac:dyDescent="0.25">
      <c r="A32" s="162" t="s">
        <v>304</v>
      </c>
      <c r="B32" s="162" t="s">
        <v>177</v>
      </c>
      <c r="C32" s="162" t="s">
        <v>305</v>
      </c>
      <c r="D32" s="162" t="s">
        <v>110</v>
      </c>
      <c r="E32" s="162" t="s">
        <v>306</v>
      </c>
      <c r="F32" s="162" t="s">
        <v>307</v>
      </c>
      <c r="G32" s="182"/>
      <c r="H32" s="182"/>
      <c r="I32" s="183"/>
      <c r="J32" s="166">
        <v>2</v>
      </c>
      <c r="K32" s="2">
        <v>2</v>
      </c>
      <c r="L32" s="163">
        <v>12.5</v>
      </c>
      <c r="M32" s="182"/>
      <c r="N32" s="182"/>
      <c r="O32" s="182"/>
      <c r="P32" s="162"/>
      <c r="Q32" s="182"/>
      <c r="R32" s="162"/>
      <c r="S32" s="162" t="s">
        <v>96</v>
      </c>
      <c r="T32" s="162" t="s">
        <v>96</v>
      </c>
      <c r="U32" s="182"/>
      <c r="V32" s="162"/>
      <c r="W32" s="182"/>
      <c r="X32" s="182"/>
      <c r="Y32" s="182"/>
      <c r="Z32" s="162" t="s">
        <v>96</v>
      </c>
      <c r="AA32" s="162" t="s">
        <v>96</v>
      </c>
      <c r="AB32" s="164" t="s">
        <v>99</v>
      </c>
      <c r="AC32" s="7" t="s">
        <v>100</v>
      </c>
      <c r="AD32" s="162" t="s">
        <v>96</v>
      </c>
      <c r="AE32" s="162" t="s">
        <v>308</v>
      </c>
      <c r="AF32" s="7" t="s">
        <v>137</v>
      </c>
      <c r="AG32" s="162" t="s">
        <v>309</v>
      </c>
      <c r="AH32" s="162" t="s">
        <v>165</v>
      </c>
      <c r="AI32" s="162" t="s">
        <v>310</v>
      </c>
      <c r="AJ32" s="182"/>
      <c r="AK32" s="182"/>
      <c r="AL32" s="182"/>
      <c r="AM32" s="182"/>
      <c r="AN32" s="182"/>
      <c r="AO32" s="182"/>
      <c r="AP32" s="182"/>
      <c r="AQ32" s="182"/>
      <c r="AR32" s="182"/>
      <c r="AS32" s="162">
        <v>2018</v>
      </c>
      <c r="AT32" s="162">
        <v>6</v>
      </c>
      <c r="AU32" s="162">
        <v>12</v>
      </c>
      <c r="AV32" s="162" t="s">
        <v>101</v>
      </c>
      <c r="AW32" s="162"/>
      <c r="AX32" s="162"/>
      <c r="AY32" s="162"/>
      <c r="AZ32" s="162"/>
      <c r="BA32" s="16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62" t="s">
        <v>103</v>
      </c>
      <c r="BN32" s="162" t="s">
        <v>96</v>
      </c>
      <c r="BO32" s="162" t="s">
        <v>116</v>
      </c>
      <c r="BP32" s="162" t="s">
        <v>104</v>
      </c>
      <c r="BQ32" s="162" t="s">
        <v>117</v>
      </c>
      <c r="BR32" s="162" t="s">
        <v>167</v>
      </c>
      <c r="BS32" s="162" t="s">
        <v>168</v>
      </c>
      <c r="BT32" s="175">
        <v>12.5342405090332</v>
      </c>
      <c r="BU32" s="175">
        <v>12.4999938659668</v>
      </c>
      <c r="BV32" s="175">
        <v>12.499993927002</v>
      </c>
      <c r="BW32" s="175">
        <v>12.4999939575195</v>
      </c>
      <c r="BX32" s="162"/>
      <c r="BY32" s="182"/>
    </row>
    <row r="33" spans="1:77" x14ac:dyDescent="0.25">
      <c r="A33" s="162" t="s">
        <v>311</v>
      </c>
      <c r="B33" s="162" t="s">
        <v>132</v>
      </c>
      <c r="C33" s="162" t="s">
        <v>312</v>
      </c>
      <c r="D33" s="162" t="s">
        <v>110</v>
      </c>
      <c r="E33" s="162" t="s">
        <v>313</v>
      </c>
      <c r="F33" s="162" t="s">
        <v>314</v>
      </c>
      <c r="G33" s="182"/>
      <c r="H33" s="182"/>
      <c r="I33" s="183"/>
      <c r="J33" s="166">
        <v>4.79</v>
      </c>
      <c r="K33" s="2">
        <v>4.79</v>
      </c>
      <c r="L33" s="163">
        <v>13.959966054200001</v>
      </c>
      <c r="M33" s="182"/>
      <c r="N33" s="182"/>
      <c r="O33" s="182"/>
      <c r="P33" s="162"/>
      <c r="Q33" s="182"/>
      <c r="R33" s="162"/>
      <c r="S33" s="162" t="s">
        <v>208</v>
      </c>
      <c r="T33" s="162" t="s">
        <v>96</v>
      </c>
      <c r="U33" s="182"/>
      <c r="V33" s="162"/>
      <c r="W33" s="182"/>
      <c r="X33" s="182"/>
      <c r="Y33" s="182"/>
      <c r="Z33" s="162" t="s">
        <v>96</v>
      </c>
      <c r="AA33" s="162" t="s">
        <v>96</v>
      </c>
      <c r="AB33" s="164" t="s">
        <v>99</v>
      </c>
      <c r="AC33" s="7" t="s">
        <v>100</v>
      </c>
      <c r="AD33" s="162" t="s">
        <v>96</v>
      </c>
      <c r="AE33" s="162" t="s">
        <v>146</v>
      </c>
      <c r="AG33" s="162"/>
      <c r="AH33" s="162" t="s">
        <v>102</v>
      </c>
      <c r="AI33" s="162" t="s">
        <v>147</v>
      </c>
      <c r="AJ33" s="182"/>
      <c r="AK33" s="182"/>
      <c r="AL33" s="182"/>
      <c r="AM33" s="182"/>
      <c r="AN33" s="182"/>
      <c r="AO33" s="182"/>
      <c r="AP33" s="182"/>
      <c r="AQ33" s="182"/>
      <c r="AR33" s="182"/>
      <c r="AS33" s="162">
        <v>2021</v>
      </c>
      <c r="AT33" s="162">
        <v>5</v>
      </c>
      <c r="AU33" s="162">
        <v>4</v>
      </c>
      <c r="AV33" s="162" t="s">
        <v>116</v>
      </c>
      <c r="AW33" s="162"/>
      <c r="AX33" s="162"/>
      <c r="AY33" s="162"/>
      <c r="AZ33" s="162"/>
      <c r="BA33" s="16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62" t="s">
        <v>103</v>
      </c>
      <c r="BN33" s="162" t="s">
        <v>96</v>
      </c>
      <c r="BO33" s="162" t="s">
        <v>103</v>
      </c>
      <c r="BP33" s="162" t="s">
        <v>104</v>
      </c>
      <c r="BQ33" s="162" t="s">
        <v>117</v>
      </c>
      <c r="BR33" s="162" t="s">
        <v>228</v>
      </c>
      <c r="BS33" s="162" t="s">
        <v>119</v>
      </c>
      <c r="BT33" s="175">
        <v>9.6811794509887701</v>
      </c>
      <c r="BU33" s="175">
        <v>12.5803753662109</v>
      </c>
      <c r="BV33" s="175">
        <v>12.330649772644</v>
      </c>
      <c r="BW33" s="175">
        <v>12.0254509963989</v>
      </c>
      <c r="BX33" s="162"/>
      <c r="BY33" s="182"/>
    </row>
    <row r="34" spans="1:77" x14ac:dyDescent="0.25">
      <c r="A34" s="162" t="s">
        <v>315</v>
      </c>
      <c r="B34" s="162" t="s">
        <v>121</v>
      </c>
      <c r="C34" s="162" t="s">
        <v>316</v>
      </c>
      <c r="D34" s="162" t="s">
        <v>110</v>
      </c>
      <c r="E34" s="162" t="s">
        <v>317</v>
      </c>
      <c r="F34" s="162" t="s">
        <v>318</v>
      </c>
      <c r="G34" s="182"/>
      <c r="H34" s="182"/>
      <c r="I34" s="183"/>
      <c r="J34" s="166">
        <v>100</v>
      </c>
      <c r="K34" s="188"/>
      <c r="L34" s="163">
        <v>0</v>
      </c>
      <c r="M34" s="182"/>
      <c r="N34" s="182"/>
      <c r="O34" s="182"/>
      <c r="P34" s="162"/>
      <c r="Q34" s="182"/>
      <c r="R34" s="162"/>
      <c r="S34" s="162" t="s">
        <v>96</v>
      </c>
      <c r="T34" s="162" t="s">
        <v>123</v>
      </c>
      <c r="U34" s="182"/>
      <c r="V34" s="162">
        <v>400</v>
      </c>
      <c r="W34" s="182"/>
      <c r="X34" s="182"/>
      <c r="Y34" s="182"/>
      <c r="Z34" s="162" t="s">
        <v>96</v>
      </c>
      <c r="AA34" s="162" t="s">
        <v>96</v>
      </c>
      <c r="AB34" s="164" t="s">
        <v>99</v>
      </c>
      <c r="AC34" s="7" t="s">
        <v>100</v>
      </c>
      <c r="AD34" s="162" t="s">
        <v>96</v>
      </c>
      <c r="AE34" s="167" t="s">
        <v>319</v>
      </c>
      <c r="AF34" s="162" t="s">
        <v>154</v>
      </c>
      <c r="AG34" s="162" t="s">
        <v>155</v>
      </c>
      <c r="AH34" s="162" t="s">
        <v>156</v>
      </c>
      <c r="AI34" s="162" t="s">
        <v>210</v>
      </c>
      <c r="AJ34" s="182"/>
      <c r="AK34" s="182"/>
      <c r="AL34" s="182"/>
      <c r="AM34" s="182"/>
      <c r="AN34" s="182"/>
      <c r="AO34" s="182"/>
      <c r="AP34" s="182"/>
      <c r="AQ34" s="182"/>
      <c r="AR34" s="182"/>
      <c r="AS34" s="162">
        <v>2021</v>
      </c>
      <c r="AT34" s="162">
        <v>12</v>
      </c>
      <c r="AU34" s="162">
        <v>20</v>
      </c>
      <c r="AV34" s="162" t="s">
        <v>101</v>
      </c>
      <c r="AW34" s="162"/>
      <c r="AX34" s="162"/>
      <c r="AY34" s="162"/>
      <c r="AZ34" s="162"/>
      <c r="BA34" s="162" t="s">
        <v>101</v>
      </c>
      <c r="BB34" s="185"/>
      <c r="BC34" s="185"/>
      <c r="BD34" s="185"/>
      <c r="BE34" s="185"/>
      <c r="BF34" s="185"/>
      <c r="BG34" s="185"/>
      <c r="BH34" s="185"/>
      <c r="BI34" s="182"/>
      <c r="BJ34" s="182"/>
      <c r="BK34" s="182"/>
      <c r="BL34" s="182"/>
      <c r="BM34" s="162" t="s">
        <v>103</v>
      </c>
      <c r="BN34" s="162" t="s">
        <v>103</v>
      </c>
      <c r="BO34" s="162" t="s">
        <v>103</v>
      </c>
      <c r="BP34" s="162" t="s">
        <v>128</v>
      </c>
      <c r="BQ34" s="162" t="s">
        <v>105</v>
      </c>
      <c r="BR34" s="162" t="s">
        <v>158</v>
      </c>
      <c r="BS34" s="162" t="s">
        <v>130</v>
      </c>
      <c r="BT34" s="187"/>
      <c r="BU34" s="187"/>
      <c r="BV34" s="187"/>
      <c r="BW34" s="187"/>
      <c r="BX34" s="162"/>
      <c r="BY34" s="182"/>
    </row>
    <row r="35" spans="1:77" x14ac:dyDescent="0.25">
      <c r="A35" s="162" t="s">
        <v>320</v>
      </c>
      <c r="B35" s="162" t="s">
        <v>121</v>
      </c>
      <c r="C35" s="162" t="s">
        <v>321</v>
      </c>
      <c r="D35" s="162" t="s">
        <v>110</v>
      </c>
      <c r="E35" s="162" t="s">
        <v>322</v>
      </c>
      <c r="F35" s="162" t="s">
        <v>323</v>
      </c>
      <c r="G35" s="182"/>
      <c r="H35" s="182"/>
      <c r="I35" s="183"/>
      <c r="J35" s="166">
        <v>10</v>
      </c>
      <c r="K35" s="188"/>
      <c r="L35" s="166">
        <v>0</v>
      </c>
      <c r="M35" s="182"/>
      <c r="N35" s="182"/>
      <c r="O35" s="182"/>
      <c r="P35" s="162"/>
      <c r="Q35" s="182"/>
      <c r="R35" s="162"/>
      <c r="S35" s="162" t="s">
        <v>96</v>
      </c>
      <c r="T35" s="162" t="s">
        <v>123</v>
      </c>
      <c r="U35" s="182"/>
      <c r="V35" s="162">
        <v>40</v>
      </c>
      <c r="W35" s="182"/>
      <c r="X35" s="182"/>
      <c r="Y35" s="182"/>
      <c r="Z35" s="162" t="s">
        <v>96</v>
      </c>
      <c r="AA35" s="162" t="s">
        <v>96</v>
      </c>
      <c r="AB35" s="164" t="s">
        <v>99</v>
      </c>
      <c r="AC35" s="7" t="s">
        <v>100</v>
      </c>
      <c r="AD35" s="162" t="s">
        <v>96</v>
      </c>
      <c r="AE35" s="162" t="s">
        <v>324</v>
      </c>
      <c r="AF35" s="162" t="s">
        <v>325</v>
      </c>
      <c r="AG35" s="162" t="s">
        <v>183</v>
      </c>
      <c r="AH35" s="162" t="s">
        <v>102</v>
      </c>
      <c r="AI35" s="162" t="s">
        <v>189</v>
      </c>
      <c r="AJ35" s="182"/>
      <c r="AK35" s="182"/>
      <c r="AL35" s="182"/>
      <c r="AM35" s="182"/>
      <c r="AN35" s="182"/>
      <c r="AO35" s="182"/>
      <c r="AP35" s="182"/>
      <c r="AQ35" s="182"/>
      <c r="AR35" s="182"/>
      <c r="AS35" s="162">
        <v>2021</v>
      </c>
      <c r="AT35" s="162">
        <v>7</v>
      </c>
      <c r="AU35" s="162">
        <v>16</v>
      </c>
      <c r="AV35" s="162" t="s">
        <v>101</v>
      </c>
      <c r="AW35" s="162"/>
      <c r="AX35" s="162"/>
      <c r="AY35" s="162"/>
      <c r="AZ35" s="162"/>
      <c r="BA35" s="162" t="s">
        <v>101</v>
      </c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7" t="s">
        <v>103</v>
      </c>
      <c r="BN35" s="7" t="s">
        <v>103</v>
      </c>
      <c r="BO35" s="7" t="s">
        <v>103</v>
      </c>
      <c r="BP35" s="7" t="s">
        <v>128</v>
      </c>
      <c r="BQ35" s="162" t="s">
        <v>105</v>
      </c>
      <c r="BR35" s="162" t="s">
        <v>326</v>
      </c>
      <c r="BS35" s="162" t="s">
        <v>130</v>
      </c>
      <c r="BT35" s="187"/>
      <c r="BU35" s="187"/>
      <c r="BV35" s="187"/>
      <c r="BW35" s="187"/>
      <c r="BX35" s="162"/>
      <c r="BY35" s="182"/>
    </row>
    <row r="36" spans="1:77" x14ac:dyDescent="0.25">
      <c r="A36" s="162" t="s">
        <v>327</v>
      </c>
      <c r="B36" s="162" t="s">
        <v>328</v>
      </c>
      <c r="C36" s="162" t="s">
        <v>329</v>
      </c>
      <c r="D36" s="162" t="s">
        <v>110</v>
      </c>
      <c r="E36" s="162" t="s">
        <v>330</v>
      </c>
      <c r="F36" s="162" t="s">
        <v>331</v>
      </c>
      <c r="G36" s="182"/>
      <c r="H36" s="182"/>
      <c r="I36" s="183"/>
      <c r="J36" s="166">
        <v>20</v>
      </c>
      <c r="K36" s="2">
        <v>20</v>
      </c>
      <c r="L36" s="163">
        <v>60.4559</v>
      </c>
      <c r="M36" s="182"/>
      <c r="N36" s="182"/>
      <c r="O36" s="182"/>
      <c r="P36" s="162"/>
      <c r="Q36" s="182"/>
      <c r="R36" s="162"/>
      <c r="S36" s="162" t="s">
        <v>208</v>
      </c>
      <c r="T36" s="162" t="s">
        <v>96</v>
      </c>
      <c r="U36" s="182"/>
      <c r="V36"/>
      <c r="W36" s="182"/>
      <c r="X36" s="182"/>
      <c r="Y36" s="182"/>
      <c r="Z36" s="162" t="s">
        <v>96</v>
      </c>
      <c r="AA36" s="162" t="s">
        <v>263</v>
      </c>
      <c r="AB36" s="164" t="s">
        <v>99</v>
      </c>
      <c r="AC36" s="7" t="s">
        <v>100</v>
      </c>
      <c r="AD36" s="162" t="s">
        <v>96</v>
      </c>
      <c r="AE36" s="162" t="s">
        <v>332</v>
      </c>
      <c r="AF36" s="7" t="s">
        <v>154</v>
      </c>
      <c r="AG36" s="162" t="s">
        <v>183</v>
      </c>
      <c r="AH36" s="162" t="s">
        <v>102</v>
      </c>
      <c r="AI36" s="162" t="s">
        <v>147</v>
      </c>
      <c r="AJ36" s="182"/>
      <c r="AK36" s="182"/>
      <c r="AL36" s="182"/>
      <c r="AM36" s="182"/>
      <c r="AN36" s="182"/>
      <c r="AO36" s="182"/>
      <c r="AP36" s="182"/>
      <c r="AQ36" s="182"/>
      <c r="AR36" s="182"/>
      <c r="AS36" s="162">
        <v>2017</v>
      </c>
      <c r="AT36" s="162">
        <v>9</v>
      </c>
      <c r="AU36" s="162">
        <v>22</v>
      </c>
      <c r="AV36" s="162" t="s">
        <v>101</v>
      </c>
      <c r="AW36" s="162"/>
      <c r="AX36" s="162"/>
      <c r="AY36" s="162"/>
      <c r="AZ36" s="162"/>
      <c r="BA36" s="162"/>
      <c r="BB36" s="182"/>
      <c r="BC36" s="182"/>
      <c r="BD36" s="182"/>
      <c r="BE36" s="182"/>
      <c r="BF36" s="182"/>
      <c r="BG36" s="182"/>
      <c r="BH36" s="182"/>
      <c r="BI36" s="182"/>
      <c r="BJ36" s="182"/>
      <c r="BK36" s="182"/>
      <c r="BL36" s="182"/>
      <c r="BM36" s="162" t="s">
        <v>103</v>
      </c>
      <c r="BN36" s="162" t="s">
        <v>96</v>
      </c>
      <c r="BO36" s="162" t="s">
        <v>103</v>
      </c>
      <c r="BP36" s="162" t="s">
        <v>104</v>
      </c>
      <c r="BQ36" s="162" t="s">
        <v>117</v>
      </c>
      <c r="BR36" s="162" t="s">
        <v>333</v>
      </c>
      <c r="BS36" s="162" t="s">
        <v>119</v>
      </c>
      <c r="BT36" s="175">
        <v>62.446249389648401</v>
      </c>
      <c r="BU36" s="175">
        <v>61.6941204833984</v>
      </c>
      <c r="BV36" s="175">
        <v>60.4694642944336</v>
      </c>
      <c r="BW36" s="175">
        <v>58.972769836425798</v>
      </c>
      <c r="BX36" s="162"/>
      <c r="BY36" s="182"/>
    </row>
    <row r="37" spans="1:77" x14ac:dyDescent="0.25">
      <c r="A37" s="162" t="s">
        <v>334</v>
      </c>
      <c r="B37" s="162" t="s">
        <v>335</v>
      </c>
      <c r="C37" s="162" t="s">
        <v>336</v>
      </c>
      <c r="D37" s="162" t="s">
        <v>110</v>
      </c>
      <c r="E37" s="162" t="s">
        <v>330</v>
      </c>
      <c r="F37" s="162" t="s">
        <v>331</v>
      </c>
      <c r="G37" s="182"/>
      <c r="H37" s="182"/>
      <c r="I37" s="183"/>
      <c r="J37" s="166">
        <v>20</v>
      </c>
      <c r="K37" s="2">
        <v>20</v>
      </c>
      <c r="L37" s="163">
        <v>60.4559</v>
      </c>
      <c r="M37" s="182"/>
      <c r="N37" s="182"/>
      <c r="O37" s="182"/>
      <c r="P37" s="162"/>
      <c r="Q37" s="182"/>
      <c r="R37" s="162"/>
      <c r="S37" s="162" t="s">
        <v>208</v>
      </c>
      <c r="T37" s="162" t="s">
        <v>96</v>
      </c>
      <c r="U37" s="182"/>
      <c r="V37" s="162"/>
      <c r="W37" s="182"/>
      <c r="X37" s="182"/>
      <c r="Y37" s="182"/>
      <c r="Z37" s="162" t="s">
        <v>96</v>
      </c>
      <c r="AA37" s="162" t="s">
        <v>263</v>
      </c>
      <c r="AB37" s="164" t="s">
        <v>99</v>
      </c>
      <c r="AC37" s="7" t="s">
        <v>100</v>
      </c>
      <c r="AD37" s="162" t="s">
        <v>96</v>
      </c>
      <c r="AE37" s="162" t="s">
        <v>332</v>
      </c>
      <c r="AF37" s="7" t="s">
        <v>154</v>
      </c>
      <c r="AG37" s="162" t="s">
        <v>183</v>
      </c>
      <c r="AH37" s="162" t="s">
        <v>102</v>
      </c>
      <c r="AI37" s="162" t="s">
        <v>147</v>
      </c>
      <c r="AJ37" s="182"/>
      <c r="AK37" s="182"/>
      <c r="AL37" s="182"/>
      <c r="AM37" s="182"/>
      <c r="AN37" s="182"/>
      <c r="AO37" s="182"/>
      <c r="AP37" s="182"/>
      <c r="AQ37" s="182"/>
      <c r="AR37" s="182"/>
      <c r="AS37" s="162">
        <v>2017</v>
      </c>
      <c r="AT37" s="162">
        <v>9</v>
      </c>
      <c r="AU37" s="162">
        <v>22</v>
      </c>
      <c r="AV37" s="162" t="s">
        <v>101</v>
      </c>
      <c r="AW37" s="162"/>
      <c r="AX37" s="162"/>
      <c r="AY37" s="162"/>
      <c r="AZ37" s="162"/>
      <c r="BA37" s="162"/>
      <c r="BB37" s="182"/>
      <c r="BC37" s="182"/>
      <c r="BD37" s="182"/>
      <c r="BE37" s="182"/>
      <c r="BF37" s="182"/>
      <c r="BG37" s="182"/>
      <c r="BH37" s="182"/>
      <c r="BI37" s="182"/>
      <c r="BJ37" s="182"/>
      <c r="BK37" s="182"/>
      <c r="BL37" s="182"/>
      <c r="BM37" s="162" t="s">
        <v>103</v>
      </c>
      <c r="BN37" s="162" t="s">
        <v>96</v>
      </c>
      <c r="BO37" s="162" t="s">
        <v>103</v>
      </c>
      <c r="BP37" s="162" t="s">
        <v>104</v>
      </c>
      <c r="BQ37" s="162" t="s">
        <v>117</v>
      </c>
      <c r="BR37" s="162" t="s">
        <v>333</v>
      </c>
      <c r="BS37" s="162" t="s">
        <v>119</v>
      </c>
      <c r="BT37" s="175">
        <v>62.446249389648401</v>
      </c>
      <c r="BU37" s="175">
        <v>61.6941204833984</v>
      </c>
      <c r="BV37" s="175">
        <v>60.4694642944336</v>
      </c>
      <c r="BW37" s="175">
        <v>58.972769836425798</v>
      </c>
      <c r="BX37" s="162"/>
      <c r="BY37" s="182"/>
    </row>
    <row r="38" spans="1:77" x14ac:dyDescent="0.25">
      <c r="A38" s="162" t="s">
        <v>337</v>
      </c>
      <c r="B38" s="162" t="s">
        <v>338</v>
      </c>
      <c r="C38" s="162" t="s">
        <v>339</v>
      </c>
      <c r="D38" s="162" t="s">
        <v>110</v>
      </c>
      <c r="E38" s="162" t="s">
        <v>330</v>
      </c>
      <c r="F38" s="162" t="s">
        <v>331</v>
      </c>
      <c r="G38" s="182"/>
      <c r="H38" s="182"/>
      <c r="I38" s="183"/>
      <c r="J38" s="166">
        <v>20</v>
      </c>
      <c r="K38" s="2">
        <v>20</v>
      </c>
      <c r="L38" s="163">
        <v>60.4559</v>
      </c>
      <c r="M38" s="182"/>
      <c r="N38" s="182"/>
      <c r="O38" s="182"/>
      <c r="P38" s="162"/>
      <c r="Q38" s="182"/>
      <c r="R38" s="162"/>
      <c r="S38" s="162" t="s">
        <v>208</v>
      </c>
      <c r="T38" s="162" t="s">
        <v>96</v>
      </c>
      <c r="U38" s="182"/>
      <c r="V38" s="162"/>
      <c r="W38" s="182"/>
      <c r="X38" s="182"/>
      <c r="Y38" s="182"/>
      <c r="Z38" s="162" t="s">
        <v>96</v>
      </c>
      <c r="AA38" s="162" t="s">
        <v>263</v>
      </c>
      <c r="AB38" s="164" t="s">
        <v>99</v>
      </c>
      <c r="AC38" s="7" t="s">
        <v>100</v>
      </c>
      <c r="AD38" s="162" t="s">
        <v>96</v>
      </c>
      <c r="AE38" s="162" t="s">
        <v>332</v>
      </c>
      <c r="AF38" s="7" t="s">
        <v>154</v>
      </c>
      <c r="AG38" s="162" t="s">
        <v>183</v>
      </c>
      <c r="AH38" s="162" t="s">
        <v>102</v>
      </c>
      <c r="AI38" s="162" t="s">
        <v>147</v>
      </c>
      <c r="AJ38" s="182"/>
      <c r="AK38" s="182"/>
      <c r="AL38" s="182"/>
      <c r="AM38" s="182"/>
      <c r="AN38" s="182"/>
      <c r="AO38" s="182"/>
      <c r="AP38" s="182"/>
      <c r="AQ38" s="182"/>
      <c r="AR38" s="182"/>
      <c r="AS38" s="162">
        <v>2017</v>
      </c>
      <c r="AT38" s="162">
        <v>9</v>
      </c>
      <c r="AU38" s="162">
        <v>22</v>
      </c>
      <c r="AV38" s="162" t="s">
        <v>101</v>
      </c>
      <c r="AW38" s="162"/>
      <c r="AX38" s="162"/>
      <c r="AY38" s="162"/>
      <c r="AZ38" s="162"/>
      <c r="BA38" s="162"/>
      <c r="BB38" s="182"/>
      <c r="BC38" s="182"/>
      <c r="BD38" s="182"/>
      <c r="BE38" s="182"/>
      <c r="BF38" s="182"/>
      <c r="BG38" s="182"/>
      <c r="BH38" s="182"/>
      <c r="BI38" s="182"/>
      <c r="BJ38" s="182"/>
      <c r="BK38" s="182"/>
      <c r="BL38" s="182"/>
      <c r="BM38" s="162" t="s">
        <v>103</v>
      </c>
      <c r="BN38" s="162" t="s">
        <v>96</v>
      </c>
      <c r="BO38" s="162" t="s">
        <v>103</v>
      </c>
      <c r="BP38" s="162" t="s">
        <v>104</v>
      </c>
      <c r="BQ38" s="162" t="s">
        <v>117</v>
      </c>
      <c r="BR38" s="162" t="s">
        <v>333</v>
      </c>
      <c r="BS38" s="162" t="s">
        <v>119</v>
      </c>
      <c r="BT38" s="175">
        <v>62.446249389648401</v>
      </c>
      <c r="BU38" s="175">
        <v>61.6941204833984</v>
      </c>
      <c r="BV38" s="175">
        <v>60.4694642944336</v>
      </c>
      <c r="BW38" s="175">
        <v>58.972769836425798</v>
      </c>
      <c r="BX38" s="162"/>
      <c r="BY38" s="182"/>
    </row>
    <row r="39" spans="1:77" x14ac:dyDescent="0.25">
      <c r="A39" s="162" t="s">
        <v>340</v>
      </c>
      <c r="B39" s="162" t="s">
        <v>132</v>
      </c>
      <c r="C39" s="162" t="s">
        <v>341</v>
      </c>
      <c r="D39" s="162" t="s">
        <v>110</v>
      </c>
      <c r="E39" s="162" t="s">
        <v>144</v>
      </c>
      <c r="F39" s="162" t="s">
        <v>342</v>
      </c>
      <c r="G39" s="182"/>
      <c r="H39" s="182"/>
      <c r="I39" s="183"/>
      <c r="J39" s="166">
        <v>2</v>
      </c>
      <c r="K39" s="2">
        <v>2</v>
      </c>
      <c r="L39" s="163">
        <v>4.9211</v>
      </c>
      <c r="M39" s="182"/>
      <c r="N39" s="182"/>
      <c r="O39" s="182"/>
      <c r="P39" s="162"/>
      <c r="Q39" s="182"/>
      <c r="R39" s="162"/>
      <c r="S39" s="162" t="s">
        <v>96</v>
      </c>
      <c r="T39" s="162" t="s">
        <v>96</v>
      </c>
      <c r="U39" s="182"/>
      <c r="V39" s="162"/>
      <c r="W39" s="182"/>
      <c r="X39" s="182"/>
      <c r="Y39" s="182"/>
      <c r="Z39" s="162" t="s">
        <v>96</v>
      </c>
      <c r="AA39" s="162" t="s">
        <v>96</v>
      </c>
      <c r="AB39" s="164" t="s">
        <v>99</v>
      </c>
      <c r="AC39" s="7" t="s">
        <v>100</v>
      </c>
      <c r="AD39" s="162" t="s">
        <v>96</v>
      </c>
      <c r="AE39" s="162" t="s">
        <v>146</v>
      </c>
      <c r="AF39" s="162" t="s">
        <v>96</v>
      </c>
      <c r="AG39" s="162"/>
      <c r="AH39" s="162" t="s">
        <v>102</v>
      </c>
      <c r="AI39" s="162" t="s">
        <v>147</v>
      </c>
      <c r="AJ39" s="182"/>
      <c r="AK39" s="182"/>
      <c r="AL39" s="182"/>
      <c r="AM39" s="182"/>
      <c r="AN39" s="182"/>
      <c r="AO39" s="182"/>
      <c r="AP39" s="182"/>
      <c r="AQ39" s="182"/>
      <c r="AR39" s="182"/>
      <c r="AS39" s="162">
        <v>2020</v>
      </c>
      <c r="AT39" s="162">
        <v>9</v>
      </c>
      <c r="AU39" s="162">
        <v>30</v>
      </c>
      <c r="AV39" s="162" t="s">
        <v>101</v>
      </c>
      <c r="AW39" s="162"/>
      <c r="AX39" s="162"/>
      <c r="AY39" s="162"/>
      <c r="AZ39" s="162"/>
      <c r="BA39" s="162"/>
      <c r="BB39" s="182"/>
      <c r="BC39" s="182"/>
      <c r="BD39" s="182"/>
      <c r="BE39" s="182"/>
      <c r="BF39" s="182"/>
      <c r="BG39" s="182"/>
      <c r="BH39" s="182"/>
      <c r="BI39" s="182"/>
      <c r="BJ39" s="182"/>
      <c r="BK39" s="182"/>
      <c r="BL39" s="182"/>
      <c r="BM39" s="162" t="s">
        <v>103</v>
      </c>
      <c r="BN39" s="162" t="s">
        <v>96</v>
      </c>
      <c r="BO39" s="162" t="s">
        <v>103</v>
      </c>
      <c r="BP39" s="162" t="s">
        <v>104</v>
      </c>
      <c r="BQ39" s="162" t="s">
        <v>117</v>
      </c>
      <c r="BR39" s="162" t="s">
        <v>148</v>
      </c>
      <c r="BS39" s="162" t="s">
        <v>119</v>
      </c>
      <c r="BT39" s="175">
        <v>5.1664135932922397</v>
      </c>
      <c r="BU39" s="175">
        <v>5.10588233566284</v>
      </c>
      <c r="BV39" s="175">
        <v>5.0045283622741703</v>
      </c>
      <c r="BW39" s="175">
        <v>4.8806600646972704</v>
      </c>
      <c r="BX39" s="162"/>
      <c r="BY39" s="182"/>
    </row>
    <row r="40" spans="1:77" x14ac:dyDescent="0.25">
      <c r="A40" s="162" t="s">
        <v>343</v>
      </c>
      <c r="B40" s="162" t="s">
        <v>108</v>
      </c>
      <c r="C40" s="162" t="s">
        <v>344</v>
      </c>
      <c r="D40" s="162" t="s">
        <v>110</v>
      </c>
      <c r="E40" s="162" t="s">
        <v>144</v>
      </c>
      <c r="F40" s="162" t="s">
        <v>345</v>
      </c>
      <c r="G40" s="182"/>
      <c r="H40" s="182"/>
      <c r="I40" s="183"/>
      <c r="J40" s="166">
        <v>3</v>
      </c>
      <c r="K40" s="2">
        <v>3</v>
      </c>
      <c r="L40" s="163">
        <v>8.5711499999999994</v>
      </c>
      <c r="M40" s="182"/>
      <c r="N40" s="182"/>
      <c r="O40" s="182"/>
      <c r="P40" s="162"/>
      <c r="Q40" s="182"/>
      <c r="R40" s="162"/>
      <c r="S40" s="162" t="s">
        <v>96</v>
      </c>
      <c r="T40" s="162" t="s">
        <v>96</v>
      </c>
      <c r="U40" s="182"/>
      <c r="V40" s="162"/>
      <c r="W40" s="182"/>
      <c r="X40" s="182"/>
      <c r="Y40" s="182"/>
      <c r="Z40" s="162" t="s">
        <v>96</v>
      </c>
      <c r="AA40" s="162" t="s">
        <v>96</v>
      </c>
      <c r="AB40" s="164" t="s">
        <v>99</v>
      </c>
      <c r="AC40" s="7" t="s">
        <v>100</v>
      </c>
      <c r="AD40" s="162" t="s">
        <v>96</v>
      </c>
      <c r="AE40" s="162" t="s">
        <v>346</v>
      </c>
      <c r="AF40" s="162" t="s">
        <v>96</v>
      </c>
      <c r="AG40" s="162"/>
      <c r="AH40" s="162" t="s">
        <v>256</v>
      </c>
      <c r="AI40" s="162" t="s">
        <v>347</v>
      </c>
      <c r="AJ40" s="182"/>
      <c r="AK40" s="182"/>
      <c r="AL40" s="182"/>
      <c r="AM40" s="182"/>
      <c r="AN40" s="182"/>
      <c r="AO40" s="182"/>
      <c r="AP40" s="182"/>
      <c r="AQ40" s="182"/>
      <c r="AR40" s="182"/>
      <c r="AS40" s="162">
        <v>2021</v>
      </c>
      <c r="AT40" s="162">
        <v>12</v>
      </c>
      <c r="AU40" s="162">
        <v>23</v>
      </c>
      <c r="AV40" s="162" t="s">
        <v>101</v>
      </c>
      <c r="AW40" s="162"/>
      <c r="AX40" s="162"/>
      <c r="AY40" s="162"/>
      <c r="AZ40" s="162"/>
      <c r="BA40" s="162"/>
      <c r="BB40" s="182"/>
      <c r="BC40" s="182"/>
      <c r="BD40" s="182"/>
      <c r="BE40" s="182"/>
      <c r="BF40" s="182"/>
      <c r="BG40" s="182"/>
      <c r="BH40" s="182"/>
      <c r="BI40" s="182"/>
      <c r="BJ40" s="182"/>
      <c r="BK40" s="182"/>
      <c r="BL40" s="182"/>
      <c r="BM40" s="162" t="s">
        <v>103</v>
      </c>
      <c r="BN40" s="162" t="s">
        <v>96</v>
      </c>
      <c r="BO40" s="162" t="s">
        <v>103</v>
      </c>
      <c r="BP40" s="162" t="s">
        <v>104</v>
      </c>
      <c r="BQ40" s="162" t="s">
        <v>117</v>
      </c>
      <c r="BR40" s="162" t="s">
        <v>228</v>
      </c>
      <c r="BS40" s="162" t="s">
        <v>119</v>
      </c>
      <c r="BT40" s="175">
        <v>8.1743725547790493</v>
      </c>
      <c r="BU40" s="175">
        <v>8.1600000419616698</v>
      </c>
      <c r="BV40" s="175">
        <v>8.1599999351501502</v>
      </c>
      <c r="BW40" s="175">
        <v>8.1600000114440903</v>
      </c>
      <c r="BX40" s="162"/>
      <c r="BY40" s="182"/>
    </row>
    <row r="41" spans="1:77" x14ac:dyDescent="0.25">
      <c r="A41" s="162" t="s">
        <v>348</v>
      </c>
      <c r="B41" s="162" t="s">
        <v>349</v>
      </c>
      <c r="C41" s="162" t="s">
        <v>350</v>
      </c>
      <c r="D41" s="162" t="s">
        <v>95</v>
      </c>
      <c r="E41" s="162" t="s">
        <v>96</v>
      </c>
      <c r="F41" s="162" t="s">
        <v>351</v>
      </c>
      <c r="G41" s="182"/>
      <c r="H41" s="182"/>
      <c r="I41" s="183"/>
      <c r="J41" s="166">
        <v>52.01</v>
      </c>
      <c r="K41" s="188"/>
      <c r="L41" s="163">
        <v>0</v>
      </c>
      <c r="M41" s="182"/>
      <c r="N41" s="182"/>
      <c r="O41" s="182"/>
      <c r="P41" s="162"/>
      <c r="Q41" s="182"/>
      <c r="R41" s="162"/>
      <c r="S41" s="162" t="s">
        <v>96</v>
      </c>
      <c r="T41" s="162" t="s">
        <v>96</v>
      </c>
      <c r="U41" s="182"/>
      <c r="V41" s="162"/>
      <c r="W41" s="182"/>
      <c r="X41" s="182"/>
      <c r="Y41" s="182"/>
      <c r="Z41" s="162" t="s">
        <v>96</v>
      </c>
      <c r="AA41" s="162" t="s">
        <v>98</v>
      </c>
      <c r="AB41" s="164" t="s">
        <v>99</v>
      </c>
      <c r="AC41" s="7" t="s">
        <v>100</v>
      </c>
      <c r="AD41" s="162" t="s">
        <v>96</v>
      </c>
      <c r="AE41" s="162" t="s">
        <v>101</v>
      </c>
      <c r="AF41" s="7" t="s">
        <v>137</v>
      </c>
      <c r="AG41" s="162" t="s">
        <v>352</v>
      </c>
      <c r="AH41" s="162" t="s">
        <v>353</v>
      </c>
      <c r="AI41" s="162" t="s">
        <v>140</v>
      </c>
      <c r="AJ41" s="162">
        <v>2001</v>
      </c>
      <c r="AK41" s="162">
        <v>12</v>
      </c>
      <c r="AL41" s="162">
        <v>27</v>
      </c>
      <c r="AM41" s="162">
        <v>2023</v>
      </c>
      <c r="AN41" s="162">
        <v>1</v>
      </c>
      <c r="AO41" s="162">
        <v>1</v>
      </c>
      <c r="AP41" s="182"/>
      <c r="AQ41" s="182"/>
      <c r="AR41" s="182"/>
      <c r="AS41" s="162">
        <v>2021</v>
      </c>
      <c r="AT41" s="162">
        <v>9</v>
      </c>
      <c r="AU41" s="162">
        <v>13</v>
      </c>
      <c r="AV41" s="162" t="s">
        <v>101</v>
      </c>
      <c r="AW41" s="162"/>
      <c r="AX41" s="162"/>
      <c r="AY41" s="162"/>
      <c r="AZ41" s="162"/>
      <c r="BA41" s="162"/>
      <c r="BB41" s="182"/>
      <c r="BC41" s="182"/>
      <c r="BD41" s="182"/>
      <c r="BE41" s="182"/>
      <c r="BF41" s="182"/>
      <c r="BG41" s="182"/>
      <c r="BH41" s="182"/>
      <c r="BI41" s="182"/>
      <c r="BJ41" s="182"/>
      <c r="BK41" s="182"/>
      <c r="BL41" s="182"/>
      <c r="BM41" s="162" t="s">
        <v>103</v>
      </c>
      <c r="BN41" s="162" t="s">
        <v>96</v>
      </c>
      <c r="BO41" s="162" t="s">
        <v>116</v>
      </c>
      <c r="BP41" s="162" t="s">
        <v>104</v>
      </c>
      <c r="BQ41" s="162" t="s">
        <v>105</v>
      </c>
      <c r="BR41" s="162" t="s">
        <v>354</v>
      </c>
      <c r="BS41" s="162" t="s">
        <v>101</v>
      </c>
      <c r="BT41" s="187"/>
      <c r="BU41" s="187"/>
      <c r="BV41" s="187"/>
      <c r="BW41" s="187"/>
      <c r="BX41" s="162"/>
      <c r="BY41" s="182"/>
    </row>
    <row r="42" spans="1:77" x14ac:dyDescent="0.25">
      <c r="A42" s="162" t="s">
        <v>355</v>
      </c>
      <c r="B42" s="162" t="s">
        <v>356</v>
      </c>
      <c r="C42" s="162" t="s">
        <v>357</v>
      </c>
      <c r="D42" s="162" t="s">
        <v>95</v>
      </c>
      <c r="E42" s="162" t="s">
        <v>96</v>
      </c>
      <c r="F42" s="162" t="s">
        <v>358</v>
      </c>
      <c r="G42" s="182"/>
      <c r="H42" s="182"/>
      <c r="I42" s="183"/>
      <c r="J42" s="166">
        <v>96</v>
      </c>
      <c r="K42" s="188"/>
      <c r="L42" s="163">
        <v>0</v>
      </c>
      <c r="M42" s="182"/>
      <c r="N42" s="182"/>
      <c r="O42" s="182"/>
      <c r="P42" s="162"/>
      <c r="Q42" s="182"/>
      <c r="R42" s="162"/>
      <c r="S42" s="162" t="s">
        <v>96</v>
      </c>
      <c r="T42" s="162" t="s">
        <v>96</v>
      </c>
      <c r="U42" s="182"/>
      <c r="V42" s="162"/>
      <c r="W42" s="182"/>
      <c r="X42" s="182"/>
      <c r="Y42" s="182"/>
      <c r="Z42" s="162" t="s">
        <v>96</v>
      </c>
      <c r="AA42" s="162" t="s">
        <v>98</v>
      </c>
      <c r="AB42" s="164" t="s">
        <v>99</v>
      </c>
      <c r="AC42" s="7" t="s">
        <v>100</v>
      </c>
      <c r="AD42" s="162" t="s">
        <v>96</v>
      </c>
      <c r="AE42" s="162" t="s">
        <v>101</v>
      </c>
      <c r="AF42" s="7" t="s">
        <v>137</v>
      </c>
      <c r="AG42" s="162" t="s">
        <v>359</v>
      </c>
      <c r="AH42" s="162" t="s">
        <v>353</v>
      </c>
      <c r="AI42" s="162" t="s">
        <v>140</v>
      </c>
      <c r="AJ42" s="162">
        <v>2005</v>
      </c>
      <c r="AK42" s="162">
        <v>9</v>
      </c>
      <c r="AL42" s="162">
        <v>19</v>
      </c>
      <c r="AM42" s="162">
        <v>2023</v>
      </c>
      <c r="AN42" s="162">
        <v>1</v>
      </c>
      <c r="AO42" s="162">
        <v>1</v>
      </c>
      <c r="AP42" s="182"/>
      <c r="AQ42" s="182"/>
      <c r="AR42" s="182"/>
      <c r="AS42" s="162">
        <v>2021</v>
      </c>
      <c r="AT42" s="162">
        <v>9</v>
      </c>
      <c r="AU42" s="162">
        <v>13</v>
      </c>
      <c r="AV42" s="162" t="s">
        <v>101</v>
      </c>
      <c r="AW42" s="162"/>
      <c r="AX42" s="162"/>
      <c r="AY42" s="162"/>
      <c r="AZ42" s="162"/>
      <c r="BA42" s="162"/>
      <c r="BB42" s="182"/>
      <c r="BC42" s="182"/>
      <c r="BD42" s="182"/>
      <c r="BE42" s="182"/>
      <c r="BF42" s="182"/>
      <c r="BG42" s="182"/>
      <c r="BH42" s="182"/>
      <c r="BI42" s="182"/>
      <c r="BJ42" s="182"/>
      <c r="BK42" s="182"/>
      <c r="BL42" s="182"/>
      <c r="BM42" s="162" t="s">
        <v>103</v>
      </c>
      <c r="BN42" s="162" t="s">
        <v>96</v>
      </c>
      <c r="BO42" s="162" t="s">
        <v>116</v>
      </c>
      <c r="BP42" s="162" t="s">
        <v>104</v>
      </c>
      <c r="BQ42" s="162" t="s">
        <v>105</v>
      </c>
      <c r="BR42" s="162" t="s">
        <v>354</v>
      </c>
      <c r="BS42" s="162" t="s">
        <v>101</v>
      </c>
      <c r="BT42" s="187"/>
      <c r="BU42" s="187"/>
      <c r="BV42" s="187"/>
      <c r="BW42" s="187"/>
      <c r="BX42" s="162"/>
      <c r="BY42" s="182"/>
    </row>
    <row r="43" spans="1:77" x14ac:dyDescent="0.25">
      <c r="A43" s="162" t="s">
        <v>360</v>
      </c>
      <c r="B43" s="162" t="s">
        <v>361</v>
      </c>
      <c r="C43" s="162" t="s">
        <v>362</v>
      </c>
      <c r="D43" s="162" t="s">
        <v>95</v>
      </c>
      <c r="E43" s="162" t="s">
        <v>96</v>
      </c>
      <c r="F43" s="162" t="s">
        <v>363</v>
      </c>
      <c r="G43" s="182"/>
      <c r="H43" s="182"/>
      <c r="I43" s="183"/>
      <c r="J43" s="166">
        <v>102.48</v>
      </c>
      <c r="K43" s="188"/>
      <c r="L43" s="163">
        <v>0</v>
      </c>
      <c r="M43" s="182"/>
      <c r="N43" s="182"/>
      <c r="O43" s="182"/>
      <c r="P43" s="162"/>
      <c r="Q43" s="182"/>
      <c r="R43" s="162"/>
      <c r="S43" s="162" t="s">
        <v>96</v>
      </c>
      <c r="T43" s="162" t="s">
        <v>96</v>
      </c>
      <c r="U43" s="182"/>
      <c r="V43" s="162"/>
      <c r="W43" s="182"/>
      <c r="X43" s="182"/>
      <c r="Y43" s="182"/>
      <c r="Z43" s="162" t="s">
        <v>96</v>
      </c>
      <c r="AA43" s="162" t="s">
        <v>98</v>
      </c>
      <c r="AB43" s="164" t="s">
        <v>99</v>
      </c>
      <c r="AC43" s="7" t="s">
        <v>100</v>
      </c>
      <c r="AD43" s="162" t="s">
        <v>96</v>
      </c>
      <c r="AE43" s="162" t="s">
        <v>101</v>
      </c>
      <c r="AF43" s="162" t="s">
        <v>247</v>
      </c>
      <c r="AG43" s="162" t="s">
        <v>183</v>
      </c>
      <c r="AH43" s="162" t="s">
        <v>353</v>
      </c>
      <c r="AI43" s="162" t="s">
        <v>364</v>
      </c>
      <c r="AJ43" s="162">
        <v>2013</v>
      </c>
      <c r="AK43" s="162">
        <v>5</v>
      </c>
      <c r="AL43" s="162">
        <v>1</v>
      </c>
      <c r="AM43" s="162">
        <v>2023</v>
      </c>
      <c r="AN43" s="162">
        <v>5</v>
      </c>
      <c r="AO43" s="162">
        <v>1</v>
      </c>
      <c r="AP43" s="182"/>
      <c r="AQ43" s="182"/>
      <c r="AR43" s="182"/>
      <c r="AS43" s="162">
        <v>2021</v>
      </c>
      <c r="AT43" s="162">
        <v>9</v>
      </c>
      <c r="AU43" s="162">
        <v>13</v>
      </c>
      <c r="AV43" s="162"/>
      <c r="AW43" s="162"/>
      <c r="AX43" s="162"/>
      <c r="AY43" s="162"/>
      <c r="AZ43" s="162"/>
      <c r="BA43" s="162"/>
      <c r="BB43" s="182"/>
      <c r="BC43" s="182"/>
      <c r="BD43" s="182"/>
      <c r="BE43" s="182"/>
      <c r="BF43" s="182"/>
      <c r="BG43" s="182"/>
      <c r="BH43" s="182"/>
      <c r="BI43" s="182"/>
      <c r="BJ43" s="182"/>
      <c r="BK43" s="182"/>
      <c r="BL43" s="182"/>
      <c r="BM43" s="162" t="s">
        <v>103</v>
      </c>
      <c r="BN43" s="162" t="s">
        <v>96</v>
      </c>
      <c r="BO43" s="162" t="s">
        <v>116</v>
      </c>
      <c r="BP43" s="162" t="s">
        <v>104</v>
      </c>
      <c r="BQ43" s="162" t="s">
        <v>105</v>
      </c>
      <c r="BR43" s="162" t="s">
        <v>354</v>
      </c>
      <c r="BS43" s="162" t="s">
        <v>101</v>
      </c>
      <c r="BT43" s="187"/>
      <c r="BU43" s="187"/>
      <c r="BV43" s="187"/>
      <c r="BW43" s="187"/>
      <c r="BX43" s="162"/>
      <c r="BY43" s="182"/>
    </row>
    <row r="44" spans="1:77" x14ac:dyDescent="0.25">
      <c r="A44" s="162" t="s">
        <v>365</v>
      </c>
      <c r="B44" s="162" t="s">
        <v>366</v>
      </c>
      <c r="C44" s="162" t="s">
        <v>367</v>
      </c>
      <c r="D44" s="162" t="s">
        <v>95</v>
      </c>
      <c r="E44" s="162" t="s">
        <v>96</v>
      </c>
      <c r="F44" s="162" t="s">
        <v>363</v>
      </c>
      <c r="G44" s="182"/>
      <c r="H44" s="182"/>
      <c r="I44" s="183"/>
      <c r="J44" s="166">
        <v>201.63</v>
      </c>
      <c r="K44" s="188"/>
      <c r="L44" s="163">
        <v>0</v>
      </c>
      <c r="M44" s="182"/>
      <c r="N44" s="182"/>
      <c r="O44" s="182"/>
      <c r="P44" s="162"/>
      <c r="Q44" s="182"/>
      <c r="R44" s="162"/>
      <c r="S44" s="162" t="s">
        <v>96</v>
      </c>
      <c r="T44" s="162" t="s">
        <v>96</v>
      </c>
      <c r="U44" s="182"/>
      <c r="V44" s="162"/>
      <c r="W44" s="182"/>
      <c r="X44" s="182"/>
      <c r="Y44" s="182"/>
      <c r="Z44" s="162" t="s">
        <v>96</v>
      </c>
      <c r="AA44" s="162" t="s">
        <v>98</v>
      </c>
      <c r="AB44" s="164" t="s">
        <v>99</v>
      </c>
      <c r="AC44" s="7" t="s">
        <v>100</v>
      </c>
      <c r="AD44" s="162" t="s">
        <v>96</v>
      </c>
      <c r="AE44" s="162" t="s">
        <v>101</v>
      </c>
      <c r="AF44" s="162" t="s">
        <v>247</v>
      </c>
      <c r="AG44" s="162" t="s">
        <v>183</v>
      </c>
      <c r="AH44" s="162" t="s">
        <v>353</v>
      </c>
      <c r="AI44" s="162" t="s">
        <v>364</v>
      </c>
      <c r="AJ44" s="162">
        <v>2013</v>
      </c>
      <c r="AK44" s="162">
        <v>5</v>
      </c>
      <c r="AL44" s="162">
        <v>1</v>
      </c>
      <c r="AM44" s="162">
        <v>2023</v>
      </c>
      <c r="AN44" s="162">
        <v>5</v>
      </c>
      <c r="AO44" s="162">
        <v>1</v>
      </c>
      <c r="AP44" s="182"/>
      <c r="AQ44" s="182"/>
      <c r="AR44" s="182"/>
      <c r="AS44" s="162">
        <v>2021</v>
      </c>
      <c r="AT44" s="162">
        <v>9</v>
      </c>
      <c r="AU44" s="162">
        <v>13</v>
      </c>
      <c r="AV44" s="162"/>
      <c r="AW44" s="162"/>
      <c r="AX44" s="162"/>
      <c r="AY44" s="162"/>
      <c r="AZ44" s="162"/>
      <c r="BA44" s="162"/>
      <c r="BB44" s="182"/>
      <c r="BC44" s="182"/>
      <c r="BD44" s="182"/>
      <c r="BE44" s="182"/>
      <c r="BF44" s="182"/>
      <c r="BG44" s="182"/>
      <c r="BH44" s="182"/>
      <c r="BI44" s="182"/>
      <c r="BJ44" s="182"/>
      <c r="BK44" s="182"/>
      <c r="BL44" s="182"/>
      <c r="BM44" s="162" t="s">
        <v>103</v>
      </c>
      <c r="BN44" s="162" t="s">
        <v>96</v>
      </c>
      <c r="BO44" s="162" t="s">
        <v>116</v>
      </c>
      <c r="BP44" s="162" t="s">
        <v>104</v>
      </c>
      <c r="BQ44" s="162" t="s">
        <v>105</v>
      </c>
      <c r="BR44" s="162" t="s">
        <v>354</v>
      </c>
      <c r="BS44" s="162" t="s">
        <v>101</v>
      </c>
      <c r="BT44" s="187"/>
      <c r="BU44" s="187"/>
      <c r="BV44" s="187"/>
      <c r="BW44" s="187"/>
      <c r="BX44" s="162"/>
      <c r="BY44" s="182"/>
    </row>
    <row r="45" spans="1:77" x14ac:dyDescent="0.25">
      <c r="A45" s="162" t="s">
        <v>368</v>
      </c>
      <c r="B45" s="162" t="s">
        <v>369</v>
      </c>
      <c r="C45" s="162" t="s">
        <v>370</v>
      </c>
      <c r="D45" s="162" t="s">
        <v>95</v>
      </c>
      <c r="E45" s="162" t="s">
        <v>96</v>
      </c>
      <c r="F45" s="162" t="s">
        <v>363</v>
      </c>
      <c r="G45" s="182"/>
      <c r="H45" s="182"/>
      <c r="I45" s="183"/>
      <c r="J45" s="166">
        <v>201.2</v>
      </c>
      <c r="K45" s="188"/>
      <c r="L45" s="163">
        <v>0</v>
      </c>
      <c r="M45" s="182"/>
      <c r="N45" s="182"/>
      <c r="O45" s="182"/>
      <c r="P45" s="162"/>
      <c r="Q45" s="182"/>
      <c r="R45" s="162"/>
      <c r="S45" s="162" t="s">
        <v>96</v>
      </c>
      <c r="T45" s="162" t="s">
        <v>96</v>
      </c>
      <c r="U45" s="182"/>
      <c r="V45" s="162"/>
      <c r="W45" s="182"/>
      <c r="X45" s="182"/>
      <c r="Y45" s="182"/>
      <c r="Z45" s="162" t="s">
        <v>96</v>
      </c>
      <c r="AA45" s="162" t="s">
        <v>98</v>
      </c>
      <c r="AB45" s="164" t="s">
        <v>99</v>
      </c>
      <c r="AC45" s="7" t="s">
        <v>100</v>
      </c>
      <c r="AD45" s="162" t="s">
        <v>96</v>
      </c>
      <c r="AE45" s="162" t="s">
        <v>101</v>
      </c>
      <c r="AF45" s="162" t="s">
        <v>247</v>
      </c>
      <c r="AG45" s="162" t="s">
        <v>183</v>
      </c>
      <c r="AH45" s="162" t="s">
        <v>353</v>
      </c>
      <c r="AI45" s="162" t="s">
        <v>364</v>
      </c>
      <c r="AJ45" s="162">
        <v>2013</v>
      </c>
      <c r="AK45" s="162">
        <v>5</v>
      </c>
      <c r="AL45" s="162">
        <v>1</v>
      </c>
      <c r="AM45" s="162">
        <v>2023</v>
      </c>
      <c r="AN45" s="162">
        <v>5</v>
      </c>
      <c r="AO45" s="162">
        <v>1</v>
      </c>
      <c r="AP45" s="182"/>
      <c r="AQ45" s="182"/>
      <c r="AR45" s="182"/>
      <c r="AS45" s="162">
        <v>2021</v>
      </c>
      <c r="AT45" s="162">
        <v>9</v>
      </c>
      <c r="AU45" s="162">
        <v>13</v>
      </c>
      <c r="AV45" s="162"/>
      <c r="AW45" s="162"/>
      <c r="AX45" s="162"/>
      <c r="AY45" s="162"/>
      <c r="AZ45" s="162"/>
      <c r="BA45" s="162"/>
      <c r="BB45" s="182"/>
      <c r="BC45" s="182"/>
      <c r="BD45" s="182"/>
      <c r="BE45" s="182"/>
      <c r="BF45" s="182"/>
      <c r="BG45" s="182"/>
      <c r="BH45" s="182"/>
      <c r="BI45" s="182"/>
      <c r="BJ45" s="182"/>
      <c r="BK45" s="182"/>
      <c r="BL45" s="182"/>
      <c r="BM45" s="162" t="s">
        <v>103</v>
      </c>
      <c r="BN45" s="162" t="s">
        <v>96</v>
      </c>
      <c r="BO45" s="162" t="s">
        <v>116</v>
      </c>
      <c r="BP45" s="162" t="s">
        <v>104</v>
      </c>
      <c r="BQ45" s="162" t="s">
        <v>105</v>
      </c>
      <c r="BR45" s="162" t="s">
        <v>354</v>
      </c>
      <c r="BS45" s="162" t="s">
        <v>101</v>
      </c>
      <c r="BT45" s="187"/>
      <c r="BU45" s="187"/>
      <c r="BV45" s="187"/>
      <c r="BW45" s="187"/>
      <c r="BX45" s="162"/>
      <c r="BY45" s="182"/>
    </row>
    <row r="46" spans="1:77" x14ac:dyDescent="0.25">
      <c r="A46" s="162" t="s">
        <v>371</v>
      </c>
      <c r="B46" s="162" t="s">
        <v>372</v>
      </c>
      <c r="C46" s="162" t="s">
        <v>373</v>
      </c>
      <c r="D46" s="162" t="s">
        <v>95</v>
      </c>
      <c r="E46" s="162" t="s">
        <v>96</v>
      </c>
      <c r="F46" s="162" t="s">
        <v>374</v>
      </c>
      <c r="G46" s="182"/>
      <c r="H46" s="182"/>
      <c r="I46" s="183"/>
      <c r="J46" s="166">
        <v>255</v>
      </c>
      <c r="K46" s="188"/>
      <c r="L46" s="163">
        <v>0</v>
      </c>
      <c r="M46" s="182"/>
      <c r="N46" s="182"/>
      <c r="O46" s="182"/>
      <c r="P46" s="162"/>
      <c r="Q46" s="182"/>
      <c r="R46" s="162"/>
      <c r="S46" s="162" t="s">
        <v>96</v>
      </c>
      <c r="T46" s="162" t="s">
        <v>96</v>
      </c>
      <c r="U46" s="182"/>
      <c r="V46" s="162"/>
      <c r="W46" s="182"/>
      <c r="X46" s="182"/>
      <c r="Y46" s="182"/>
      <c r="Z46" s="162" t="s">
        <v>96</v>
      </c>
      <c r="AA46" s="162" t="s">
        <v>98</v>
      </c>
      <c r="AB46" s="164" t="s">
        <v>99</v>
      </c>
      <c r="AC46" s="7" t="s">
        <v>100</v>
      </c>
      <c r="AD46" s="162" t="s">
        <v>96</v>
      </c>
      <c r="AE46" s="162" t="s">
        <v>101</v>
      </c>
      <c r="AF46" s="162" t="s">
        <v>247</v>
      </c>
      <c r="AG46" s="162" t="s">
        <v>375</v>
      </c>
      <c r="AH46" s="162" t="s">
        <v>353</v>
      </c>
      <c r="AI46" s="162" t="s">
        <v>285</v>
      </c>
      <c r="AJ46" s="162">
        <v>2002</v>
      </c>
      <c r="AK46" s="162">
        <v>7</v>
      </c>
      <c r="AL46" s="162">
        <v>1</v>
      </c>
      <c r="AM46" s="162">
        <v>2023</v>
      </c>
      <c r="AN46" s="162">
        <v>1</v>
      </c>
      <c r="AO46" s="162">
        <v>1</v>
      </c>
      <c r="AP46" s="182"/>
      <c r="AQ46" s="182"/>
      <c r="AR46" s="182"/>
      <c r="AS46" s="162">
        <v>2021</v>
      </c>
      <c r="AT46" s="162">
        <v>9</v>
      </c>
      <c r="AU46" s="162">
        <v>13</v>
      </c>
      <c r="AV46" s="162" t="s">
        <v>101</v>
      </c>
      <c r="AW46" s="162"/>
      <c r="AX46" s="162"/>
      <c r="AY46" s="162"/>
      <c r="AZ46" s="162"/>
      <c r="BA46" s="162"/>
      <c r="BB46" s="182"/>
      <c r="BC46" s="182"/>
      <c r="BD46" s="182"/>
      <c r="BE46" s="182"/>
      <c r="BF46" s="182"/>
      <c r="BG46" s="182"/>
      <c r="BH46" s="182"/>
      <c r="BI46" s="182"/>
      <c r="BJ46" s="182"/>
      <c r="BK46" s="182"/>
      <c r="BL46" s="182"/>
      <c r="BM46" s="162" t="s">
        <v>103</v>
      </c>
      <c r="BN46" s="162" t="s">
        <v>96</v>
      </c>
      <c r="BO46" s="162" t="s">
        <v>116</v>
      </c>
      <c r="BP46" s="162" t="s">
        <v>104</v>
      </c>
      <c r="BQ46" s="162" t="s">
        <v>105</v>
      </c>
      <c r="BR46" s="162" t="s">
        <v>354</v>
      </c>
      <c r="BS46" s="162" t="s">
        <v>101</v>
      </c>
      <c r="BT46" s="187"/>
      <c r="BU46" s="187"/>
      <c r="BV46" s="187"/>
      <c r="BW46" s="187"/>
      <c r="BX46" s="162"/>
      <c r="BY46" s="182"/>
    </row>
    <row r="47" spans="1:77" x14ac:dyDescent="0.25">
      <c r="A47" s="162" t="s">
        <v>376</v>
      </c>
      <c r="B47" s="162" t="s">
        <v>377</v>
      </c>
      <c r="C47" s="162" t="s">
        <v>378</v>
      </c>
      <c r="D47" s="162" t="s">
        <v>95</v>
      </c>
      <c r="E47" s="162" t="s">
        <v>96</v>
      </c>
      <c r="F47" s="162" t="s">
        <v>374</v>
      </c>
      <c r="G47" s="182"/>
      <c r="H47" s="182"/>
      <c r="I47" s="183"/>
      <c r="J47" s="166">
        <v>510</v>
      </c>
      <c r="K47" s="188"/>
      <c r="L47" s="163">
        <v>0</v>
      </c>
      <c r="M47" s="182"/>
      <c r="N47" s="182"/>
      <c r="O47" s="182"/>
      <c r="P47" s="162"/>
      <c r="Q47" s="182"/>
      <c r="R47" s="162"/>
      <c r="S47" s="162" t="s">
        <v>96</v>
      </c>
      <c r="T47" s="162" t="s">
        <v>96</v>
      </c>
      <c r="U47" s="182"/>
      <c r="V47" s="162"/>
      <c r="W47" s="182"/>
      <c r="X47" s="182"/>
      <c r="Y47" s="182"/>
      <c r="Z47" s="162" t="s">
        <v>96</v>
      </c>
      <c r="AA47" s="162" t="s">
        <v>98</v>
      </c>
      <c r="AB47" s="164" t="s">
        <v>99</v>
      </c>
      <c r="AC47" s="7" t="s">
        <v>100</v>
      </c>
      <c r="AD47" s="162" t="s">
        <v>96</v>
      </c>
      <c r="AE47" s="162" t="s">
        <v>101</v>
      </c>
      <c r="AF47" s="162" t="s">
        <v>247</v>
      </c>
      <c r="AG47" s="162" t="s">
        <v>284</v>
      </c>
      <c r="AH47" s="162" t="s">
        <v>353</v>
      </c>
      <c r="AI47" s="162" t="s">
        <v>285</v>
      </c>
      <c r="AJ47" s="162">
        <v>2002</v>
      </c>
      <c r="AK47" s="162">
        <v>7</v>
      </c>
      <c r="AL47" s="162">
        <v>1</v>
      </c>
      <c r="AM47" s="162">
        <v>2023</v>
      </c>
      <c r="AN47" s="162">
        <v>1</v>
      </c>
      <c r="AO47" s="162">
        <v>1</v>
      </c>
      <c r="AP47" s="182"/>
      <c r="AQ47" s="182"/>
      <c r="AR47" s="182"/>
      <c r="AS47" s="162">
        <v>2021</v>
      </c>
      <c r="AT47" s="162">
        <v>9</v>
      </c>
      <c r="AU47" s="162">
        <v>13</v>
      </c>
      <c r="AV47" s="162" t="s">
        <v>116</v>
      </c>
      <c r="AW47" s="162"/>
      <c r="AX47" s="162"/>
      <c r="AY47" s="162"/>
      <c r="AZ47" s="162"/>
      <c r="BA47" s="162"/>
      <c r="BB47" s="182"/>
      <c r="BC47" s="182"/>
      <c r="BD47" s="182"/>
      <c r="BE47" s="182"/>
      <c r="BF47" s="182"/>
      <c r="BG47" s="182"/>
      <c r="BH47" s="182"/>
      <c r="BI47" s="182"/>
      <c r="BJ47" s="182"/>
      <c r="BK47" s="182"/>
      <c r="BL47" s="182"/>
      <c r="BM47" s="162" t="s">
        <v>103</v>
      </c>
      <c r="BN47" s="162" t="s">
        <v>96</v>
      </c>
      <c r="BO47" s="162" t="s">
        <v>116</v>
      </c>
      <c r="BP47" s="162" t="s">
        <v>104</v>
      </c>
      <c r="BQ47" s="162" t="s">
        <v>105</v>
      </c>
      <c r="BR47" s="162" t="s">
        <v>354</v>
      </c>
      <c r="BS47" s="162" t="s">
        <v>101</v>
      </c>
      <c r="BT47" s="187"/>
      <c r="BU47" s="187"/>
      <c r="BV47" s="187"/>
      <c r="BW47" s="187"/>
      <c r="BX47" s="162"/>
      <c r="BY47" s="182"/>
    </row>
    <row r="48" spans="1:77" x14ac:dyDescent="0.25">
      <c r="A48" s="162" t="s">
        <v>379</v>
      </c>
      <c r="B48" s="162" t="s">
        <v>380</v>
      </c>
      <c r="C48" s="162" t="s">
        <v>381</v>
      </c>
      <c r="D48" s="162" t="s">
        <v>95</v>
      </c>
      <c r="E48" s="162" t="s">
        <v>96</v>
      </c>
      <c r="F48" s="162" t="s">
        <v>382</v>
      </c>
      <c r="G48" s="182"/>
      <c r="H48" s="182"/>
      <c r="I48" s="183"/>
      <c r="J48" s="166">
        <v>97.44</v>
      </c>
      <c r="K48" s="188"/>
      <c r="L48" s="163">
        <v>0</v>
      </c>
      <c r="M48" s="182"/>
      <c r="N48" s="182"/>
      <c r="O48" s="182"/>
      <c r="P48" s="162"/>
      <c r="Q48" s="182"/>
      <c r="R48" s="162"/>
      <c r="S48" s="162" t="s">
        <v>96</v>
      </c>
      <c r="T48" s="162" t="s">
        <v>96</v>
      </c>
      <c r="U48" s="182"/>
      <c r="V48" s="162"/>
      <c r="W48" s="182"/>
      <c r="X48" s="182"/>
      <c r="Y48" s="182"/>
      <c r="Z48" s="162" t="s">
        <v>96</v>
      </c>
      <c r="AA48" s="162" t="s">
        <v>98</v>
      </c>
      <c r="AB48" s="164" t="s">
        <v>99</v>
      </c>
      <c r="AC48" s="7" t="s">
        <v>100</v>
      </c>
      <c r="AD48" s="162" t="s">
        <v>96</v>
      </c>
      <c r="AE48" s="162" t="s">
        <v>101</v>
      </c>
      <c r="AF48" s="7" t="s">
        <v>137</v>
      </c>
      <c r="AG48" s="162" t="s">
        <v>359</v>
      </c>
      <c r="AH48" s="162" t="s">
        <v>353</v>
      </c>
      <c r="AI48" s="162" t="s">
        <v>257</v>
      </c>
      <c r="AJ48" s="162">
        <v>2001</v>
      </c>
      <c r="AK48" s="162">
        <v>8</v>
      </c>
      <c r="AL48" s="162">
        <v>27</v>
      </c>
      <c r="AM48" s="162">
        <v>2023</v>
      </c>
      <c r="AN48" s="162">
        <v>1</v>
      </c>
      <c r="AO48" s="162">
        <v>1</v>
      </c>
      <c r="AP48" s="182"/>
      <c r="AQ48" s="182"/>
      <c r="AR48" s="182"/>
      <c r="AS48" s="162">
        <v>2021</v>
      </c>
      <c r="AT48" s="162">
        <v>9</v>
      </c>
      <c r="AU48" s="162">
        <v>13</v>
      </c>
      <c r="AV48" s="162" t="s">
        <v>101</v>
      </c>
      <c r="AW48" s="162"/>
      <c r="AX48" s="162"/>
      <c r="AY48" s="162"/>
      <c r="AZ48" s="162"/>
      <c r="BA48" s="162"/>
      <c r="BB48" s="182"/>
      <c r="BC48" s="182"/>
      <c r="BD48" s="182"/>
      <c r="BE48" s="182"/>
      <c r="BF48" s="182"/>
      <c r="BG48" s="182"/>
      <c r="BH48" s="182"/>
      <c r="BI48" s="182"/>
      <c r="BJ48" s="182"/>
      <c r="BK48" s="182"/>
      <c r="BL48" s="182"/>
      <c r="BM48" s="162" t="s">
        <v>103</v>
      </c>
      <c r="BN48" s="162" t="s">
        <v>96</v>
      </c>
      <c r="BO48" s="162" t="s">
        <v>116</v>
      </c>
      <c r="BP48" s="162" t="s">
        <v>104</v>
      </c>
      <c r="BQ48" s="162" t="s">
        <v>105</v>
      </c>
      <c r="BR48" s="162" t="s">
        <v>354</v>
      </c>
      <c r="BS48" s="162" t="s">
        <v>101</v>
      </c>
      <c r="BT48" s="187"/>
      <c r="BU48" s="187"/>
      <c r="BV48" s="187"/>
      <c r="BW48" s="187"/>
      <c r="BX48" s="162"/>
      <c r="BY48" s="182"/>
    </row>
    <row r="49" spans="1:77" x14ac:dyDescent="0.25">
      <c r="A49" s="162" t="s">
        <v>383</v>
      </c>
      <c r="B49" s="162" t="s">
        <v>384</v>
      </c>
      <c r="C49" s="162" t="s">
        <v>385</v>
      </c>
      <c r="D49" s="162" t="s">
        <v>95</v>
      </c>
      <c r="E49" s="162" t="s">
        <v>96</v>
      </c>
      <c r="F49" s="162" t="s">
        <v>386</v>
      </c>
      <c r="G49" s="182"/>
      <c r="H49" s="182"/>
      <c r="I49" s="183"/>
      <c r="J49" s="166">
        <v>324.88</v>
      </c>
      <c r="K49" s="188"/>
      <c r="L49" s="163">
        <v>0</v>
      </c>
      <c r="M49" s="182"/>
      <c r="N49" s="182"/>
      <c r="O49" s="182"/>
      <c r="P49" s="162"/>
      <c r="Q49" s="182"/>
      <c r="R49" s="162"/>
      <c r="S49" s="162" t="s">
        <v>96</v>
      </c>
      <c r="T49" s="162" t="s">
        <v>96</v>
      </c>
      <c r="U49" s="182"/>
      <c r="V49" s="162"/>
      <c r="W49" s="182"/>
      <c r="X49" s="182"/>
      <c r="Y49" s="182"/>
      <c r="Z49" s="162" t="s">
        <v>96</v>
      </c>
      <c r="AA49" s="162" t="s">
        <v>98</v>
      </c>
      <c r="AB49" s="164" t="s">
        <v>99</v>
      </c>
      <c r="AC49" s="7" t="s">
        <v>100</v>
      </c>
      <c r="AD49" s="162" t="s">
        <v>96</v>
      </c>
      <c r="AE49" s="162" t="s">
        <v>101</v>
      </c>
      <c r="AF49" s="162" t="s">
        <v>195</v>
      </c>
      <c r="AG49" s="162" t="s">
        <v>303</v>
      </c>
      <c r="AH49" s="162" t="s">
        <v>353</v>
      </c>
      <c r="AI49" s="162" t="s">
        <v>197</v>
      </c>
      <c r="AJ49" s="162">
        <v>2002</v>
      </c>
      <c r="AK49" s="162">
        <v>11</v>
      </c>
      <c r="AL49" s="162">
        <v>1</v>
      </c>
      <c r="AM49" s="162">
        <v>2023</v>
      </c>
      <c r="AN49" s="162">
        <v>1</v>
      </c>
      <c r="AO49" s="162">
        <v>1</v>
      </c>
      <c r="AP49" s="182"/>
      <c r="AQ49" s="182"/>
      <c r="AR49" s="182"/>
      <c r="AS49" s="162">
        <v>2021</v>
      </c>
      <c r="AT49" s="162">
        <v>9</v>
      </c>
      <c r="AU49" s="162">
        <v>13</v>
      </c>
      <c r="AV49" s="162" t="s">
        <v>101</v>
      </c>
      <c r="AW49" s="162"/>
      <c r="AX49" s="162"/>
      <c r="AY49" s="162"/>
      <c r="AZ49" s="162"/>
      <c r="BA49" s="162"/>
      <c r="BB49" s="182"/>
      <c r="BC49" s="182"/>
      <c r="BD49" s="182"/>
      <c r="BE49" s="182"/>
      <c r="BF49" s="182"/>
      <c r="BG49" s="182"/>
      <c r="BH49" s="182"/>
      <c r="BI49" s="182"/>
      <c r="BJ49" s="182"/>
      <c r="BK49" s="182"/>
      <c r="BL49" s="182"/>
      <c r="BM49" s="162" t="s">
        <v>103</v>
      </c>
      <c r="BN49" s="162" t="s">
        <v>96</v>
      </c>
      <c r="BO49" s="162" t="s">
        <v>116</v>
      </c>
      <c r="BP49" s="162" t="s">
        <v>104</v>
      </c>
      <c r="BQ49" s="162" t="s">
        <v>105</v>
      </c>
      <c r="BR49" s="162" t="s">
        <v>354</v>
      </c>
      <c r="BS49" s="162" t="s">
        <v>101</v>
      </c>
      <c r="BT49" s="187"/>
      <c r="BU49" s="187"/>
      <c r="BV49" s="187"/>
      <c r="BW49" s="187"/>
      <c r="BX49" s="162"/>
      <c r="BY49" s="182"/>
    </row>
    <row r="50" spans="1:77" x14ac:dyDescent="0.25">
      <c r="A50" s="162" t="s">
        <v>387</v>
      </c>
      <c r="B50" s="162" t="s">
        <v>388</v>
      </c>
      <c r="C50" s="162" t="s">
        <v>389</v>
      </c>
      <c r="D50" s="162" t="s">
        <v>95</v>
      </c>
      <c r="E50" s="162" t="s">
        <v>96</v>
      </c>
      <c r="F50" s="162" t="s">
        <v>390</v>
      </c>
      <c r="G50" s="182"/>
      <c r="H50" s="182"/>
      <c r="I50" s="183"/>
      <c r="J50" s="166">
        <v>22.69</v>
      </c>
      <c r="K50" s="188"/>
      <c r="L50" s="163">
        <v>0</v>
      </c>
      <c r="M50" s="182"/>
      <c r="N50" s="182"/>
      <c r="O50" s="182"/>
      <c r="P50" s="162"/>
      <c r="Q50" s="182"/>
      <c r="R50" s="162"/>
      <c r="S50" s="162" t="s">
        <v>96</v>
      </c>
      <c r="T50" s="162" t="s">
        <v>96</v>
      </c>
      <c r="U50" s="182"/>
      <c r="V50" s="162"/>
      <c r="W50" s="182"/>
      <c r="X50" s="182"/>
      <c r="Y50" s="182"/>
      <c r="Z50" s="162" t="s">
        <v>96</v>
      </c>
      <c r="AA50" s="162" t="s">
        <v>98</v>
      </c>
      <c r="AB50" s="164" t="s">
        <v>99</v>
      </c>
      <c r="AC50" s="7" t="s">
        <v>100</v>
      </c>
      <c r="AD50" s="162" t="s">
        <v>96</v>
      </c>
      <c r="AE50" s="162" t="s">
        <v>101</v>
      </c>
      <c r="AF50" s="7" t="s">
        <v>137</v>
      </c>
      <c r="AG50" s="162" t="s">
        <v>359</v>
      </c>
      <c r="AH50" s="162" t="s">
        <v>353</v>
      </c>
      <c r="AI50" s="162" t="s">
        <v>140</v>
      </c>
      <c r="AJ50" s="162">
        <v>2001</v>
      </c>
      <c r="AK50" s="162">
        <v>6</v>
      </c>
      <c r="AL50" s="162">
        <v>1</v>
      </c>
      <c r="AM50" s="162">
        <v>2023</v>
      </c>
      <c r="AN50" s="162">
        <v>1</v>
      </c>
      <c r="AO50" s="162">
        <v>1</v>
      </c>
      <c r="AP50" s="182"/>
      <c r="AQ50" s="182"/>
      <c r="AR50" s="182"/>
      <c r="AS50" s="162">
        <v>2021</v>
      </c>
      <c r="AT50" s="162">
        <v>9</v>
      </c>
      <c r="AU50" s="162">
        <v>10</v>
      </c>
      <c r="AV50" s="162" t="s">
        <v>101</v>
      </c>
      <c r="AW50" s="162"/>
      <c r="AX50" s="162"/>
      <c r="AY50" s="162"/>
      <c r="AZ50" s="162"/>
      <c r="BA50" s="162"/>
      <c r="BB50" s="182"/>
      <c r="BC50" s="182"/>
      <c r="BD50" s="182"/>
      <c r="BE50" s="182"/>
      <c r="BF50" s="182"/>
      <c r="BG50" s="182"/>
      <c r="BH50" s="182"/>
      <c r="BI50" s="182"/>
      <c r="BJ50" s="182"/>
      <c r="BK50" s="182"/>
      <c r="BL50" s="182"/>
      <c r="BM50" s="162" t="s">
        <v>103</v>
      </c>
      <c r="BN50" s="162" t="s">
        <v>96</v>
      </c>
      <c r="BO50" s="162" t="s">
        <v>116</v>
      </c>
      <c r="BP50" s="162" t="s">
        <v>104</v>
      </c>
      <c r="BQ50" s="162" t="s">
        <v>105</v>
      </c>
      <c r="BR50" s="162" t="s">
        <v>354</v>
      </c>
      <c r="BS50" s="162" t="s">
        <v>101</v>
      </c>
      <c r="BT50" s="187"/>
      <c r="BU50" s="187"/>
      <c r="BV50" s="187"/>
      <c r="BW50" s="187"/>
      <c r="BX50" s="162"/>
      <c r="BY50" s="182"/>
    </row>
    <row r="51" spans="1:77" x14ac:dyDescent="0.25">
      <c r="A51" s="162" t="s">
        <v>391</v>
      </c>
      <c r="B51" s="162" t="s">
        <v>392</v>
      </c>
      <c r="C51" s="162" t="s">
        <v>393</v>
      </c>
      <c r="D51" s="162" t="s">
        <v>95</v>
      </c>
      <c r="E51" s="162" t="s">
        <v>96</v>
      </c>
      <c r="F51" s="162" t="s">
        <v>394</v>
      </c>
      <c r="G51" s="182"/>
      <c r="H51" s="182"/>
      <c r="I51" s="183"/>
      <c r="J51" s="166">
        <v>47</v>
      </c>
      <c r="K51" s="188"/>
      <c r="L51" s="163">
        <v>0</v>
      </c>
      <c r="M51" s="182"/>
      <c r="N51" s="182"/>
      <c r="O51" s="182"/>
      <c r="P51" s="162"/>
      <c r="Q51" s="182"/>
      <c r="R51" s="162"/>
      <c r="S51" s="162" t="s">
        <v>96</v>
      </c>
      <c r="T51" s="162" t="s">
        <v>96</v>
      </c>
      <c r="U51" s="182"/>
      <c r="V51" s="162"/>
      <c r="W51" s="182"/>
      <c r="X51" s="182"/>
      <c r="Y51" s="182"/>
      <c r="Z51" s="162" t="s">
        <v>96</v>
      </c>
      <c r="AA51" s="162" t="s">
        <v>98</v>
      </c>
      <c r="AB51" s="164" t="s">
        <v>99</v>
      </c>
      <c r="AC51" s="7" t="s">
        <v>100</v>
      </c>
      <c r="AD51" s="162" t="s">
        <v>96</v>
      </c>
      <c r="AE51" s="162" t="s">
        <v>101</v>
      </c>
      <c r="AF51" s="162" t="s">
        <v>182</v>
      </c>
      <c r="AG51" s="162" t="s">
        <v>395</v>
      </c>
      <c r="AH51" s="162" t="s">
        <v>353</v>
      </c>
      <c r="AI51" s="162" t="s">
        <v>396</v>
      </c>
      <c r="AJ51" s="162">
        <v>1991</v>
      </c>
      <c r="AK51" s="162">
        <v>4</v>
      </c>
      <c r="AL51" s="162">
        <v>16</v>
      </c>
      <c r="AM51" s="162">
        <v>2023</v>
      </c>
      <c r="AN51" s="162">
        <v>1</v>
      </c>
      <c r="AO51" s="162">
        <v>1</v>
      </c>
      <c r="AP51" s="182"/>
      <c r="AQ51" s="182"/>
      <c r="AR51" s="182"/>
      <c r="AS51" s="162">
        <v>2021</v>
      </c>
      <c r="AT51" s="162">
        <v>9</v>
      </c>
      <c r="AU51" s="162">
        <v>10</v>
      </c>
      <c r="AV51" s="162" t="s">
        <v>101</v>
      </c>
      <c r="AW51" s="162"/>
      <c r="AX51" s="162"/>
      <c r="AY51" s="162"/>
      <c r="AZ51" s="162"/>
      <c r="BA51" s="162"/>
      <c r="BB51" s="182"/>
      <c r="BC51" s="182"/>
      <c r="BD51" s="182"/>
      <c r="BE51" s="182"/>
      <c r="BF51" s="182"/>
      <c r="BG51" s="182"/>
      <c r="BH51" s="182"/>
      <c r="BI51" s="182"/>
      <c r="BJ51" s="182"/>
      <c r="BK51" s="182"/>
      <c r="BL51" s="182"/>
      <c r="BM51" s="162" t="s">
        <v>103</v>
      </c>
      <c r="BN51" s="162" t="s">
        <v>96</v>
      </c>
      <c r="BO51" s="162" t="s">
        <v>116</v>
      </c>
      <c r="BP51" s="162" t="s">
        <v>104</v>
      </c>
      <c r="BQ51" s="162" t="s">
        <v>105</v>
      </c>
      <c r="BR51" s="162" t="s">
        <v>354</v>
      </c>
      <c r="BS51" s="162" t="s">
        <v>101</v>
      </c>
      <c r="BT51" s="187"/>
      <c r="BU51" s="187"/>
      <c r="BV51" s="187"/>
      <c r="BW51" s="187"/>
      <c r="BX51" s="162"/>
      <c r="BY51" s="182"/>
    </row>
    <row r="52" spans="1:77" x14ac:dyDescent="0.25">
      <c r="A52" s="162" t="s">
        <v>397</v>
      </c>
      <c r="B52" s="162" t="s">
        <v>398</v>
      </c>
      <c r="C52" s="162" t="s">
        <v>397</v>
      </c>
      <c r="D52" s="162" t="s">
        <v>399</v>
      </c>
      <c r="E52" s="162"/>
      <c r="F52" s="162"/>
      <c r="G52" s="182"/>
      <c r="H52" s="182"/>
      <c r="I52" s="183"/>
      <c r="J52" s="166">
        <v>46.432000000000002</v>
      </c>
      <c r="K52" s="2">
        <v>41.788800000000002</v>
      </c>
      <c r="L52" s="163">
        <v>199.36929412841806</v>
      </c>
      <c r="M52" s="182"/>
      <c r="N52" s="182"/>
      <c r="O52" s="182"/>
      <c r="P52" s="162"/>
      <c r="Q52" s="182"/>
      <c r="R52" s="162"/>
      <c r="S52" s="162"/>
      <c r="T52" s="162"/>
      <c r="U52" s="182"/>
      <c r="V52" s="162"/>
      <c r="W52" s="182"/>
      <c r="X52" s="182"/>
      <c r="Y52" s="182"/>
      <c r="Z52" s="162"/>
      <c r="AA52" s="162" t="s">
        <v>263</v>
      </c>
      <c r="AB52" s="164" t="s">
        <v>99</v>
      </c>
      <c r="AC52" s="7" t="s">
        <v>100</v>
      </c>
      <c r="AD52" s="162"/>
      <c r="AE52" s="162"/>
      <c r="AF52" s="162" t="s">
        <v>96</v>
      </c>
      <c r="AG52" s="162"/>
      <c r="AH52" s="162"/>
      <c r="AI52" s="162"/>
      <c r="AJ52" s="182"/>
      <c r="AK52" s="182"/>
      <c r="AL52" s="182"/>
      <c r="AM52" s="182"/>
      <c r="AN52" s="182"/>
      <c r="AO52" s="182"/>
      <c r="AP52" s="182"/>
      <c r="AQ52" s="182"/>
      <c r="AR52" s="182"/>
      <c r="AS52" s="162"/>
      <c r="AT52" s="162"/>
      <c r="AU52" s="162"/>
      <c r="AV52" s="162" t="s">
        <v>101</v>
      </c>
      <c r="AW52" s="162"/>
      <c r="AX52" s="162"/>
      <c r="AY52" s="162"/>
      <c r="AZ52" s="162"/>
      <c r="BA52" s="162"/>
      <c r="BB52" s="182"/>
      <c r="BC52" s="182"/>
      <c r="BD52" s="182"/>
      <c r="BE52" s="182"/>
      <c r="BF52" s="182"/>
      <c r="BG52" s="182"/>
      <c r="BH52" s="182"/>
      <c r="BI52" s="182"/>
      <c r="BJ52" s="182"/>
      <c r="BK52" s="182"/>
      <c r="BL52" s="182"/>
      <c r="BM52" s="162"/>
      <c r="BN52" s="162"/>
      <c r="BO52" s="162"/>
      <c r="BP52" s="162" t="s">
        <v>104</v>
      </c>
      <c r="BQ52" s="162" t="s">
        <v>117</v>
      </c>
      <c r="BR52" s="162" t="s">
        <v>96</v>
      </c>
      <c r="BS52" s="162" t="s">
        <v>168</v>
      </c>
      <c r="BT52" s="175">
        <v>0</v>
      </c>
      <c r="BU52" s="175">
        <v>0</v>
      </c>
      <c r="BV52" s="175">
        <v>206.01400292968799</v>
      </c>
      <c r="BW52" s="175">
        <v>244.046590332031</v>
      </c>
      <c r="BX52" s="162"/>
      <c r="BY52" s="182"/>
    </row>
    <row r="53" spans="1:77" x14ac:dyDescent="0.25">
      <c r="A53" s="162" t="s">
        <v>400</v>
      </c>
      <c r="B53" s="162" t="s">
        <v>401</v>
      </c>
      <c r="C53" s="162" t="s">
        <v>402</v>
      </c>
      <c r="D53" s="162" t="s">
        <v>403</v>
      </c>
      <c r="E53" s="162"/>
      <c r="F53" s="162"/>
      <c r="G53" s="182"/>
      <c r="H53" s="182"/>
      <c r="I53" s="183"/>
      <c r="J53" s="166">
        <v>6.07</v>
      </c>
      <c r="K53" s="2">
        <v>4.3097000000000003</v>
      </c>
      <c r="L53" s="163">
        <v>21.299147985458383</v>
      </c>
      <c r="M53" s="182"/>
      <c r="N53" s="182"/>
      <c r="O53" s="182"/>
      <c r="P53" s="162"/>
      <c r="Q53" s="182"/>
      <c r="R53" s="162"/>
      <c r="S53" s="162"/>
      <c r="T53" s="162"/>
      <c r="U53" s="182"/>
      <c r="V53" s="162"/>
      <c r="W53" s="182"/>
      <c r="X53" s="182"/>
      <c r="Y53" s="182"/>
      <c r="Z53" s="162"/>
      <c r="AA53" s="162" t="s">
        <v>263</v>
      </c>
      <c r="AB53" s="164" t="s">
        <v>99</v>
      </c>
      <c r="AC53" s="7" t="s">
        <v>100</v>
      </c>
      <c r="AD53" s="162"/>
      <c r="AE53" s="162"/>
      <c r="AF53" s="162" t="s">
        <v>96</v>
      </c>
      <c r="AG53" s="162"/>
      <c r="AH53" s="162"/>
      <c r="AI53" s="162"/>
      <c r="AJ53" s="182"/>
      <c r="AK53" s="182"/>
      <c r="AL53" s="182"/>
      <c r="AM53" s="182"/>
      <c r="AN53" s="182"/>
      <c r="AO53" s="182"/>
      <c r="AP53" s="182"/>
      <c r="AQ53" s="182"/>
      <c r="AR53" s="182"/>
      <c r="AS53" s="162"/>
      <c r="AT53" s="162"/>
      <c r="AU53" s="162"/>
      <c r="AV53" s="162" t="s">
        <v>101</v>
      </c>
      <c r="AW53" s="162"/>
      <c r="AX53" s="162"/>
      <c r="AY53" s="162"/>
      <c r="AZ53" s="162"/>
      <c r="BA53" s="162"/>
      <c r="BB53" s="182"/>
      <c r="BC53" s="182"/>
      <c r="BD53" s="182"/>
      <c r="BE53" s="182"/>
      <c r="BF53" s="182"/>
      <c r="BG53" s="182"/>
      <c r="BH53" s="182"/>
      <c r="BI53" s="182"/>
      <c r="BJ53" s="182"/>
      <c r="BK53" s="182"/>
      <c r="BL53" s="182"/>
      <c r="BM53" s="162"/>
      <c r="BN53" s="162"/>
      <c r="BO53" s="162"/>
      <c r="BP53" s="162" t="s">
        <v>104</v>
      </c>
      <c r="BQ53" s="162" t="s">
        <v>117</v>
      </c>
      <c r="BR53" s="162" t="s">
        <v>96</v>
      </c>
      <c r="BS53" s="162" t="s">
        <v>404</v>
      </c>
      <c r="BT53" s="175">
        <v>21.388750801086399</v>
      </c>
      <c r="BU53" s="175">
        <v>21.2692806396484</v>
      </c>
      <c r="BV53" s="175">
        <v>21.269280708313001</v>
      </c>
      <c r="BW53" s="175">
        <v>21.2692803421021</v>
      </c>
      <c r="BX53" s="162"/>
      <c r="BY53" s="182"/>
    </row>
    <row r="54" spans="1:77" x14ac:dyDescent="0.25">
      <c r="A54" s="162" t="s">
        <v>405</v>
      </c>
      <c r="B54" s="162" t="s">
        <v>406</v>
      </c>
      <c r="C54" s="162" t="s">
        <v>407</v>
      </c>
      <c r="D54" s="162" t="s">
        <v>399</v>
      </c>
      <c r="E54" s="162"/>
      <c r="F54" s="162"/>
      <c r="G54" s="182"/>
      <c r="H54" s="182"/>
      <c r="I54" s="183"/>
      <c r="J54" s="166">
        <v>25.215</v>
      </c>
      <c r="K54" s="2">
        <v>5.2789532123261997</v>
      </c>
      <c r="L54" s="163">
        <v>35.500720311164855</v>
      </c>
      <c r="M54" s="182"/>
      <c r="N54" s="182"/>
      <c r="O54" s="182"/>
      <c r="P54" s="162"/>
      <c r="Q54" s="182"/>
      <c r="R54" s="162"/>
      <c r="S54" s="162"/>
      <c r="T54" s="162"/>
      <c r="U54" s="182"/>
      <c r="V54" s="162"/>
      <c r="W54" s="182"/>
      <c r="X54" s="182"/>
      <c r="Y54" s="182"/>
      <c r="Z54" s="162"/>
      <c r="AA54" s="162" t="s">
        <v>263</v>
      </c>
      <c r="AB54" s="164" t="s">
        <v>99</v>
      </c>
      <c r="AC54" s="7" t="s">
        <v>100</v>
      </c>
      <c r="AD54" s="162"/>
      <c r="AE54" s="162"/>
      <c r="AF54" s="162" t="s">
        <v>96</v>
      </c>
      <c r="AG54" s="162"/>
      <c r="AH54" s="162"/>
      <c r="AI54" s="162"/>
      <c r="AJ54" s="182"/>
      <c r="AK54" s="182"/>
      <c r="AL54" s="182"/>
      <c r="AM54" s="182"/>
      <c r="AN54" s="182"/>
      <c r="AO54" s="182"/>
      <c r="AP54" s="182"/>
      <c r="AQ54" s="182"/>
      <c r="AR54" s="182"/>
      <c r="AS54" s="162"/>
      <c r="AT54" s="162"/>
      <c r="AU54" s="162"/>
      <c r="AV54" s="162" t="s">
        <v>101</v>
      </c>
      <c r="AW54" s="162"/>
      <c r="AX54" s="162"/>
      <c r="AY54" s="162"/>
      <c r="AZ54" s="162"/>
      <c r="BA54" s="162"/>
      <c r="BB54" s="182"/>
      <c r="BC54" s="182"/>
      <c r="BD54" s="182"/>
      <c r="BE54" s="182"/>
      <c r="BF54" s="182"/>
      <c r="BG54" s="182"/>
      <c r="BH54" s="182"/>
      <c r="BI54" s="182"/>
      <c r="BJ54" s="182"/>
      <c r="BK54" s="182"/>
      <c r="BL54" s="182"/>
      <c r="BM54" s="162"/>
      <c r="BN54" s="162"/>
      <c r="BO54" s="162"/>
      <c r="BP54" s="162" t="s">
        <v>104</v>
      </c>
      <c r="BQ54" s="162" t="s">
        <v>117</v>
      </c>
      <c r="BR54" s="162" t="s">
        <v>96</v>
      </c>
      <c r="BS54" s="162" t="s">
        <v>408</v>
      </c>
      <c r="BT54" s="175">
        <v>0</v>
      </c>
      <c r="BU54" s="175">
        <v>0</v>
      </c>
      <c r="BV54" s="175">
        <v>22.3559779663086</v>
      </c>
      <c r="BW54" s="175">
        <v>66.1559776000977</v>
      </c>
      <c r="BX54" s="162"/>
      <c r="BY54" s="182"/>
    </row>
    <row r="55" spans="1:77" x14ac:dyDescent="0.25">
      <c r="A55" s="162" t="s">
        <v>409</v>
      </c>
      <c r="B55" s="162" t="s">
        <v>132</v>
      </c>
      <c r="C55" s="162" t="s">
        <v>410</v>
      </c>
      <c r="D55" s="162" t="s">
        <v>399</v>
      </c>
      <c r="E55" s="162"/>
      <c r="F55" s="162"/>
      <c r="G55" s="182"/>
      <c r="H55" s="182"/>
      <c r="I55" s="183"/>
      <c r="J55" s="166">
        <v>38.951999999999998</v>
      </c>
      <c r="K55" s="2">
        <v>3.4725611009519999</v>
      </c>
      <c r="L55" s="163">
        <v>59.807666016896569</v>
      </c>
      <c r="M55" s="182"/>
      <c r="N55" s="182"/>
      <c r="O55" s="182"/>
      <c r="P55" s="162"/>
      <c r="Q55" s="182"/>
      <c r="R55" s="162"/>
      <c r="S55" s="162"/>
      <c r="T55" s="162"/>
      <c r="U55" s="182"/>
      <c r="V55" s="162"/>
      <c r="W55" s="182"/>
      <c r="X55" s="182"/>
      <c r="Y55" s="182"/>
      <c r="Z55" s="162"/>
      <c r="AA55" s="162" t="s">
        <v>263</v>
      </c>
      <c r="AB55" s="164" t="s">
        <v>99</v>
      </c>
      <c r="AC55" s="7" t="s">
        <v>100</v>
      </c>
      <c r="AD55" s="162"/>
      <c r="AE55" s="162"/>
      <c r="AF55" s="162" t="s">
        <v>96</v>
      </c>
      <c r="AG55" s="162"/>
      <c r="AH55" s="162"/>
      <c r="AI55" s="162"/>
      <c r="AJ55" s="182"/>
      <c r="AK55" s="182"/>
      <c r="AL55" s="182"/>
      <c r="AM55" s="182"/>
      <c r="AN55" s="182"/>
      <c r="AO55" s="182"/>
      <c r="AP55" s="182"/>
      <c r="AQ55" s="182"/>
      <c r="AR55" s="182"/>
      <c r="AS55" s="162"/>
      <c r="AT55" s="162"/>
      <c r="AU55" s="162"/>
      <c r="AV55" s="162" t="s">
        <v>101</v>
      </c>
      <c r="AW55" s="162"/>
      <c r="AX55" s="162"/>
      <c r="AY55" s="162"/>
      <c r="AZ55" s="162"/>
      <c r="BA55" s="162"/>
      <c r="BB55" s="182"/>
      <c r="BC55" s="182"/>
      <c r="BD55" s="182"/>
      <c r="BE55" s="182"/>
      <c r="BF55" s="182"/>
      <c r="BG55" s="182"/>
      <c r="BH55" s="182"/>
      <c r="BI55" s="182"/>
      <c r="BJ55" s="182"/>
      <c r="BK55" s="182"/>
      <c r="BL55" s="182"/>
      <c r="BM55" s="162"/>
      <c r="BN55" s="162"/>
      <c r="BO55" s="162"/>
      <c r="BP55" s="162" t="s">
        <v>104</v>
      </c>
      <c r="BQ55" s="162" t="s">
        <v>117</v>
      </c>
      <c r="BR55" s="162" t="s">
        <v>96</v>
      </c>
      <c r="BS55" s="162" t="s">
        <v>411</v>
      </c>
      <c r="BT55" s="175">
        <v>3.1049522972106902</v>
      </c>
      <c r="BU55" s="175">
        <v>26.821586608886701</v>
      </c>
      <c r="BV55" s="175">
        <v>80.542236328125</v>
      </c>
      <c r="BW55" s="175">
        <v>85.614429626464798</v>
      </c>
      <c r="BX55" s="162"/>
      <c r="BY55" s="182"/>
    </row>
    <row r="56" spans="1:77" x14ac:dyDescent="0.25">
      <c r="A56" s="162" t="s">
        <v>412</v>
      </c>
      <c r="B56" s="162" t="s">
        <v>413</v>
      </c>
      <c r="C56" s="162" t="s">
        <v>414</v>
      </c>
      <c r="D56" s="162" t="s">
        <v>399</v>
      </c>
      <c r="E56" s="162"/>
      <c r="F56" s="162"/>
      <c r="G56" s="182"/>
      <c r="H56" s="182"/>
      <c r="I56" s="183"/>
      <c r="J56" s="166">
        <v>28.049399999999999</v>
      </c>
      <c r="K56" s="2">
        <v>25.24446</v>
      </c>
      <c r="L56" s="163">
        <v>117.36935782137783</v>
      </c>
      <c r="M56" s="182"/>
      <c r="N56" s="182"/>
      <c r="O56" s="182"/>
      <c r="P56" s="162"/>
      <c r="Q56" s="182"/>
      <c r="R56" s="162"/>
      <c r="S56" s="162"/>
      <c r="T56" s="162"/>
      <c r="U56" s="182"/>
      <c r="V56" s="162"/>
      <c r="W56" s="182"/>
      <c r="X56" s="182"/>
      <c r="Y56" s="182"/>
      <c r="Z56" s="162"/>
      <c r="AA56" s="162" t="s">
        <v>96</v>
      </c>
      <c r="AB56" s="164" t="s">
        <v>99</v>
      </c>
      <c r="AC56" s="7" t="s">
        <v>100</v>
      </c>
      <c r="AD56" s="162"/>
      <c r="AE56" s="162"/>
      <c r="AF56" s="162" t="s">
        <v>96</v>
      </c>
      <c r="AG56" s="162"/>
      <c r="AH56" s="162"/>
      <c r="AI56" s="162"/>
      <c r="AJ56" s="182"/>
      <c r="AK56" s="182"/>
      <c r="AL56" s="182"/>
      <c r="AM56" s="182"/>
      <c r="AN56" s="182"/>
      <c r="AO56" s="182"/>
      <c r="AP56" s="182"/>
      <c r="AQ56" s="182"/>
      <c r="AR56" s="182"/>
      <c r="AS56" s="162"/>
      <c r="AT56" s="162"/>
      <c r="AU56" s="162"/>
      <c r="AV56" s="162" t="s">
        <v>101</v>
      </c>
      <c r="AW56" s="162"/>
      <c r="AX56" s="162"/>
      <c r="AY56" s="162"/>
      <c r="AZ56" s="162"/>
      <c r="BA56" s="162"/>
      <c r="BB56" s="182"/>
      <c r="BC56" s="182"/>
      <c r="BD56" s="182"/>
      <c r="BE56" s="182"/>
      <c r="BF56" s="182"/>
      <c r="BG56" s="182"/>
      <c r="BH56" s="182"/>
      <c r="BI56" s="182"/>
      <c r="BJ56" s="182"/>
      <c r="BK56" s="182"/>
      <c r="BL56" s="182"/>
      <c r="BM56" s="162"/>
      <c r="BN56" s="162"/>
      <c r="BO56" s="162"/>
      <c r="BP56" s="162" t="s">
        <v>104</v>
      </c>
      <c r="BQ56" s="162" t="s">
        <v>117</v>
      </c>
      <c r="BR56" s="162" t="s">
        <v>96</v>
      </c>
      <c r="BS56" s="162" t="s">
        <v>415</v>
      </c>
      <c r="BT56" s="175">
        <v>0</v>
      </c>
      <c r="BU56" s="175">
        <v>51.971034301757797</v>
      </c>
      <c r="BV56" s="175">
        <v>147.430800292969</v>
      </c>
      <c r="BW56" s="175">
        <v>147.430800292969</v>
      </c>
      <c r="BX56" s="162"/>
      <c r="BY56" s="182"/>
    </row>
    <row r="57" spans="1:77" x14ac:dyDescent="0.25">
      <c r="A57" s="162" t="s">
        <v>416</v>
      </c>
      <c r="B57" s="162" t="s">
        <v>413</v>
      </c>
      <c r="C57" s="162" t="s">
        <v>417</v>
      </c>
      <c r="D57" s="162" t="s">
        <v>399</v>
      </c>
      <c r="E57" s="162"/>
      <c r="F57" s="162"/>
      <c r="G57" s="182"/>
      <c r="H57" s="182"/>
      <c r="I57" s="183"/>
      <c r="J57" s="166">
        <v>8.5347261677374497</v>
      </c>
      <c r="K57" s="2">
        <v>7.6812535509637003</v>
      </c>
      <c r="L57" s="163">
        <v>37.072724381880334</v>
      </c>
      <c r="M57" s="182"/>
      <c r="N57" s="182"/>
      <c r="O57" s="182"/>
      <c r="P57" s="162"/>
      <c r="Q57" s="182"/>
      <c r="R57" s="162"/>
      <c r="S57" s="162"/>
      <c r="T57" s="162"/>
      <c r="U57" s="182"/>
      <c r="V57" s="162"/>
      <c r="W57" s="182"/>
      <c r="X57" s="182"/>
      <c r="Y57" s="182"/>
      <c r="Z57" s="162"/>
      <c r="AA57" s="162" t="s">
        <v>96</v>
      </c>
      <c r="AB57" s="164" t="s">
        <v>99</v>
      </c>
      <c r="AC57" s="7" t="s">
        <v>100</v>
      </c>
      <c r="AD57" s="162"/>
      <c r="AE57" s="162"/>
      <c r="AF57" s="162" t="s">
        <v>96</v>
      </c>
      <c r="AG57" s="162"/>
      <c r="AH57" s="162"/>
      <c r="AI57" s="162"/>
      <c r="AJ57" s="182"/>
      <c r="AK57" s="182"/>
      <c r="AL57" s="182"/>
      <c r="AM57" s="182"/>
      <c r="AN57" s="182"/>
      <c r="AO57" s="182"/>
      <c r="AP57" s="182"/>
      <c r="AQ57" s="182"/>
      <c r="AR57" s="182"/>
      <c r="AS57" s="162"/>
      <c r="AT57" s="162"/>
      <c r="AU57" s="162"/>
      <c r="AV57" s="162" t="s">
        <v>101</v>
      </c>
      <c r="AW57" s="162"/>
      <c r="AX57" s="162"/>
      <c r="AY57" s="162"/>
      <c r="AZ57" s="162"/>
      <c r="BA57" s="162"/>
      <c r="BB57" s="182"/>
      <c r="BC57" s="182"/>
      <c r="BD57" s="182"/>
      <c r="BE57" s="182"/>
      <c r="BF57" s="182"/>
      <c r="BG57" s="182"/>
      <c r="BH57" s="182"/>
      <c r="BI57" s="182"/>
      <c r="BJ57" s="182"/>
      <c r="BK57" s="182"/>
      <c r="BL57" s="182"/>
      <c r="BM57" s="162"/>
      <c r="BN57" s="162"/>
      <c r="BO57" s="162"/>
      <c r="BP57" s="162" t="s">
        <v>104</v>
      </c>
      <c r="BQ57" s="162" t="s">
        <v>117</v>
      </c>
      <c r="BR57" s="162" t="s">
        <v>96</v>
      </c>
      <c r="BS57" s="162" t="s">
        <v>415</v>
      </c>
      <c r="BT57" s="175">
        <v>0</v>
      </c>
      <c r="BU57" s="175">
        <v>20.331182098388702</v>
      </c>
      <c r="BV57" s="175">
        <v>44.8585233154297</v>
      </c>
      <c r="BW57" s="175">
        <v>44.8585233154297</v>
      </c>
      <c r="BX57" s="162"/>
      <c r="BY57" s="182"/>
    </row>
    <row r="58" spans="1:77" x14ac:dyDescent="0.25">
      <c r="A58" s="162" t="s">
        <v>418</v>
      </c>
      <c r="B58" s="162" t="s">
        <v>413</v>
      </c>
      <c r="C58" s="162" t="s">
        <v>419</v>
      </c>
      <c r="D58" s="162" t="s">
        <v>399</v>
      </c>
      <c r="E58" s="162"/>
      <c r="F58" s="162"/>
      <c r="G58" s="182"/>
      <c r="H58" s="182"/>
      <c r="I58" s="183"/>
      <c r="J58" s="166">
        <v>2.7592738322625499</v>
      </c>
      <c r="K58" s="2">
        <v>2.48334644903629</v>
      </c>
      <c r="L58" s="163">
        <v>11.985597338589741</v>
      </c>
      <c r="M58" s="182"/>
      <c r="N58" s="182"/>
      <c r="O58" s="182"/>
      <c r="P58" s="162"/>
      <c r="Q58" s="182"/>
      <c r="R58" s="162"/>
      <c r="S58" s="162"/>
      <c r="T58" s="162"/>
      <c r="U58" s="182"/>
      <c r="V58" s="162"/>
      <c r="W58" s="182"/>
      <c r="X58" s="182"/>
      <c r="Y58" s="182"/>
      <c r="Z58" s="162"/>
      <c r="AA58" s="162" t="s">
        <v>96</v>
      </c>
      <c r="AB58" s="164" t="s">
        <v>99</v>
      </c>
      <c r="AC58" s="7" t="s">
        <v>100</v>
      </c>
      <c r="AD58" s="162"/>
      <c r="AE58" s="162"/>
      <c r="AF58" s="162" t="s">
        <v>96</v>
      </c>
      <c r="AG58" s="162"/>
      <c r="AH58" s="162"/>
      <c r="AI58" s="162"/>
      <c r="AJ58" s="182"/>
      <c r="AK58" s="182"/>
      <c r="AL58" s="182"/>
      <c r="AM58" s="182"/>
      <c r="AN58" s="182"/>
      <c r="AO58" s="182"/>
      <c r="AP58" s="182"/>
      <c r="AQ58" s="182"/>
      <c r="AR58" s="182"/>
      <c r="AS58" s="162"/>
      <c r="AT58" s="162"/>
      <c r="AU58" s="162"/>
      <c r="AV58" s="162" t="s">
        <v>101</v>
      </c>
      <c r="AW58" s="162"/>
      <c r="AX58" s="162"/>
      <c r="AY58" s="162"/>
      <c r="AZ58" s="162"/>
      <c r="BA58" s="162"/>
      <c r="BB58" s="182"/>
      <c r="BC58" s="182"/>
      <c r="BD58" s="182"/>
      <c r="BE58" s="182"/>
      <c r="BF58" s="182"/>
      <c r="BG58" s="182"/>
      <c r="BH58" s="182"/>
      <c r="BI58" s="182"/>
      <c r="BJ58" s="182"/>
      <c r="BK58" s="182"/>
      <c r="BL58" s="182"/>
      <c r="BM58" s="162"/>
      <c r="BN58" s="162"/>
      <c r="BO58" s="162"/>
      <c r="BP58" s="162" t="s">
        <v>104</v>
      </c>
      <c r="BQ58" s="162" t="s">
        <v>117</v>
      </c>
      <c r="BR58" s="162" t="s">
        <v>96</v>
      </c>
      <c r="BS58" s="162" t="s">
        <v>415</v>
      </c>
      <c r="BT58" s="175">
        <v>0</v>
      </c>
      <c r="BU58" s="175">
        <v>6.5730639038085901</v>
      </c>
      <c r="BV58" s="175">
        <v>14.502742980957001</v>
      </c>
      <c r="BW58" s="175">
        <v>14.502742980957001</v>
      </c>
      <c r="BX58" s="162"/>
      <c r="BY58" s="182"/>
    </row>
    <row r="59" spans="1:77" x14ac:dyDescent="0.25">
      <c r="A59" s="162" t="s">
        <v>420</v>
      </c>
      <c r="B59" s="162" t="s">
        <v>177</v>
      </c>
      <c r="C59" s="162" t="s">
        <v>421</v>
      </c>
      <c r="D59" s="162" t="s">
        <v>399</v>
      </c>
      <c r="E59" s="162"/>
      <c r="F59" s="162"/>
      <c r="G59" s="182"/>
      <c r="H59" s="182"/>
      <c r="I59" s="183"/>
      <c r="J59" s="166">
        <v>33.119999999999997</v>
      </c>
      <c r="K59" s="2">
        <v>29.808</v>
      </c>
      <c r="L59" s="163">
        <v>135.02361733398442</v>
      </c>
      <c r="M59" s="182"/>
      <c r="N59" s="182"/>
      <c r="O59" s="182"/>
      <c r="P59" s="162"/>
      <c r="Q59" s="182"/>
      <c r="R59" s="162"/>
      <c r="S59" s="162"/>
      <c r="T59" s="162"/>
      <c r="U59" s="182"/>
      <c r="V59" s="162"/>
      <c r="W59" s="182"/>
      <c r="X59" s="182"/>
      <c r="Y59" s="182"/>
      <c r="Z59" s="162"/>
      <c r="AA59" s="162" t="s">
        <v>96</v>
      </c>
      <c r="AB59" s="164" t="s">
        <v>99</v>
      </c>
      <c r="AC59" s="7" t="s">
        <v>100</v>
      </c>
      <c r="AD59" s="162"/>
      <c r="AE59" s="162"/>
      <c r="AF59" s="162" t="s">
        <v>96</v>
      </c>
      <c r="AG59" s="162"/>
      <c r="AH59" s="162"/>
      <c r="AI59" s="162"/>
      <c r="AJ59" s="182"/>
      <c r="AK59" s="182"/>
      <c r="AL59" s="182"/>
      <c r="AM59" s="182"/>
      <c r="AN59" s="182"/>
      <c r="AO59" s="182"/>
      <c r="AP59" s="182"/>
      <c r="AQ59" s="182"/>
      <c r="AR59" s="182"/>
      <c r="AS59" s="162"/>
      <c r="AT59" s="162"/>
      <c r="AU59" s="162"/>
      <c r="AV59" s="162" t="s">
        <v>101</v>
      </c>
      <c r="AW59" s="162"/>
      <c r="AX59" s="162"/>
      <c r="AY59" s="162"/>
      <c r="AZ59" s="162"/>
      <c r="BA59" s="162"/>
      <c r="BB59" s="182"/>
      <c r="BC59" s="182"/>
      <c r="BD59" s="182"/>
      <c r="BE59" s="182"/>
      <c r="BF59" s="182"/>
      <c r="BG59" s="182"/>
      <c r="BH59" s="182"/>
      <c r="BI59" s="182"/>
      <c r="BJ59" s="182"/>
      <c r="BK59" s="182"/>
      <c r="BL59" s="182"/>
      <c r="BM59" s="162"/>
      <c r="BN59" s="162"/>
      <c r="BO59" s="162"/>
      <c r="BP59" s="162" t="s">
        <v>104</v>
      </c>
      <c r="BQ59" s="162" t="s">
        <v>117</v>
      </c>
      <c r="BR59" s="162" t="s">
        <v>96</v>
      </c>
      <c r="BS59" s="162" t="s">
        <v>168</v>
      </c>
      <c r="BT59" s="175">
        <v>0</v>
      </c>
      <c r="BU59" s="175">
        <v>3.28550427246094</v>
      </c>
      <c r="BV59" s="175">
        <v>174.078720214844</v>
      </c>
      <c r="BW59" s="175">
        <v>174.07871972656201</v>
      </c>
      <c r="BX59" s="162"/>
      <c r="BY59" s="182"/>
    </row>
    <row r="60" spans="1:77" x14ac:dyDescent="0.25">
      <c r="A60" s="162" t="s">
        <v>422</v>
      </c>
      <c r="B60" s="162" t="s">
        <v>423</v>
      </c>
      <c r="C60" s="162" t="s">
        <v>424</v>
      </c>
      <c r="D60" s="162" t="s">
        <v>403</v>
      </c>
      <c r="E60" s="162"/>
      <c r="F60" s="162"/>
      <c r="G60" s="182"/>
      <c r="H60" s="182"/>
      <c r="I60" s="183"/>
      <c r="J60" s="166">
        <v>2781.6</v>
      </c>
      <c r="K60" s="188"/>
      <c r="L60" s="163">
        <v>0</v>
      </c>
      <c r="M60" s="182"/>
      <c r="N60" s="182"/>
      <c r="O60" s="182"/>
      <c r="P60" s="162"/>
      <c r="Q60" s="182"/>
      <c r="R60" s="162"/>
      <c r="S60" s="162"/>
      <c r="T60" s="162"/>
      <c r="U60" s="182"/>
      <c r="V60" s="162"/>
      <c r="W60" s="182"/>
      <c r="X60" s="182"/>
      <c r="Y60" s="182"/>
      <c r="Z60" s="162"/>
      <c r="AA60" s="162" t="s">
        <v>98</v>
      </c>
      <c r="AB60" s="164" t="s">
        <v>99</v>
      </c>
      <c r="AC60" s="7" t="s">
        <v>100</v>
      </c>
      <c r="AD60" s="162"/>
      <c r="AE60" s="162"/>
      <c r="AF60" s="162" t="s">
        <v>96</v>
      </c>
      <c r="AG60" s="162"/>
      <c r="AH60" s="162"/>
      <c r="AI60" s="162"/>
      <c r="AJ60" s="182"/>
      <c r="AK60" s="182"/>
      <c r="AL60" s="182"/>
      <c r="AM60" s="182"/>
      <c r="AN60" s="182"/>
      <c r="AO60" s="182"/>
      <c r="AP60" s="182"/>
      <c r="AQ60" s="182"/>
      <c r="AR60" s="182"/>
      <c r="AS60" s="162"/>
      <c r="AT60" s="162"/>
      <c r="AU60" s="162"/>
      <c r="AV60" s="162" t="s">
        <v>101</v>
      </c>
      <c r="AW60" s="162"/>
      <c r="AX60" s="162"/>
      <c r="AY60" s="162"/>
      <c r="AZ60" s="162"/>
      <c r="BA60" s="162"/>
      <c r="BB60" s="182"/>
      <c r="BC60" s="182"/>
      <c r="BD60" s="182"/>
      <c r="BE60" s="182"/>
      <c r="BF60" s="182"/>
      <c r="BG60" s="182"/>
      <c r="BH60" s="182"/>
      <c r="BI60" s="182"/>
      <c r="BJ60" s="182"/>
      <c r="BK60" s="182"/>
      <c r="BL60" s="182"/>
      <c r="BM60" s="162"/>
      <c r="BN60" s="162"/>
      <c r="BO60" s="162"/>
      <c r="BP60" s="162" t="s">
        <v>128</v>
      </c>
      <c r="BQ60" s="162" t="s">
        <v>117</v>
      </c>
      <c r="BR60" s="162" t="s">
        <v>96</v>
      </c>
      <c r="BS60" s="162" t="s">
        <v>101</v>
      </c>
      <c r="BT60" s="187"/>
      <c r="BU60" s="187"/>
      <c r="BV60" s="187"/>
      <c r="BW60" s="187"/>
      <c r="BX60" s="162"/>
      <c r="BY60" s="182"/>
    </row>
    <row r="61" spans="1:77" x14ac:dyDescent="0.25">
      <c r="A61" s="162" t="s">
        <v>425</v>
      </c>
      <c r="B61" s="162" t="s">
        <v>132</v>
      </c>
      <c r="C61" s="162" t="s">
        <v>426</v>
      </c>
      <c r="D61" s="162" t="s">
        <v>399</v>
      </c>
      <c r="E61" s="162"/>
      <c r="F61" s="162"/>
      <c r="G61" s="182"/>
      <c r="H61" s="182"/>
      <c r="I61" s="183"/>
      <c r="J61" s="166">
        <v>117.19</v>
      </c>
      <c r="K61" s="2">
        <v>14.379689611730001</v>
      </c>
      <c r="L61" s="163">
        <v>289.30439593505878</v>
      </c>
      <c r="M61" s="182"/>
      <c r="N61" s="182"/>
      <c r="O61" s="182"/>
      <c r="P61" s="162"/>
      <c r="Q61" s="182"/>
      <c r="R61" s="162"/>
      <c r="S61" s="162"/>
      <c r="T61" s="162"/>
      <c r="U61" s="182"/>
      <c r="V61" s="162"/>
      <c r="W61" s="182"/>
      <c r="X61" s="182"/>
      <c r="Y61" s="182"/>
      <c r="Z61" s="162"/>
      <c r="AA61" s="162" t="s">
        <v>96</v>
      </c>
      <c r="AB61" s="164" t="s">
        <v>99</v>
      </c>
      <c r="AC61" s="7" t="s">
        <v>100</v>
      </c>
      <c r="AD61" s="162"/>
      <c r="AE61" s="162"/>
      <c r="AF61" s="162" t="s">
        <v>96</v>
      </c>
      <c r="AG61" s="162"/>
      <c r="AH61" s="162"/>
      <c r="AI61" s="162"/>
      <c r="AJ61" s="182"/>
      <c r="AK61" s="182"/>
      <c r="AL61" s="182"/>
      <c r="AM61" s="182"/>
      <c r="AN61" s="182"/>
      <c r="AO61" s="182"/>
      <c r="AP61" s="182"/>
      <c r="AQ61" s="182"/>
      <c r="AR61" s="182"/>
      <c r="AS61" s="162"/>
      <c r="AT61" s="162"/>
      <c r="AU61" s="162"/>
      <c r="AV61" s="162" t="s">
        <v>101</v>
      </c>
      <c r="AW61" s="162"/>
      <c r="AX61" s="162"/>
      <c r="AY61" s="162"/>
      <c r="AZ61" s="162"/>
      <c r="BA61" s="16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62"/>
      <c r="BN61" s="162"/>
      <c r="BO61" s="162"/>
      <c r="BP61" s="162" t="s">
        <v>104</v>
      </c>
      <c r="BQ61" s="162" t="s">
        <v>117</v>
      </c>
      <c r="BR61" s="162" t="s">
        <v>96</v>
      </c>
      <c r="BS61" s="162" t="s">
        <v>411</v>
      </c>
      <c r="BT61" s="175">
        <v>185.67246289062501</v>
      </c>
      <c r="BU61" s="175">
        <v>308.88203808593801</v>
      </c>
      <c r="BV61" s="175">
        <v>298.51320336914102</v>
      </c>
      <c r="BW61" s="175">
        <v>286.04027929687498</v>
      </c>
      <c r="BX61" s="162"/>
      <c r="BY61" s="182"/>
    </row>
    <row r="62" spans="1:77" x14ac:dyDescent="0.25">
      <c r="A62" s="162" t="s">
        <v>427</v>
      </c>
      <c r="B62" s="162" t="s">
        <v>428</v>
      </c>
      <c r="C62" s="162" t="s">
        <v>429</v>
      </c>
      <c r="D62" s="162" t="s">
        <v>399</v>
      </c>
      <c r="E62" s="162"/>
      <c r="F62" s="162"/>
      <c r="G62" s="182"/>
      <c r="H62" s="182"/>
      <c r="I62" s="183"/>
      <c r="J62" s="166">
        <v>168.649866054</v>
      </c>
      <c r="K62" s="2">
        <v>15.2416601104407</v>
      </c>
      <c r="L62" s="163">
        <v>480.2077304711915</v>
      </c>
      <c r="M62" s="182"/>
      <c r="N62" s="182"/>
      <c r="O62" s="182"/>
      <c r="P62" s="162"/>
      <c r="Q62" s="182"/>
      <c r="R62" s="162"/>
      <c r="S62" s="162"/>
      <c r="T62" s="162"/>
      <c r="U62" s="182"/>
      <c r="V62" s="162"/>
      <c r="W62" s="182"/>
      <c r="X62" s="182"/>
      <c r="Y62" s="182"/>
      <c r="Z62" s="162"/>
      <c r="AA62" s="162" t="s">
        <v>96</v>
      </c>
      <c r="AB62" s="164" t="s">
        <v>99</v>
      </c>
      <c r="AC62" s="7" t="s">
        <v>100</v>
      </c>
      <c r="AD62" s="162"/>
      <c r="AE62" s="162"/>
      <c r="AF62" s="162" t="s">
        <v>96</v>
      </c>
      <c r="AG62" s="162"/>
      <c r="AH62" s="162"/>
      <c r="AI62" s="162"/>
      <c r="AJ62" s="182"/>
      <c r="AK62" s="182"/>
      <c r="AL62" s="182"/>
      <c r="AM62" s="182"/>
      <c r="AN62" s="182"/>
      <c r="AO62" s="182"/>
      <c r="AP62" s="182"/>
      <c r="AQ62" s="182"/>
      <c r="AR62" s="182"/>
      <c r="AS62" s="162"/>
      <c r="AT62" s="162"/>
      <c r="AU62" s="162"/>
      <c r="AV62" s="162" t="s">
        <v>101</v>
      </c>
      <c r="AW62" s="162"/>
      <c r="AX62" s="162"/>
      <c r="AY62" s="162"/>
      <c r="AZ62" s="162"/>
      <c r="BA62" s="162"/>
      <c r="BB62" s="182"/>
      <c r="BC62" s="182"/>
      <c r="BD62" s="182"/>
      <c r="BE62" s="182"/>
      <c r="BF62" s="182"/>
      <c r="BG62" s="182"/>
      <c r="BH62" s="182"/>
      <c r="BI62" s="182"/>
      <c r="BJ62" s="182"/>
      <c r="BK62" s="182"/>
      <c r="BL62" s="182"/>
      <c r="BM62" s="162"/>
      <c r="BN62" s="162"/>
      <c r="BO62" s="162"/>
      <c r="BP62" s="162" t="s">
        <v>104</v>
      </c>
      <c r="BQ62" s="162" t="s">
        <v>117</v>
      </c>
      <c r="BR62" s="162" t="s">
        <v>96</v>
      </c>
      <c r="BS62" s="162" t="s">
        <v>430</v>
      </c>
      <c r="BT62" s="175">
        <v>0</v>
      </c>
      <c r="BU62" s="175">
        <v>0</v>
      </c>
      <c r="BV62" s="175">
        <v>500.43845435946201</v>
      </c>
      <c r="BW62" s="175">
        <v>473.02945373632298</v>
      </c>
      <c r="BX62" s="162"/>
      <c r="BY62" s="182"/>
    </row>
    <row r="63" spans="1:77" x14ac:dyDescent="0.25">
      <c r="A63" s="162" t="s">
        <v>431</v>
      </c>
      <c r="B63" s="162" t="s">
        <v>432</v>
      </c>
      <c r="C63" s="162" t="s">
        <v>433</v>
      </c>
      <c r="D63" s="162" t="s">
        <v>399</v>
      </c>
      <c r="E63" s="162"/>
      <c r="F63" s="162"/>
      <c r="G63" s="182"/>
      <c r="H63" s="182"/>
      <c r="I63" s="183"/>
      <c r="J63" s="166">
        <v>38.654795872916999</v>
      </c>
      <c r="K63" s="2">
        <v>3.4697381041502098</v>
      </c>
      <c r="L63" s="163">
        <v>109.6877476408995</v>
      </c>
      <c r="M63" s="182"/>
      <c r="N63" s="182"/>
      <c r="O63" s="182"/>
      <c r="P63" s="162"/>
      <c r="Q63" s="182"/>
      <c r="R63" s="162"/>
      <c r="S63" s="162"/>
      <c r="T63" s="162"/>
      <c r="U63" s="182"/>
      <c r="V63" s="162"/>
      <c r="W63" s="182"/>
      <c r="X63" s="182"/>
      <c r="Y63" s="182"/>
      <c r="Z63" s="162"/>
      <c r="AA63" s="162" t="s">
        <v>96</v>
      </c>
      <c r="AB63" s="164" t="s">
        <v>99</v>
      </c>
      <c r="AC63" s="7" t="s">
        <v>100</v>
      </c>
      <c r="AD63" s="162"/>
      <c r="AE63" s="162"/>
      <c r="AF63" s="162" t="s">
        <v>96</v>
      </c>
      <c r="AG63" s="162"/>
      <c r="AH63" s="162"/>
      <c r="AI63" s="162"/>
      <c r="AJ63" s="182"/>
      <c r="AK63" s="182"/>
      <c r="AL63" s="182"/>
      <c r="AM63" s="182"/>
      <c r="AN63" s="182"/>
      <c r="AO63" s="182"/>
      <c r="AP63" s="182"/>
      <c r="AQ63" s="182"/>
      <c r="AR63" s="182"/>
      <c r="AS63" s="162"/>
      <c r="AT63" s="162"/>
      <c r="AU63" s="162"/>
      <c r="AV63" s="162" t="s">
        <v>101</v>
      </c>
      <c r="AW63" s="162"/>
      <c r="AX63" s="162"/>
      <c r="AY63" s="162"/>
      <c r="AZ63" s="162"/>
      <c r="BA63" s="162"/>
      <c r="BB63" s="182"/>
      <c r="BC63" s="182"/>
      <c r="BD63" s="182"/>
      <c r="BE63" s="182"/>
      <c r="BF63" s="182"/>
      <c r="BG63" s="182"/>
      <c r="BH63" s="182"/>
      <c r="BI63" s="182"/>
      <c r="BJ63" s="182"/>
      <c r="BK63" s="182"/>
      <c r="BL63" s="182"/>
      <c r="BM63" s="162"/>
      <c r="BN63" s="162"/>
      <c r="BO63" s="162"/>
      <c r="BP63" s="162" t="s">
        <v>104</v>
      </c>
      <c r="BQ63" s="162" t="s">
        <v>117</v>
      </c>
      <c r="BR63" s="162" t="s">
        <v>96</v>
      </c>
      <c r="BS63" s="162" t="s">
        <v>430</v>
      </c>
      <c r="BT63" s="175">
        <v>0</v>
      </c>
      <c r="BU63" s="175">
        <v>0</v>
      </c>
      <c r="BV63" s="175">
        <v>0</v>
      </c>
      <c r="BW63" s="175">
        <v>110.285929764448</v>
      </c>
      <c r="BX63" s="162"/>
      <c r="BY63" s="182"/>
    </row>
    <row r="64" spans="1:77" x14ac:dyDescent="0.25">
      <c r="A64" s="162" t="s">
        <v>434</v>
      </c>
      <c r="B64" s="162" t="s">
        <v>435</v>
      </c>
      <c r="C64" s="162" t="s">
        <v>436</v>
      </c>
      <c r="D64" s="162" t="s">
        <v>399</v>
      </c>
      <c r="E64" s="162"/>
      <c r="F64" s="162"/>
      <c r="G64" s="182"/>
      <c r="H64" s="182"/>
      <c r="I64" s="183"/>
      <c r="J64" s="166">
        <v>768.68451476999996</v>
      </c>
      <c r="K64" s="2">
        <v>69.469536978653807</v>
      </c>
      <c r="L64" s="163">
        <v>2181.5943439999996</v>
      </c>
      <c r="M64" s="182"/>
      <c r="N64" s="182"/>
      <c r="O64" s="182"/>
      <c r="P64" s="162"/>
      <c r="Q64" s="182"/>
      <c r="R64" s="162"/>
      <c r="S64" s="162"/>
      <c r="T64" s="162"/>
      <c r="U64" s="182"/>
      <c r="V64" s="162"/>
      <c r="W64" s="182"/>
      <c r="X64" s="182"/>
      <c r="Y64" s="182"/>
      <c r="Z64" s="162"/>
      <c r="AA64" s="162" t="s">
        <v>263</v>
      </c>
      <c r="AB64" s="164" t="s">
        <v>99</v>
      </c>
      <c r="AC64" s="7" t="s">
        <v>100</v>
      </c>
      <c r="AD64" s="162"/>
      <c r="AE64" s="162"/>
      <c r="AF64" s="162" t="s">
        <v>96</v>
      </c>
      <c r="AG64" s="162"/>
      <c r="AH64" s="162"/>
      <c r="AI64" s="162"/>
      <c r="AJ64" s="182"/>
      <c r="AK64" s="182"/>
      <c r="AL64" s="182"/>
      <c r="AM64" s="182"/>
      <c r="AN64" s="182"/>
      <c r="AO64" s="182"/>
      <c r="AP64" s="182"/>
      <c r="AQ64" s="182"/>
      <c r="AR64" s="182"/>
      <c r="AS64" s="162"/>
      <c r="AT64" s="162"/>
      <c r="AU64" s="162"/>
      <c r="AV64" s="162" t="s">
        <v>101</v>
      </c>
      <c r="AW64" s="162"/>
      <c r="AX64" s="162"/>
      <c r="AY64" s="162"/>
      <c r="AZ64" s="162"/>
      <c r="BA64" s="162"/>
      <c r="BB64" s="182"/>
      <c r="BC64" s="182"/>
      <c r="BD64" s="182"/>
      <c r="BE64" s="182"/>
      <c r="BF64" s="182"/>
      <c r="BG64" s="182"/>
      <c r="BH64" s="182"/>
      <c r="BI64" s="182"/>
      <c r="BJ64" s="182"/>
      <c r="BK64" s="182"/>
      <c r="BL64" s="182"/>
      <c r="BM64" s="162"/>
      <c r="BN64" s="162"/>
      <c r="BO64" s="162"/>
      <c r="BP64" s="162" t="s">
        <v>104</v>
      </c>
      <c r="BQ64" s="162" t="s">
        <v>117</v>
      </c>
      <c r="BR64" s="162" t="s">
        <v>96</v>
      </c>
      <c r="BS64" s="162" t="s">
        <v>430</v>
      </c>
      <c r="BT64" s="175">
        <v>0</v>
      </c>
      <c r="BU64" s="175">
        <v>0</v>
      </c>
      <c r="BV64" s="175">
        <v>2320.2103071267202</v>
      </c>
      <c r="BW64" s="175">
        <v>2193.13240571902</v>
      </c>
      <c r="BX64" s="162"/>
      <c r="BY64" s="182"/>
    </row>
    <row r="65" spans="1:77" x14ac:dyDescent="0.25">
      <c r="A65" s="162" t="s">
        <v>437</v>
      </c>
      <c r="B65" s="162" t="s">
        <v>438</v>
      </c>
      <c r="C65" s="162" t="s">
        <v>439</v>
      </c>
      <c r="D65" s="162" t="s">
        <v>399</v>
      </c>
      <c r="E65" s="162"/>
      <c r="F65" s="162"/>
      <c r="G65" s="182"/>
      <c r="H65" s="182"/>
      <c r="I65" s="183"/>
      <c r="J65" s="166">
        <v>658.51787779274696</v>
      </c>
      <c r="K65" s="2">
        <v>59.513273889894798</v>
      </c>
      <c r="L65" s="163">
        <v>1491.6912601435554</v>
      </c>
      <c r="M65" s="182"/>
      <c r="N65" s="182"/>
      <c r="O65" s="182"/>
      <c r="P65" s="162"/>
      <c r="Q65" s="182"/>
      <c r="R65" s="162"/>
      <c r="S65" s="162"/>
      <c r="T65" s="162"/>
      <c r="U65" s="182"/>
      <c r="V65" s="162"/>
      <c r="W65" s="182"/>
      <c r="X65" s="182"/>
      <c r="Y65" s="182"/>
      <c r="Z65" s="162"/>
      <c r="AA65" s="162" t="s">
        <v>263</v>
      </c>
      <c r="AB65" s="164" t="s">
        <v>99</v>
      </c>
      <c r="AC65" s="7" t="s">
        <v>100</v>
      </c>
      <c r="AD65" s="162"/>
      <c r="AE65" s="162"/>
      <c r="AF65" s="162" t="s">
        <v>96</v>
      </c>
      <c r="AG65" s="162"/>
      <c r="AH65" s="162"/>
      <c r="AI65" s="162"/>
      <c r="AJ65" s="182"/>
      <c r="AK65" s="182"/>
      <c r="AL65" s="182"/>
      <c r="AM65" s="182"/>
      <c r="AN65" s="182"/>
      <c r="AO65" s="182"/>
      <c r="AP65" s="182"/>
      <c r="AQ65" s="182"/>
      <c r="AR65" s="182"/>
      <c r="AS65" s="162"/>
      <c r="AT65" s="162"/>
      <c r="AU65" s="162"/>
      <c r="AV65" s="162" t="s">
        <v>101</v>
      </c>
      <c r="AW65" s="162"/>
      <c r="AX65" s="162"/>
      <c r="AY65" s="162"/>
      <c r="AZ65" s="162"/>
      <c r="BA65" s="162"/>
      <c r="BB65" s="182"/>
      <c r="BC65" s="182"/>
      <c r="BD65" s="182"/>
      <c r="BE65" s="182"/>
      <c r="BF65" s="182"/>
      <c r="BG65" s="182"/>
      <c r="BH65" s="182"/>
      <c r="BI65" s="182"/>
      <c r="BJ65" s="182"/>
      <c r="BK65" s="182"/>
      <c r="BL65" s="182"/>
      <c r="BM65" s="162"/>
      <c r="BN65" s="162"/>
      <c r="BO65" s="162"/>
      <c r="BP65" s="162" t="s">
        <v>104</v>
      </c>
      <c r="BQ65" s="162" t="s">
        <v>117</v>
      </c>
      <c r="BR65" s="162" t="s">
        <v>96</v>
      </c>
      <c r="BS65" s="162" t="s">
        <v>430</v>
      </c>
      <c r="BT65" s="175">
        <v>0</v>
      </c>
      <c r="BU65" s="175">
        <v>0</v>
      </c>
      <c r="BV65" s="175">
        <v>1937.4251998616401</v>
      </c>
      <c r="BW65" s="175">
        <v>1831.3123878983099</v>
      </c>
      <c r="BX65" s="162"/>
      <c r="BY65" s="182"/>
    </row>
    <row r="66" spans="1:77" x14ac:dyDescent="0.25">
      <c r="A66" s="162" t="s">
        <v>440</v>
      </c>
      <c r="B66" s="162" t="s">
        <v>441</v>
      </c>
      <c r="C66" s="162" t="s">
        <v>442</v>
      </c>
      <c r="D66" s="162" t="s">
        <v>399</v>
      </c>
      <c r="E66" s="162"/>
      <c r="F66" s="162"/>
      <c r="G66" s="182"/>
      <c r="H66" s="182"/>
      <c r="I66" s="183"/>
      <c r="J66" s="166">
        <v>553.71368854800005</v>
      </c>
      <c r="K66" s="2">
        <v>49.702538599890801</v>
      </c>
      <c r="L66" s="163">
        <v>998.65917637597704</v>
      </c>
      <c r="M66" s="182"/>
      <c r="N66" s="182"/>
      <c r="O66" s="182"/>
      <c r="P66" s="162"/>
      <c r="Q66" s="182"/>
      <c r="R66" s="162"/>
      <c r="S66" s="162"/>
      <c r="T66" s="162"/>
      <c r="U66" s="182"/>
      <c r="V66" s="162"/>
      <c r="W66" s="182"/>
      <c r="X66" s="182"/>
      <c r="Y66" s="182"/>
      <c r="Z66" s="162"/>
      <c r="AA66" s="162" t="s">
        <v>263</v>
      </c>
      <c r="AB66" s="164" t="s">
        <v>99</v>
      </c>
      <c r="AC66" s="7" t="s">
        <v>100</v>
      </c>
      <c r="AD66" s="162"/>
      <c r="AE66" s="162"/>
      <c r="AF66" s="162" t="s">
        <v>96</v>
      </c>
      <c r="AG66" s="162"/>
      <c r="AH66" s="162"/>
      <c r="AI66" s="162"/>
      <c r="AJ66" s="182"/>
      <c r="AK66" s="182"/>
      <c r="AL66" s="182"/>
      <c r="AM66" s="182"/>
      <c r="AN66" s="182"/>
      <c r="AO66" s="182"/>
      <c r="AP66" s="182"/>
      <c r="AQ66" s="182"/>
      <c r="AR66" s="182"/>
      <c r="AS66" s="162"/>
      <c r="AT66" s="162"/>
      <c r="AU66" s="162"/>
      <c r="AV66" s="162" t="s">
        <v>101</v>
      </c>
      <c r="AW66" s="162"/>
      <c r="AX66" s="162"/>
      <c r="AY66" s="162"/>
      <c r="AZ66" s="162"/>
      <c r="BA66" s="162"/>
      <c r="BB66" s="182"/>
      <c r="BC66" s="182"/>
      <c r="BD66" s="182"/>
      <c r="BE66" s="182"/>
      <c r="BF66" s="182"/>
      <c r="BG66" s="182"/>
      <c r="BH66" s="182"/>
      <c r="BI66" s="182"/>
      <c r="BJ66" s="182"/>
      <c r="BK66" s="182"/>
      <c r="BL66" s="182"/>
      <c r="BM66" s="162"/>
      <c r="BN66" s="162"/>
      <c r="BO66" s="162"/>
      <c r="BP66" s="162" t="s">
        <v>104</v>
      </c>
      <c r="BQ66" s="162" t="s">
        <v>117</v>
      </c>
      <c r="BR66" s="162" t="s">
        <v>96</v>
      </c>
      <c r="BS66" s="162" t="s">
        <v>430</v>
      </c>
      <c r="BT66" s="175">
        <v>0</v>
      </c>
      <c r="BU66" s="175">
        <v>0</v>
      </c>
      <c r="BV66" s="175">
        <v>374.56313730328702</v>
      </c>
      <c r="BW66" s="175">
        <v>1539.85616034484</v>
      </c>
      <c r="BX66" s="162"/>
      <c r="BY66" s="182"/>
    </row>
    <row r="67" spans="1:77" x14ac:dyDescent="0.25">
      <c r="A67" s="162" t="s">
        <v>443</v>
      </c>
      <c r="B67" s="162" t="s">
        <v>121</v>
      </c>
      <c r="C67" s="162" t="s">
        <v>444</v>
      </c>
      <c r="D67" s="162" t="s">
        <v>399</v>
      </c>
      <c r="E67" s="162"/>
      <c r="F67" s="162"/>
      <c r="G67" s="182"/>
      <c r="H67" s="182"/>
      <c r="I67" s="183"/>
      <c r="J67" s="166">
        <v>78.660045999999994</v>
      </c>
      <c r="K67" s="188"/>
      <c r="L67" s="163">
        <v>0</v>
      </c>
      <c r="M67" s="182"/>
      <c r="N67" s="182"/>
      <c r="O67" s="182"/>
      <c r="P67" s="162"/>
      <c r="Q67" s="182"/>
      <c r="R67" s="162"/>
      <c r="S67" s="162"/>
      <c r="T67" s="162" t="s">
        <v>123</v>
      </c>
      <c r="U67" s="182"/>
      <c r="V67" s="162">
        <v>314.64018399999998</v>
      </c>
      <c r="W67" s="182"/>
      <c r="X67" s="182"/>
      <c r="Y67" s="182"/>
      <c r="Z67" s="162"/>
      <c r="AA67" s="162" t="s">
        <v>96</v>
      </c>
      <c r="AB67" s="164" t="s">
        <v>99</v>
      </c>
      <c r="AC67" s="7" t="s">
        <v>100</v>
      </c>
      <c r="AD67" s="162"/>
      <c r="AE67" s="162"/>
      <c r="AF67" s="162" t="s">
        <v>96</v>
      </c>
      <c r="AG67" s="162"/>
      <c r="AH67" s="162"/>
      <c r="AI67" s="162"/>
      <c r="AJ67" s="182"/>
      <c r="AK67" s="182"/>
      <c r="AL67" s="182"/>
      <c r="AM67" s="182"/>
      <c r="AN67" s="182"/>
      <c r="AO67" s="182"/>
      <c r="AP67" s="182"/>
      <c r="AQ67" s="182"/>
      <c r="AR67" s="182"/>
      <c r="AS67" s="162"/>
      <c r="AT67" s="162"/>
      <c r="AU67" s="162"/>
      <c r="AV67" s="162" t="s">
        <v>101</v>
      </c>
      <c r="AW67" s="162"/>
      <c r="AX67" s="162"/>
      <c r="AY67" s="162"/>
      <c r="AZ67" s="162"/>
      <c r="BA67" s="162"/>
      <c r="BB67" s="182"/>
      <c r="BC67" s="182"/>
      <c r="BD67" s="182"/>
      <c r="BE67" s="182"/>
      <c r="BF67" s="182"/>
      <c r="BG67" s="182"/>
      <c r="BH67" s="182"/>
      <c r="BI67" s="182"/>
      <c r="BJ67" s="182"/>
      <c r="BK67" s="182"/>
      <c r="BL67" s="182"/>
      <c r="BM67" s="162"/>
      <c r="BN67" s="162"/>
      <c r="BO67" s="162"/>
      <c r="BP67" s="162" t="s">
        <v>104</v>
      </c>
      <c r="BQ67" s="162" t="s">
        <v>117</v>
      </c>
      <c r="BR67" s="162" t="s">
        <v>96</v>
      </c>
      <c r="BS67" s="162" t="s">
        <v>130</v>
      </c>
      <c r="BT67" s="187"/>
      <c r="BU67" s="187"/>
      <c r="BV67" s="187"/>
      <c r="BW67" s="187"/>
      <c r="BX67" s="162"/>
      <c r="BY67" s="182"/>
    </row>
    <row r="68" spans="1:77" x14ac:dyDescent="0.25">
      <c r="A68" s="162" t="s">
        <v>445</v>
      </c>
      <c r="B68" s="162" t="s">
        <v>121</v>
      </c>
      <c r="C68" s="162" t="s">
        <v>444</v>
      </c>
      <c r="D68" s="162" t="s">
        <v>399</v>
      </c>
      <c r="E68" s="162"/>
      <c r="F68" s="162"/>
      <c r="G68" s="182"/>
      <c r="H68" s="182"/>
      <c r="I68" s="183"/>
      <c r="J68" s="166">
        <v>383.35286000000002</v>
      </c>
      <c r="K68" s="188"/>
      <c r="L68" s="163">
        <v>0</v>
      </c>
      <c r="M68" s="182"/>
      <c r="N68" s="182"/>
      <c r="O68" s="182"/>
      <c r="P68" s="162"/>
      <c r="Q68" s="182"/>
      <c r="R68" s="162"/>
      <c r="S68" s="162"/>
      <c r="T68" s="162" t="s">
        <v>123</v>
      </c>
      <c r="U68" s="182"/>
      <c r="V68" s="162">
        <v>1533.4114400000001</v>
      </c>
      <c r="W68" s="182"/>
      <c r="X68" s="182"/>
      <c r="Y68" s="182"/>
      <c r="Z68" s="162"/>
      <c r="AA68" s="162" t="s">
        <v>96</v>
      </c>
      <c r="AB68" s="164" t="s">
        <v>99</v>
      </c>
      <c r="AC68" s="7" t="s">
        <v>100</v>
      </c>
      <c r="AD68" s="162"/>
      <c r="AE68" s="162"/>
      <c r="AF68" s="162" t="s">
        <v>96</v>
      </c>
      <c r="AG68" s="162"/>
      <c r="AH68" s="162"/>
      <c r="AI68" s="162"/>
      <c r="AJ68" s="182"/>
      <c r="AK68" s="182"/>
      <c r="AL68" s="182"/>
      <c r="AM68" s="182"/>
      <c r="AN68" s="182"/>
      <c r="AO68" s="182"/>
      <c r="AP68" s="182"/>
      <c r="AQ68" s="182"/>
      <c r="AR68" s="182"/>
      <c r="AS68" s="162"/>
      <c r="AT68" s="162"/>
      <c r="AU68" s="162"/>
      <c r="AV68" s="162" t="s">
        <v>101</v>
      </c>
      <c r="AW68" s="162"/>
      <c r="AX68" s="162"/>
      <c r="AY68" s="162"/>
      <c r="AZ68" s="162"/>
      <c r="BA68" s="162"/>
      <c r="BB68" s="182"/>
      <c r="BC68" s="182"/>
      <c r="BD68" s="182"/>
      <c r="BE68" s="182"/>
      <c r="BF68" s="182"/>
      <c r="BG68" s="182"/>
      <c r="BH68" s="182"/>
      <c r="BI68" s="182"/>
      <c r="BJ68" s="182"/>
      <c r="BK68" s="182"/>
      <c r="BL68" s="182"/>
      <c r="BM68" s="162"/>
      <c r="BN68" s="162"/>
      <c r="BO68" s="162"/>
      <c r="BP68" s="162" t="s">
        <v>104</v>
      </c>
      <c r="BQ68" s="162" t="s">
        <v>117</v>
      </c>
      <c r="BR68" s="162" t="s">
        <v>96</v>
      </c>
      <c r="BS68" s="162" t="s">
        <v>130</v>
      </c>
      <c r="BT68" s="187"/>
      <c r="BU68" s="187"/>
      <c r="BV68" s="187"/>
      <c r="BW68" s="187"/>
      <c r="BX68" s="162"/>
      <c r="BY68" s="182"/>
    </row>
    <row r="69" spans="1:77" x14ac:dyDescent="0.25">
      <c r="A69" s="162" t="s">
        <v>446</v>
      </c>
      <c r="B69" s="162" t="s">
        <v>121</v>
      </c>
      <c r="C69" s="162" t="s">
        <v>444</v>
      </c>
      <c r="D69" s="162" t="s">
        <v>399</v>
      </c>
      <c r="E69" s="162"/>
      <c r="F69" s="162"/>
      <c r="G69" s="182"/>
      <c r="H69" s="182"/>
      <c r="I69" s="183"/>
      <c r="J69" s="166">
        <v>272.75270999999998</v>
      </c>
      <c r="K69" s="188"/>
      <c r="L69" s="163">
        <v>0</v>
      </c>
      <c r="M69" s="182"/>
      <c r="N69" s="182"/>
      <c r="O69" s="182"/>
      <c r="P69" s="162"/>
      <c r="Q69" s="182"/>
      <c r="R69" s="162"/>
      <c r="S69" s="162"/>
      <c r="T69" s="162" t="s">
        <v>123</v>
      </c>
      <c r="U69" s="182"/>
      <c r="V69" s="162">
        <v>1091.0108399999999</v>
      </c>
      <c r="W69" s="182"/>
      <c r="X69" s="182"/>
      <c r="Y69" s="182"/>
      <c r="Z69" s="162"/>
      <c r="AA69" s="162" t="s">
        <v>96</v>
      </c>
      <c r="AB69" s="164" t="s">
        <v>99</v>
      </c>
      <c r="AC69" s="7" t="s">
        <v>100</v>
      </c>
      <c r="AD69" s="162"/>
      <c r="AE69" s="162"/>
      <c r="AF69" s="162" t="s">
        <v>96</v>
      </c>
      <c r="AG69" s="162"/>
      <c r="AH69" s="162"/>
      <c r="AI69" s="162"/>
      <c r="AJ69" s="182"/>
      <c r="AK69" s="182"/>
      <c r="AL69" s="182"/>
      <c r="AM69" s="182"/>
      <c r="AN69" s="182"/>
      <c r="AO69" s="182"/>
      <c r="AP69" s="182"/>
      <c r="AQ69" s="182"/>
      <c r="AR69" s="182"/>
      <c r="AS69" s="162"/>
      <c r="AT69" s="162"/>
      <c r="AU69" s="162"/>
      <c r="AV69" s="162" t="s">
        <v>101</v>
      </c>
      <c r="AW69" s="162"/>
      <c r="AX69" s="162"/>
      <c r="AY69" s="162"/>
      <c r="AZ69" s="162"/>
      <c r="BA69" s="162"/>
      <c r="BB69" s="182"/>
      <c r="BC69" s="182"/>
      <c r="BD69" s="182"/>
      <c r="BE69" s="182"/>
      <c r="BF69" s="182"/>
      <c r="BG69" s="182"/>
      <c r="BH69" s="182"/>
      <c r="BI69" s="182"/>
      <c r="BJ69" s="182"/>
      <c r="BK69" s="182"/>
      <c r="BL69" s="182"/>
      <c r="BM69" s="162"/>
      <c r="BN69" s="162"/>
      <c r="BO69" s="162"/>
      <c r="BP69" s="162" t="s">
        <v>104</v>
      </c>
      <c r="BQ69" s="162" t="s">
        <v>117</v>
      </c>
      <c r="BR69" s="162" t="s">
        <v>96</v>
      </c>
      <c r="BS69" s="162" t="s">
        <v>130</v>
      </c>
      <c r="BT69" s="187"/>
      <c r="BU69" s="187"/>
      <c r="BV69" s="187"/>
      <c r="BW69" s="187"/>
      <c r="BX69" s="162"/>
      <c r="BY69" s="182"/>
    </row>
    <row r="70" spans="1:77" x14ac:dyDescent="0.25">
      <c r="A70" s="162" t="s">
        <v>447</v>
      </c>
      <c r="B70" s="162" t="s">
        <v>121</v>
      </c>
      <c r="C70" s="162" t="s">
        <v>444</v>
      </c>
      <c r="D70" s="162" t="s">
        <v>399</v>
      </c>
      <c r="E70" s="162"/>
      <c r="F70" s="162"/>
      <c r="G70" s="182"/>
      <c r="H70" s="182"/>
      <c r="I70" s="183"/>
      <c r="J70" s="166">
        <v>239.05625000000001</v>
      </c>
      <c r="K70" s="188"/>
      <c r="L70" s="163">
        <v>0</v>
      </c>
      <c r="M70" s="182"/>
      <c r="N70" s="182"/>
      <c r="O70" s="182"/>
      <c r="P70" s="162"/>
      <c r="Q70" s="182"/>
      <c r="R70" s="162"/>
      <c r="S70" s="162"/>
      <c r="T70" s="162" t="s">
        <v>123</v>
      </c>
      <c r="U70" s="182"/>
      <c r="V70" s="162">
        <v>956.22500000000002</v>
      </c>
      <c r="W70" s="182"/>
      <c r="X70" s="182"/>
      <c r="Y70" s="182"/>
      <c r="Z70" s="162"/>
      <c r="AA70" s="162" t="s">
        <v>96</v>
      </c>
      <c r="AB70" s="164" t="s">
        <v>99</v>
      </c>
      <c r="AC70" s="7" t="s">
        <v>100</v>
      </c>
      <c r="AD70" s="162"/>
      <c r="AE70" s="162"/>
      <c r="AF70" s="162" t="s">
        <v>96</v>
      </c>
      <c r="AG70" s="162"/>
      <c r="AH70" s="162"/>
      <c r="AI70" s="162"/>
      <c r="AJ70" s="182"/>
      <c r="AK70" s="182"/>
      <c r="AL70" s="182"/>
      <c r="AM70" s="182"/>
      <c r="AN70" s="182"/>
      <c r="AO70" s="182"/>
      <c r="AP70" s="182"/>
      <c r="AQ70" s="182"/>
      <c r="AR70" s="182"/>
      <c r="AS70" s="162"/>
      <c r="AT70" s="162"/>
      <c r="AU70" s="162"/>
      <c r="AV70" s="162" t="s">
        <v>101</v>
      </c>
      <c r="AW70" s="162"/>
      <c r="AX70" s="162"/>
      <c r="AY70" s="162"/>
      <c r="AZ70" s="162"/>
      <c r="BA70" s="162"/>
      <c r="BB70" s="182"/>
      <c r="BC70" s="182"/>
      <c r="BD70" s="182"/>
      <c r="BE70" s="182"/>
      <c r="BF70" s="182"/>
      <c r="BG70" s="182"/>
      <c r="BH70" s="182"/>
      <c r="BI70" s="182"/>
      <c r="BJ70" s="182"/>
      <c r="BK70" s="182"/>
      <c r="BL70" s="182"/>
      <c r="BM70" s="162"/>
      <c r="BN70" s="162"/>
      <c r="BO70" s="162"/>
      <c r="BP70" s="162" t="s">
        <v>104</v>
      </c>
      <c r="BQ70" s="162" t="s">
        <v>117</v>
      </c>
      <c r="BR70" s="162" t="s">
        <v>96</v>
      </c>
      <c r="BS70" s="162" t="s">
        <v>130</v>
      </c>
      <c r="BT70" s="187"/>
      <c r="BU70" s="187"/>
      <c r="BV70" s="187"/>
      <c r="BW70" s="187"/>
      <c r="BX70" s="162"/>
      <c r="BY70" s="182"/>
    </row>
    <row r="71" spans="1:77" x14ac:dyDescent="0.25">
      <c r="A71" s="162" t="s">
        <v>448</v>
      </c>
      <c r="B71" s="162" t="s">
        <v>121</v>
      </c>
      <c r="C71" s="162" t="s">
        <v>444</v>
      </c>
      <c r="D71" s="162" t="s">
        <v>399</v>
      </c>
      <c r="E71" s="162"/>
      <c r="F71" s="162"/>
      <c r="G71" s="182"/>
      <c r="H71" s="182"/>
      <c r="I71" s="183"/>
      <c r="J71" s="166">
        <v>127.78115</v>
      </c>
      <c r="K71" s="188"/>
      <c r="L71" s="163">
        <v>0</v>
      </c>
      <c r="M71" s="182"/>
      <c r="N71" s="182"/>
      <c r="O71" s="182"/>
      <c r="P71" s="162"/>
      <c r="Q71" s="182"/>
      <c r="R71" s="162"/>
      <c r="S71" s="162"/>
      <c r="T71" s="162" t="s">
        <v>123</v>
      </c>
      <c r="U71" s="182"/>
      <c r="V71" s="162">
        <v>511.12459999999999</v>
      </c>
      <c r="W71" s="182"/>
      <c r="X71" s="182"/>
      <c r="Y71" s="182"/>
      <c r="Z71" s="162"/>
      <c r="AA71" s="162" t="s">
        <v>96</v>
      </c>
      <c r="AB71" s="164" t="s">
        <v>99</v>
      </c>
      <c r="AC71" s="7" t="s">
        <v>100</v>
      </c>
      <c r="AD71" s="162"/>
      <c r="AE71" s="162"/>
      <c r="AF71" s="162" t="s">
        <v>96</v>
      </c>
      <c r="AG71" s="162"/>
      <c r="AH71" s="162"/>
      <c r="AI71" s="162"/>
      <c r="AJ71" s="182"/>
      <c r="AK71" s="182"/>
      <c r="AL71" s="182"/>
      <c r="AM71" s="182"/>
      <c r="AN71" s="182"/>
      <c r="AO71" s="182"/>
      <c r="AP71" s="182"/>
      <c r="AQ71" s="182"/>
      <c r="AR71" s="182"/>
      <c r="AS71" s="162"/>
      <c r="AT71" s="162"/>
      <c r="AU71" s="162"/>
      <c r="AV71" s="162" t="s">
        <v>101</v>
      </c>
      <c r="AW71" s="162"/>
      <c r="AX71" s="162"/>
      <c r="AY71" s="162"/>
      <c r="AZ71" s="162"/>
      <c r="BA71" s="162"/>
      <c r="BB71" s="182"/>
      <c r="BC71" s="182"/>
      <c r="BD71" s="182"/>
      <c r="BE71" s="182"/>
      <c r="BF71" s="182"/>
      <c r="BG71" s="182"/>
      <c r="BH71" s="182"/>
      <c r="BI71" s="182"/>
      <c r="BJ71" s="182"/>
      <c r="BK71" s="182"/>
      <c r="BL71" s="182"/>
      <c r="BM71" s="162"/>
      <c r="BN71" s="162"/>
      <c r="BO71" s="162"/>
      <c r="BP71" s="162" t="s">
        <v>104</v>
      </c>
      <c r="BQ71" s="162" t="s">
        <v>117</v>
      </c>
      <c r="BR71" s="162" t="s">
        <v>96</v>
      </c>
      <c r="BS71" s="162" t="s">
        <v>130</v>
      </c>
      <c r="BT71" s="187"/>
      <c r="BU71" s="187"/>
      <c r="BV71" s="187"/>
      <c r="BW71" s="187"/>
      <c r="BX71" s="162"/>
      <c r="BY71" s="182"/>
    </row>
    <row r="72" spans="1:77" x14ac:dyDescent="0.25">
      <c r="A72" s="162" t="s">
        <v>449</v>
      </c>
      <c r="B72" s="162" t="s">
        <v>450</v>
      </c>
      <c r="C72" s="162" t="s">
        <v>451</v>
      </c>
      <c r="D72" s="162" t="s">
        <v>399</v>
      </c>
      <c r="E72" s="162"/>
      <c r="F72" s="162"/>
      <c r="G72" s="182"/>
      <c r="H72" s="182"/>
      <c r="I72" s="183"/>
      <c r="J72" s="166">
        <v>111.15252</v>
      </c>
      <c r="K72" s="2">
        <v>24.789520799999998</v>
      </c>
      <c r="L72" s="163">
        <v>298.4313083984373</v>
      </c>
      <c r="M72" s="182"/>
      <c r="N72" s="182"/>
      <c r="O72" s="182"/>
      <c r="P72" s="162"/>
      <c r="Q72" s="182"/>
      <c r="R72" s="162"/>
      <c r="S72" s="162"/>
      <c r="T72" s="162"/>
      <c r="U72" s="182"/>
      <c r="V72" s="162"/>
      <c r="W72" s="182"/>
      <c r="X72" s="182"/>
      <c r="Y72" s="182"/>
      <c r="Z72" s="162"/>
      <c r="AA72" s="162" t="s">
        <v>263</v>
      </c>
      <c r="AB72" s="164" t="s">
        <v>99</v>
      </c>
      <c r="AC72" s="7" t="s">
        <v>100</v>
      </c>
      <c r="AD72" s="162"/>
      <c r="AE72" s="162"/>
      <c r="AF72" s="162" t="s">
        <v>96</v>
      </c>
      <c r="AG72" s="162"/>
      <c r="AH72" s="162"/>
      <c r="AI72" s="162"/>
      <c r="AJ72" s="182"/>
      <c r="AK72" s="182"/>
      <c r="AL72" s="182"/>
      <c r="AM72" s="182"/>
      <c r="AN72" s="182"/>
      <c r="AO72" s="182"/>
      <c r="AP72" s="182"/>
      <c r="AQ72" s="182"/>
      <c r="AR72" s="182"/>
      <c r="AS72" s="162"/>
      <c r="AT72" s="162"/>
      <c r="AU72" s="162"/>
      <c r="AV72" s="162" t="s">
        <v>101</v>
      </c>
      <c r="AW72" s="162"/>
      <c r="AX72" s="162"/>
      <c r="AY72" s="162"/>
      <c r="AZ72" s="162"/>
      <c r="BA72" s="162"/>
      <c r="BB72" s="182"/>
      <c r="BC72" s="182"/>
      <c r="BD72" s="182"/>
      <c r="BE72" s="182"/>
      <c r="BF72" s="182"/>
      <c r="BG72" s="182"/>
      <c r="BH72" s="182"/>
      <c r="BI72" s="182"/>
      <c r="BJ72" s="182"/>
      <c r="BK72" s="182"/>
      <c r="BL72" s="182"/>
      <c r="BM72" s="162"/>
      <c r="BN72" s="162"/>
      <c r="BO72" s="162"/>
      <c r="BP72" s="162" t="s">
        <v>104</v>
      </c>
      <c r="BQ72" s="162" t="s">
        <v>117</v>
      </c>
      <c r="BR72" s="162" t="s">
        <v>96</v>
      </c>
      <c r="BS72" s="162" t="s">
        <v>452</v>
      </c>
      <c r="BT72" s="175">
        <v>0</v>
      </c>
      <c r="BU72" s="175">
        <v>0</v>
      </c>
      <c r="BV72" s="175">
        <v>308.09994056898898</v>
      </c>
      <c r="BW72" s="175">
        <v>303.92433634056101</v>
      </c>
      <c r="BX72" s="162"/>
      <c r="BY72" s="182"/>
    </row>
    <row r="73" spans="1:77" x14ac:dyDescent="0.25">
      <c r="A73" s="162" t="s">
        <v>453</v>
      </c>
      <c r="B73" s="162" t="s">
        <v>454</v>
      </c>
      <c r="C73" s="162" t="s">
        <v>455</v>
      </c>
      <c r="D73" s="162" t="s">
        <v>399</v>
      </c>
      <c r="E73" s="162"/>
      <c r="F73" s="162"/>
      <c r="G73" s="182"/>
      <c r="H73" s="182"/>
      <c r="I73" s="183"/>
      <c r="J73" s="166">
        <v>53.167955399999997</v>
      </c>
      <c r="K73" s="2">
        <v>11.857654116000001</v>
      </c>
      <c r="L73" s="163">
        <v>112.32690600708021</v>
      </c>
      <c r="M73" s="182"/>
      <c r="N73" s="182"/>
      <c r="O73" s="182"/>
      <c r="P73" s="162"/>
      <c r="Q73" s="182"/>
      <c r="R73" s="162"/>
      <c r="S73" s="162"/>
      <c r="T73" s="162"/>
      <c r="U73" s="182"/>
      <c r="V73" s="162"/>
      <c r="W73" s="182"/>
      <c r="X73" s="182"/>
      <c r="Y73" s="182"/>
      <c r="Z73" s="162"/>
      <c r="AA73" s="162" t="s">
        <v>263</v>
      </c>
      <c r="AB73" s="164" t="s">
        <v>99</v>
      </c>
      <c r="AC73" s="7" t="s">
        <v>100</v>
      </c>
      <c r="AD73" s="162"/>
      <c r="AE73" s="162"/>
      <c r="AF73" s="162" t="s">
        <v>96</v>
      </c>
      <c r="AG73" s="162"/>
      <c r="AH73" s="162"/>
      <c r="AI73" s="162"/>
      <c r="AJ73" s="182"/>
      <c r="AK73" s="182"/>
      <c r="AL73" s="182"/>
      <c r="AM73" s="182"/>
      <c r="AN73" s="182"/>
      <c r="AO73" s="182"/>
      <c r="AP73" s="182"/>
      <c r="AQ73" s="182"/>
      <c r="AR73" s="182"/>
      <c r="AS73" s="162"/>
      <c r="AT73" s="162"/>
      <c r="AU73" s="162"/>
      <c r="AV73" s="162" t="s">
        <v>101</v>
      </c>
      <c r="AW73" s="162"/>
      <c r="AX73" s="162"/>
      <c r="AY73" s="162"/>
      <c r="AZ73" s="162"/>
      <c r="BA73" s="162"/>
      <c r="BB73" s="182"/>
      <c r="BC73" s="182"/>
      <c r="BD73" s="182"/>
      <c r="BE73" s="182"/>
      <c r="BF73" s="182"/>
      <c r="BG73" s="182"/>
      <c r="BH73" s="182"/>
      <c r="BI73" s="182"/>
      <c r="BJ73" s="182"/>
      <c r="BK73" s="182"/>
      <c r="BL73" s="182"/>
      <c r="BM73" s="162"/>
      <c r="BN73" s="162"/>
      <c r="BO73" s="162"/>
      <c r="BP73" s="162" t="s">
        <v>104</v>
      </c>
      <c r="BQ73" s="162" t="s">
        <v>117</v>
      </c>
      <c r="BR73" s="162" t="s">
        <v>96</v>
      </c>
      <c r="BS73" s="162" t="s">
        <v>408</v>
      </c>
      <c r="BT73" s="175">
        <v>0</v>
      </c>
      <c r="BU73" s="175">
        <v>0</v>
      </c>
      <c r="BV73" s="175">
        <v>115.95023211573201</v>
      </c>
      <c r="BW73" s="175">
        <v>114.378786795289</v>
      </c>
      <c r="BX73" s="162"/>
      <c r="BY73" s="182"/>
    </row>
    <row r="74" spans="1:77" x14ac:dyDescent="0.25">
      <c r="A74" s="162" t="s">
        <v>456</v>
      </c>
      <c r="B74" s="162" t="s">
        <v>457</v>
      </c>
      <c r="C74" s="162" t="s">
        <v>458</v>
      </c>
      <c r="D74" s="162" t="s">
        <v>399</v>
      </c>
      <c r="E74" s="162"/>
      <c r="F74" s="162"/>
      <c r="G74" s="182"/>
      <c r="H74" s="182"/>
      <c r="I74" s="183"/>
      <c r="J74" s="166">
        <v>32.048976600000003</v>
      </c>
      <c r="K74" s="2">
        <v>7.1476451640000001</v>
      </c>
      <c r="L74" s="163">
        <v>67.709250187988303</v>
      </c>
      <c r="M74" s="182"/>
      <c r="N74" s="182"/>
      <c r="O74" s="182"/>
      <c r="P74" s="162"/>
      <c r="Q74" s="182"/>
      <c r="R74" s="162"/>
      <c r="S74" s="162"/>
      <c r="T74" s="162"/>
      <c r="U74" s="182"/>
      <c r="V74" s="162"/>
      <c r="W74" s="182"/>
      <c r="X74" s="182"/>
      <c r="Y74" s="182"/>
      <c r="Z74" s="162"/>
      <c r="AA74" s="162" t="s">
        <v>263</v>
      </c>
      <c r="AB74" s="164" t="s">
        <v>99</v>
      </c>
      <c r="AC74" s="7" t="s">
        <v>100</v>
      </c>
      <c r="AD74" s="162"/>
      <c r="AE74" s="162"/>
      <c r="AF74" s="162" t="s">
        <v>96</v>
      </c>
      <c r="AG74" s="162"/>
      <c r="AH74" s="162"/>
      <c r="AI74" s="162"/>
      <c r="AJ74" s="182"/>
      <c r="AK74" s="182"/>
      <c r="AL74" s="182"/>
      <c r="AM74" s="182"/>
      <c r="AN74" s="182"/>
      <c r="AO74" s="182"/>
      <c r="AP74" s="182"/>
      <c r="AQ74" s="182"/>
      <c r="AR74" s="182"/>
      <c r="AS74" s="162"/>
      <c r="AT74" s="162"/>
      <c r="AU74" s="162"/>
      <c r="AV74" s="162" t="s">
        <v>101</v>
      </c>
      <c r="AW74" s="162"/>
      <c r="AX74" s="162"/>
      <c r="AY74" s="162"/>
      <c r="AZ74" s="162"/>
      <c r="BA74" s="162"/>
      <c r="BB74" s="182"/>
      <c r="BC74" s="182"/>
      <c r="BD74" s="182"/>
      <c r="BE74" s="182"/>
      <c r="BF74" s="182"/>
      <c r="BG74" s="182"/>
      <c r="BH74" s="182"/>
      <c r="BI74" s="182"/>
      <c r="BJ74" s="182"/>
      <c r="BK74" s="182"/>
      <c r="BL74" s="182"/>
      <c r="BM74" s="162"/>
      <c r="BN74" s="162"/>
      <c r="BO74" s="162"/>
      <c r="BP74" s="162" t="s">
        <v>104</v>
      </c>
      <c r="BQ74" s="162" t="s">
        <v>117</v>
      </c>
      <c r="BR74" s="162" t="s">
        <v>96</v>
      </c>
      <c r="BS74" s="162" t="s">
        <v>408</v>
      </c>
      <c r="BT74" s="175">
        <v>0</v>
      </c>
      <c r="BU74" s="175">
        <v>0</v>
      </c>
      <c r="BV74" s="175">
        <v>69.893346025742403</v>
      </c>
      <c r="BW74" s="175">
        <v>68.946098128391597</v>
      </c>
      <c r="BX74" s="162"/>
      <c r="BY74" s="182"/>
    </row>
    <row r="75" spans="1:77" x14ac:dyDescent="0.25">
      <c r="A75" s="162" t="s">
        <v>459</v>
      </c>
      <c r="B75" s="162" t="s">
        <v>460</v>
      </c>
      <c r="C75" s="162" t="s">
        <v>461</v>
      </c>
      <c r="D75" s="162" t="s">
        <v>399</v>
      </c>
      <c r="E75" s="162"/>
      <c r="F75" s="162"/>
      <c r="G75" s="182"/>
      <c r="H75" s="182"/>
      <c r="I75" s="183"/>
      <c r="J75" s="166">
        <v>6.2986427999999997</v>
      </c>
      <c r="K75" s="2">
        <v>1.4047395119999999</v>
      </c>
      <c r="L75" s="163">
        <v>13.307020176849392</v>
      </c>
      <c r="M75" s="182"/>
      <c r="N75" s="182"/>
      <c r="O75" s="182"/>
      <c r="P75" s="162"/>
      <c r="Q75" s="182"/>
      <c r="R75" s="162"/>
      <c r="S75" s="162"/>
      <c r="T75" s="162"/>
      <c r="U75" s="182"/>
      <c r="V75" s="162"/>
      <c r="W75" s="182"/>
      <c r="X75" s="182"/>
      <c r="Y75" s="182"/>
      <c r="Z75" s="162"/>
      <c r="AA75" s="162" t="s">
        <v>96</v>
      </c>
      <c r="AB75" s="164" t="s">
        <v>99</v>
      </c>
      <c r="AC75" s="7" t="s">
        <v>100</v>
      </c>
      <c r="AD75" s="162"/>
      <c r="AE75" s="162"/>
      <c r="AF75" s="162" t="s">
        <v>96</v>
      </c>
      <c r="AG75" s="162"/>
      <c r="AH75" s="162"/>
      <c r="AI75" s="162"/>
      <c r="AJ75" s="182"/>
      <c r="AK75" s="182"/>
      <c r="AL75" s="182"/>
      <c r="AM75" s="182"/>
      <c r="AN75" s="182"/>
      <c r="AO75" s="182"/>
      <c r="AP75" s="182"/>
      <c r="AQ75" s="182"/>
      <c r="AR75" s="182"/>
      <c r="AS75" s="162"/>
      <c r="AT75" s="162"/>
      <c r="AU75" s="162"/>
      <c r="AV75" s="162" t="s">
        <v>101</v>
      </c>
      <c r="AW75" s="162"/>
      <c r="AX75" s="162"/>
      <c r="AY75" s="162"/>
      <c r="AZ75" s="162"/>
      <c r="BA75" s="162"/>
      <c r="BB75" s="182"/>
      <c r="BC75" s="182"/>
      <c r="BD75" s="182"/>
      <c r="BE75" s="182"/>
      <c r="BF75" s="182"/>
      <c r="BG75" s="182"/>
      <c r="BH75" s="182"/>
      <c r="BI75" s="182"/>
      <c r="BJ75" s="182"/>
      <c r="BK75" s="182"/>
      <c r="BL75" s="182"/>
      <c r="BM75" s="162"/>
      <c r="BN75" s="162"/>
      <c r="BO75" s="162"/>
      <c r="BP75" s="162" t="s">
        <v>104</v>
      </c>
      <c r="BQ75" s="162" t="s">
        <v>117</v>
      </c>
      <c r="BR75" s="162" t="s">
        <v>96</v>
      </c>
      <c r="BS75" s="162" t="s">
        <v>408</v>
      </c>
      <c r="BT75" s="175">
        <v>0</v>
      </c>
      <c r="BU75" s="175">
        <v>0</v>
      </c>
      <c r="BV75" s="175">
        <v>13.736264447404899</v>
      </c>
      <c r="BW75" s="175">
        <v>13.5501001098788</v>
      </c>
      <c r="BX75" s="162"/>
      <c r="BY75" s="182"/>
    </row>
    <row r="76" spans="1:77" x14ac:dyDescent="0.25">
      <c r="A76" s="162" t="s">
        <v>462</v>
      </c>
      <c r="B76" s="162" t="s">
        <v>463</v>
      </c>
      <c r="C76" s="162" t="s">
        <v>464</v>
      </c>
      <c r="D76" s="162" t="s">
        <v>399</v>
      </c>
      <c r="E76" s="162"/>
      <c r="F76" s="162"/>
      <c r="G76" s="182"/>
      <c r="H76" s="182"/>
      <c r="I76" s="183"/>
      <c r="J76" s="166">
        <v>251.28742046300999</v>
      </c>
      <c r="K76" s="2">
        <v>55.283232501862202</v>
      </c>
      <c r="L76" s="163">
        <v>834.47912142333848</v>
      </c>
      <c r="M76" s="182"/>
      <c r="N76" s="182"/>
      <c r="O76" s="182"/>
      <c r="P76" s="162"/>
      <c r="Q76" s="182"/>
      <c r="R76" s="162"/>
      <c r="S76" s="162"/>
      <c r="T76" s="162"/>
      <c r="U76" s="182"/>
      <c r="V76" s="162"/>
      <c r="W76" s="182"/>
      <c r="X76" s="182"/>
      <c r="Y76" s="182"/>
      <c r="Z76" s="162"/>
      <c r="AA76" s="162" t="s">
        <v>96</v>
      </c>
      <c r="AB76" s="164" t="s">
        <v>99</v>
      </c>
      <c r="AC76" s="7" t="s">
        <v>100</v>
      </c>
      <c r="AD76" s="162"/>
      <c r="AE76" s="162"/>
      <c r="AF76" s="162" t="s">
        <v>96</v>
      </c>
      <c r="AG76" s="162"/>
      <c r="AH76" s="162"/>
      <c r="AI76" s="162"/>
      <c r="AJ76" s="182"/>
      <c r="AK76" s="182"/>
      <c r="AL76" s="182"/>
      <c r="AM76" s="182"/>
      <c r="AN76" s="182"/>
      <c r="AO76" s="182"/>
      <c r="AP76" s="182"/>
      <c r="AQ76" s="182"/>
      <c r="AR76" s="182"/>
      <c r="AS76" s="162"/>
      <c r="AT76" s="162"/>
      <c r="AU76" s="162"/>
      <c r="AV76" s="162" t="s">
        <v>101</v>
      </c>
      <c r="AW76" s="162"/>
      <c r="AX76" s="162"/>
      <c r="AY76" s="162"/>
      <c r="AZ76" s="162"/>
      <c r="BA76" s="162"/>
      <c r="BB76" s="182"/>
      <c r="BC76" s="182"/>
      <c r="BD76" s="182"/>
      <c r="BE76" s="182"/>
      <c r="BF76" s="182"/>
      <c r="BG76" s="182"/>
      <c r="BH76" s="182"/>
      <c r="BI76" s="182"/>
      <c r="BJ76" s="182"/>
      <c r="BK76" s="182"/>
      <c r="BL76" s="182"/>
      <c r="BM76" s="162"/>
      <c r="BN76" s="162"/>
      <c r="BO76" s="162"/>
      <c r="BP76" s="162" t="s">
        <v>104</v>
      </c>
      <c r="BQ76" s="162" t="s">
        <v>117</v>
      </c>
      <c r="BR76" s="162" t="s">
        <v>96</v>
      </c>
      <c r="BS76" s="162" t="s">
        <v>465</v>
      </c>
      <c r="BT76" s="175">
        <v>0</v>
      </c>
      <c r="BU76" s="175">
        <v>0</v>
      </c>
      <c r="BV76" s="175">
        <v>0</v>
      </c>
      <c r="BW76" s="175">
        <v>1210.8183901637999</v>
      </c>
      <c r="BX76" s="162"/>
      <c r="BY76" s="182"/>
    </row>
    <row r="77" spans="1:77" x14ac:dyDescent="0.25">
      <c r="A77" s="162" t="s">
        <v>466</v>
      </c>
      <c r="B77" s="162" t="s">
        <v>467</v>
      </c>
      <c r="C77" s="162" t="s">
        <v>468</v>
      </c>
      <c r="D77" s="162" t="s">
        <v>399</v>
      </c>
      <c r="E77" s="162"/>
      <c r="F77" s="162"/>
      <c r="G77" s="182"/>
      <c r="H77" s="182"/>
      <c r="I77" s="183"/>
      <c r="J77" s="166">
        <v>11.115252</v>
      </c>
      <c r="K77" s="2">
        <v>2.64</v>
      </c>
      <c r="L77" s="163">
        <v>18.788070523425301</v>
      </c>
      <c r="M77" s="182"/>
      <c r="N77" s="182"/>
      <c r="O77" s="182"/>
      <c r="P77" s="162"/>
      <c r="Q77" s="182"/>
      <c r="R77" s="162"/>
      <c r="S77" s="162"/>
      <c r="T77" s="162"/>
      <c r="U77" s="182"/>
      <c r="V77" s="162"/>
      <c r="W77" s="182"/>
      <c r="X77" s="182"/>
      <c r="Y77" s="182"/>
      <c r="Z77" s="162"/>
      <c r="AA77" s="162" t="s">
        <v>96</v>
      </c>
      <c r="AB77" s="164" t="s">
        <v>99</v>
      </c>
      <c r="AC77" s="7" t="s">
        <v>100</v>
      </c>
      <c r="AD77" s="162"/>
      <c r="AE77" s="162"/>
      <c r="AF77" s="162" t="s">
        <v>96</v>
      </c>
      <c r="AG77" s="162"/>
      <c r="AH77" s="162"/>
      <c r="AI77" s="162"/>
      <c r="AJ77" s="182"/>
      <c r="AK77" s="182"/>
      <c r="AL77" s="182"/>
      <c r="AM77" s="182"/>
      <c r="AN77" s="182"/>
      <c r="AO77" s="182"/>
      <c r="AP77" s="182"/>
      <c r="AQ77" s="182"/>
      <c r="AR77" s="182"/>
      <c r="AS77" s="162"/>
      <c r="AT77" s="162"/>
      <c r="AU77" s="162"/>
      <c r="AV77" s="162" t="s">
        <v>101</v>
      </c>
      <c r="AW77" s="162"/>
      <c r="AX77" s="162"/>
      <c r="AY77" s="162"/>
      <c r="AZ77" s="162"/>
      <c r="BA77" s="162"/>
      <c r="BB77" s="182"/>
      <c r="BC77" s="182"/>
      <c r="BD77" s="182"/>
      <c r="BE77" s="182"/>
      <c r="BF77" s="182"/>
      <c r="BG77" s="182"/>
      <c r="BH77" s="182"/>
      <c r="BI77" s="182"/>
      <c r="BJ77" s="182"/>
      <c r="BK77" s="182"/>
      <c r="BL77" s="182"/>
      <c r="BM77" s="162"/>
      <c r="BN77" s="162"/>
      <c r="BO77" s="162"/>
      <c r="BP77" s="162" t="s">
        <v>104</v>
      </c>
      <c r="BQ77" s="162" t="s">
        <v>117</v>
      </c>
      <c r="BR77" s="162" t="s">
        <v>96</v>
      </c>
      <c r="BS77" s="162" t="s">
        <v>408</v>
      </c>
      <c r="BT77" s="175">
        <v>0</v>
      </c>
      <c r="BU77" s="175">
        <v>0</v>
      </c>
      <c r="BV77" s="175">
        <v>0</v>
      </c>
      <c r="BW77" s="175">
        <v>23.9119412905602</v>
      </c>
      <c r="BX77" s="162"/>
      <c r="BY77" s="182"/>
    </row>
    <row r="78" spans="1:77" x14ac:dyDescent="0.25">
      <c r="A78" s="162" t="s">
        <v>469</v>
      </c>
      <c r="B78" s="162" t="s">
        <v>470</v>
      </c>
      <c r="C78" s="162" t="s">
        <v>471</v>
      </c>
      <c r="D78" s="162" t="s">
        <v>399</v>
      </c>
      <c r="E78" s="162"/>
      <c r="F78" s="162"/>
      <c r="G78" s="182"/>
      <c r="H78" s="182"/>
      <c r="I78" s="183"/>
      <c r="J78" s="166">
        <v>574.28801444237399</v>
      </c>
      <c r="K78" s="2">
        <v>126.343363177322</v>
      </c>
      <c r="L78" s="163">
        <v>1548.2010225195327</v>
      </c>
      <c r="M78" s="182"/>
      <c r="N78" s="182"/>
      <c r="O78" s="182"/>
      <c r="P78" s="162"/>
      <c r="Q78" s="182"/>
      <c r="R78" s="162"/>
      <c r="S78" s="162"/>
      <c r="T78" s="162"/>
      <c r="U78" s="182"/>
      <c r="V78" s="162"/>
      <c r="W78" s="182"/>
      <c r="X78" s="182"/>
      <c r="Y78" s="182"/>
      <c r="Z78" s="162"/>
      <c r="AA78" s="162" t="s">
        <v>263</v>
      </c>
      <c r="AB78" s="164" t="s">
        <v>99</v>
      </c>
      <c r="AC78" s="7" t="s">
        <v>100</v>
      </c>
      <c r="AD78" s="162"/>
      <c r="AE78" s="162"/>
      <c r="AF78" s="162" t="s">
        <v>96</v>
      </c>
      <c r="AG78" s="162"/>
      <c r="AH78" s="162"/>
      <c r="AI78" s="162"/>
      <c r="AJ78" s="182"/>
      <c r="AK78" s="182"/>
      <c r="AL78" s="182"/>
      <c r="AM78" s="182"/>
      <c r="AN78" s="182"/>
      <c r="AO78" s="182"/>
      <c r="AP78" s="182"/>
      <c r="AQ78" s="182"/>
      <c r="AR78" s="182"/>
      <c r="AS78" s="162"/>
      <c r="AT78" s="162"/>
      <c r="AU78" s="162"/>
      <c r="AV78" s="162" t="s">
        <v>101</v>
      </c>
      <c r="AW78" s="162"/>
      <c r="AX78" s="162"/>
      <c r="AY78" s="162"/>
      <c r="AZ78" s="162"/>
      <c r="BA78" s="162"/>
      <c r="BB78" s="182"/>
      <c r="BC78" s="182"/>
      <c r="BD78" s="182"/>
      <c r="BE78" s="182"/>
      <c r="BF78" s="182"/>
      <c r="BG78" s="182"/>
      <c r="BH78" s="182"/>
      <c r="BI78" s="182"/>
      <c r="BJ78" s="182"/>
      <c r="BK78" s="182"/>
      <c r="BL78" s="182"/>
      <c r="BM78" s="162"/>
      <c r="BN78" s="162"/>
      <c r="BO78" s="162"/>
      <c r="BP78" s="162" t="s">
        <v>104</v>
      </c>
      <c r="BQ78" s="162" t="s">
        <v>117</v>
      </c>
      <c r="BR78" s="162" t="s">
        <v>96</v>
      </c>
      <c r="BS78" s="162" t="s">
        <v>472</v>
      </c>
      <c r="BT78" s="175">
        <v>0</v>
      </c>
      <c r="BU78" s="175">
        <v>0</v>
      </c>
      <c r="BV78" s="175">
        <v>0</v>
      </c>
      <c r="BW78" s="175">
        <v>2337.4441303777999</v>
      </c>
      <c r="BX78" s="162"/>
      <c r="BY78" s="182"/>
    </row>
    <row r="79" spans="1:77" x14ac:dyDescent="0.25">
      <c r="A79" s="162" t="s">
        <v>473</v>
      </c>
      <c r="B79" s="162" t="s">
        <v>474</v>
      </c>
      <c r="C79" s="162" t="s">
        <v>475</v>
      </c>
      <c r="D79" s="162" t="s">
        <v>399</v>
      </c>
      <c r="E79" s="162"/>
      <c r="F79" s="162"/>
      <c r="G79" s="182"/>
      <c r="H79" s="182"/>
      <c r="I79" s="183"/>
      <c r="J79" s="166">
        <v>463.13549999999998</v>
      </c>
      <c r="K79" s="2">
        <v>103.28967</v>
      </c>
      <c r="L79" s="163">
        <v>1397.7923943845053</v>
      </c>
      <c r="M79" s="182"/>
      <c r="N79" s="182"/>
      <c r="O79" s="182"/>
      <c r="P79" s="162"/>
      <c r="Q79" s="182"/>
      <c r="R79" s="162"/>
      <c r="S79" s="162"/>
      <c r="T79" s="162"/>
      <c r="U79" s="182"/>
      <c r="V79" s="162"/>
      <c r="W79" s="182"/>
      <c r="X79" s="182"/>
      <c r="Y79" s="182"/>
      <c r="Z79" s="162"/>
      <c r="AA79" s="162" t="s">
        <v>96</v>
      </c>
      <c r="AB79" s="164" t="s">
        <v>99</v>
      </c>
      <c r="AC79" s="7" t="s">
        <v>100</v>
      </c>
      <c r="AD79" s="162"/>
      <c r="AE79" s="162"/>
      <c r="AF79" s="162" t="s">
        <v>96</v>
      </c>
      <c r="AG79" s="162"/>
      <c r="AH79" s="162"/>
      <c r="AI79" s="162"/>
      <c r="AJ79" s="182"/>
      <c r="AK79" s="182"/>
      <c r="AL79" s="182"/>
      <c r="AM79" s="182"/>
      <c r="AN79" s="182"/>
      <c r="AO79" s="182"/>
      <c r="AP79" s="182"/>
      <c r="AQ79" s="182"/>
      <c r="AR79" s="182"/>
      <c r="AS79" s="162"/>
      <c r="AT79" s="162"/>
      <c r="AU79" s="162"/>
      <c r="AV79" s="162" t="s">
        <v>101</v>
      </c>
      <c r="AW79" s="162"/>
      <c r="AX79" s="162"/>
      <c r="AY79" s="162"/>
      <c r="AZ79" s="162"/>
      <c r="BA79" s="162"/>
      <c r="BB79" s="182"/>
      <c r="BC79" s="182"/>
      <c r="BD79" s="182"/>
      <c r="BE79" s="182"/>
      <c r="BF79" s="182"/>
      <c r="BG79" s="182"/>
      <c r="BH79" s="182"/>
      <c r="BI79" s="182"/>
      <c r="BJ79" s="182"/>
      <c r="BK79" s="182"/>
      <c r="BL79" s="182"/>
      <c r="BM79" s="162"/>
      <c r="BN79" s="162"/>
      <c r="BO79" s="162"/>
      <c r="BP79" s="162" t="s">
        <v>104</v>
      </c>
      <c r="BQ79" s="162" t="s">
        <v>117</v>
      </c>
      <c r="BR79" s="162" t="s">
        <v>96</v>
      </c>
      <c r="BS79" s="162" t="s">
        <v>476</v>
      </c>
      <c r="BT79" s="175">
        <v>0</v>
      </c>
      <c r="BU79" s="175">
        <v>0</v>
      </c>
      <c r="BV79" s="175">
        <v>1944.60644718</v>
      </c>
      <c r="BW79" s="175">
        <v>1918.2516683582501</v>
      </c>
      <c r="BX79" s="162"/>
      <c r="BY79" s="182"/>
    </row>
    <row r="80" spans="1:77" x14ac:dyDescent="0.25">
      <c r="A80" s="162" t="s">
        <v>477</v>
      </c>
      <c r="B80" s="162" t="s">
        <v>478</v>
      </c>
      <c r="C80" s="162" t="s">
        <v>479</v>
      </c>
      <c r="D80" s="162" t="s">
        <v>399</v>
      </c>
      <c r="E80" s="162"/>
      <c r="F80" s="162"/>
      <c r="G80" s="182"/>
      <c r="H80" s="182"/>
      <c r="I80" s="183"/>
      <c r="J80" s="166">
        <v>160.41161177999999</v>
      </c>
      <c r="K80" s="2">
        <v>35.775410101200002</v>
      </c>
      <c r="L80" s="163">
        <v>338.8114338021764</v>
      </c>
      <c r="M80" s="182"/>
      <c r="N80" s="182"/>
      <c r="O80" s="182"/>
      <c r="P80" s="162"/>
      <c r="Q80" s="182"/>
      <c r="R80" s="162"/>
      <c r="S80" s="162"/>
      <c r="T80" s="162"/>
      <c r="U80" s="182"/>
      <c r="V80" s="162"/>
      <c r="W80" s="182"/>
      <c r="X80" s="182"/>
      <c r="Y80" s="182"/>
      <c r="Z80" s="162"/>
      <c r="AA80" s="162" t="s">
        <v>263</v>
      </c>
      <c r="AB80" s="164" t="s">
        <v>99</v>
      </c>
      <c r="AC80" s="7" t="s">
        <v>100</v>
      </c>
      <c r="AD80" s="162"/>
      <c r="AE80" s="162"/>
      <c r="AF80" s="162" t="s">
        <v>96</v>
      </c>
      <c r="AG80" s="162"/>
      <c r="AH80" s="162"/>
      <c r="AI80" s="162"/>
      <c r="AJ80" s="182"/>
      <c r="AK80" s="182"/>
      <c r="AL80" s="182"/>
      <c r="AM80" s="182"/>
      <c r="AN80" s="182"/>
      <c r="AO80" s="182"/>
      <c r="AP80" s="182"/>
      <c r="AQ80" s="182"/>
      <c r="AR80" s="182"/>
      <c r="AS80" s="162"/>
      <c r="AT80" s="162"/>
      <c r="AU80" s="162"/>
      <c r="AV80" s="162" t="s">
        <v>101</v>
      </c>
      <c r="AW80" s="162"/>
      <c r="AX80" s="162"/>
      <c r="AY80" s="162"/>
      <c r="AZ80" s="162"/>
      <c r="BA80" s="162"/>
      <c r="BB80" s="182"/>
      <c r="BC80" s="182"/>
      <c r="BD80" s="182"/>
      <c r="BE80" s="182"/>
      <c r="BF80" s="182"/>
      <c r="BG80" s="182"/>
      <c r="BH80" s="182"/>
      <c r="BI80" s="182"/>
      <c r="BJ80" s="182"/>
      <c r="BK80" s="182"/>
      <c r="BL80" s="182"/>
      <c r="BM80" s="162"/>
      <c r="BN80" s="162"/>
      <c r="BO80" s="162"/>
      <c r="BP80" s="162" t="s">
        <v>104</v>
      </c>
      <c r="BQ80" s="162" t="s">
        <v>117</v>
      </c>
      <c r="BR80" s="162" t="s">
        <v>96</v>
      </c>
      <c r="BS80" s="162" t="s">
        <v>408</v>
      </c>
      <c r="BT80" s="175">
        <v>0</v>
      </c>
      <c r="BU80" s="175">
        <v>0</v>
      </c>
      <c r="BV80" s="175">
        <v>349.83033447997298</v>
      </c>
      <c r="BW80" s="175">
        <v>345.08916737723098</v>
      </c>
      <c r="BX80" s="162"/>
      <c r="BY80" s="182"/>
    </row>
    <row r="81" spans="1:77" x14ac:dyDescent="0.25">
      <c r="A81" s="162" t="s">
        <v>480</v>
      </c>
      <c r="B81" s="162" t="s">
        <v>481</v>
      </c>
      <c r="C81" s="162" t="s">
        <v>482</v>
      </c>
      <c r="D81" s="162" t="s">
        <v>399</v>
      </c>
      <c r="E81" s="162"/>
      <c r="F81" s="162"/>
      <c r="G81" s="182"/>
      <c r="H81" s="182"/>
      <c r="I81" s="183"/>
      <c r="J81" s="166">
        <v>103.742352</v>
      </c>
      <c r="K81" s="2">
        <v>23.13688608</v>
      </c>
      <c r="L81" s="163">
        <v>219.17445297558601</v>
      </c>
      <c r="M81" s="182"/>
      <c r="N81" s="182"/>
      <c r="O81" s="182"/>
      <c r="P81" s="162"/>
      <c r="Q81" s="182"/>
      <c r="R81" s="162"/>
      <c r="S81" s="162"/>
      <c r="T81" s="162"/>
      <c r="U81" s="182"/>
      <c r="V81" s="162"/>
      <c r="W81" s="182"/>
      <c r="X81" s="182"/>
      <c r="Y81" s="182"/>
      <c r="Z81" s="162"/>
      <c r="AA81" s="162" t="s">
        <v>263</v>
      </c>
      <c r="AB81" s="164" t="s">
        <v>99</v>
      </c>
      <c r="AC81" s="7" t="s">
        <v>100</v>
      </c>
      <c r="AD81" s="162"/>
      <c r="AE81" s="162"/>
      <c r="AF81" s="162" t="s">
        <v>96</v>
      </c>
      <c r="AG81" s="162"/>
      <c r="AH81" s="162"/>
      <c r="AI81" s="162"/>
      <c r="AJ81" s="182"/>
      <c r="AK81" s="182"/>
      <c r="AL81" s="182"/>
      <c r="AM81" s="182"/>
      <c r="AN81" s="182"/>
      <c r="AO81" s="182"/>
      <c r="AP81" s="182"/>
      <c r="AQ81" s="182"/>
      <c r="AR81" s="182"/>
      <c r="AS81" s="162"/>
      <c r="AT81" s="162"/>
      <c r="AU81" s="162"/>
      <c r="AV81" s="162" t="s">
        <v>101</v>
      </c>
      <c r="AW81" s="162"/>
      <c r="AX81" s="162"/>
      <c r="AY81" s="162"/>
      <c r="AZ81" s="162"/>
      <c r="BA81" s="162"/>
      <c r="BB81" s="182"/>
      <c r="BC81" s="182"/>
      <c r="BD81" s="182"/>
      <c r="BE81" s="182"/>
      <c r="BF81" s="182"/>
      <c r="BG81" s="182"/>
      <c r="BH81" s="182"/>
      <c r="BI81" s="182"/>
      <c r="BJ81" s="182"/>
      <c r="BK81" s="182"/>
      <c r="BL81" s="182"/>
      <c r="BM81" s="162"/>
      <c r="BN81" s="162"/>
      <c r="BO81" s="162"/>
      <c r="BP81" s="162" t="s">
        <v>104</v>
      </c>
      <c r="BQ81" s="162" t="s">
        <v>117</v>
      </c>
      <c r="BR81" s="162" t="s">
        <v>96</v>
      </c>
      <c r="BS81" s="162" t="s">
        <v>408</v>
      </c>
      <c r="BT81" s="175">
        <v>0</v>
      </c>
      <c r="BU81" s="175">
        <v>0</v>
      </c>
      <c r="BV81" s="175">
        <v>226.244357573146</v>
      </c>
      <c r="BW81" s="175">
        <v>223.17812187786001</v>
      </c>
      <c r="BX81" s="162"/>
      <c r="BY81" s="182"/>
    </row>
    <row r="82" spans="1:77" x14ac:dyDescent="0.25">
      <c r="A82" s="162" t="s">
        <v>483</v>
      </c>
      <c r="B82" s="162" t="s">
        <v>484</v>
      </c>
      <c r="C82" s="162" t="s">
        <v>485</v>
      </c>
      <c r="D82" s="162" t="s">
        <v>399</v>
      </c>
      <c r="E82" s="162"/>
      <c r="F82" s="162"/>
      <c r="G82" s="182"/>
      <c r="H82" s="182"/>
      <c r="I82" s="183"/>
      <c r="J82" s="166">
        <v>81.887914026000004</v>
      </c>
      <c r="K82" s="2">
        <v>19.44932</v>
      </c>
      <c r="L82" s="163">
        <v>175.90026252919921</v>
      </c>
      <c r="M82" s="182"/>
      <c r="N82" s="182"/>
      <c r="O82" s="182"/>
      <c r="P82" s="162"/>
      <c r="Q82" s="182"/>
      <c r="R82" s="162"/>
      <c r="S82" s="162"/>
      <c r="T82" s="162"/>
      <c r="U82" s="182"/>
      <c r="V82" s="162"/>
      <c r="W82" s="182"/>
      <c r="X82" s="182"/>
      <c r="Y82" s="182"/>
      <c r="Z82" s="162"/>
      <c r="AA82" s="162" t="s">
        <v>96</v>
      </c>
      <c r="AB82" s="164" t="s">
        <v>99</v>
      </c>
      <c r="AC82" s="7" t="s">
        <v>100</v>
      </c>
      <c r="AD82" s="162"/>
      <c r="AE82" s="162"/>
      <c r="AF82" s="162" t="s">
        <v>96</v>
      </c>
      <c r="AG82" s="162"/>
      <c r="AH82" s="162"/>
      <c r="AI82" s="162"/>
      <c r="AJ82" s="182"/>
      <c r="AK82" s="182"/>
      <c r="AL82" s="182"/>
      <c r="AM82" s="182"/>
      <c r="AN82" s="182"/>
      <c r="AO82" s="182"/>
      <c r="AP82" s="182"/>
      <c r="AQ82" s="182"/>
      <c r="AR82" s="182"/>
      <c r="AS82" s="162"/>
      <c r="AT82" s="162"/>
      <c r="AU82" s="162"/>
      <c r="AV82" s="162" t="s">
        <v>101</v>
      </c>
      <c r="AW82" s="162"/>
      <c r="AX82" s="162"/>
      <c r="AY82" s="162"/>
      <c r="AZ82" s="162"/>
      <c r="BA82" s="162"/>
      <c r="BB82" s="182"/>
      <c r="BC82" s="182"/>
      <c r="BD82" s="182"/>
      <c r="BE82" s="182"/>
      <c r="BF82" s="182"/>
      <c r="BG82" s="182"/>
      <c r="BH82" s="182"/>
      <c r="BI82" s="182"/>
      <c r="BJ82" s="182"/>
      <c r="BK82" s="182"/>
      <c r="BL82" s="182"/>
      <c r="BM82" s="162"/>
      <c r="BN82" s="162"/>
      <c r="BO82" s="162"/>
      <c r="BP82" s="162" t="s">
        <v>104</v>
      </c>
      <c r="BQ82" s="162" t="s">
        <v>117</v>
      </c>
      <c r="BR82" s="162" t="s">
        <v>96</v>
      </c>
      <c r="BS82" s="162" t="s">
        <v>452</v>
      </c>
      <c r="BT82" s="175">
        <v>0</v>
      </c>
      <c r="BU82" s="175">
        <v>0</v>
      </c>
      <c r="BV82" s="175">
        <v>0</v>
      </c>
      <c r="BW82" s="175">
        <v>223.90612158525701</v>
      </c>
      <c r="BX82" s="162"/>
      <c r="BY82" s="182"/>
    </row>
    <row r="83" spans="1:77" x14ac:dyDescent="0.25">
      <c r="A83" s="162" t="s">
        <v>486</v>
      </c>
      <c r="B83" s="162" t="s">
        <v>487</v>
      </c>
      <c r="C83" s="162" t="s">
        <v>488</v>
      </c>
      <c r="D83" s="162" t="s">
        <v>399</v>
      </c>
      <c r="E83" s="162"/>
      <c r="F83" s="162"/>
      <c r="G83" s="182"/>
      <c r="H83" s="182"/>
      <c r="I83" s="183"/>
      <c r="J83" s="166">
        <v>92.627099999999999</v>
      </c>
      <c r="K83" s="2">
        <v>20.657934000000001</v>
      </c>
      <c r="L83" s="163">
        <v>248.69275509179695</v>
      </c>
      <c r="M83" s="182"/>
      <c r="N83" s="182"/>
      <c r="O83" s="182"/>
      <c r="P83" s="162"/>
      <c r="Q83" s="182"/>
      <c r="R83" s="162"/>
      <c r="S83" s="162"/>
      <c r="T83" s="162"/>
      <c r="U83" s="182"/>
      <c r="V83" s="162"/>
      <c r="W83" s="182"/>
      <c r="X83" s="182"/>
      <c r="Y83" s="182"/>
      <c r="Z83" s="162"/>
      <c r="AA83" s="162" t="s">
        <v>263</v>
      </c>
      <c r="AB83" s="164" t="s">
        <v>99</v>
      </c>
      <c r="AC83" s="7" t="s">
        <v>100</v>
      </c>
      <c r="AD83" s="162"/>
      <c r="AE83" s="162"/>
      <c r="AF83" s="162" t="s">
        <v>96</v>
      </c>
      <c r="AG83" s="162"/>
      <c r="AH83" s="162"/>
      <c r="AI83" s="162"/>
      <c r="AJ83" s="182"/>
      <c r="AK83" s="182"/>
      <c r="AL83" s="182"/>
      <c r="AM83" s="182"/>
      <c r="AN83" s="182"/>
      <c r="AO83" s="182"/>
      <c r="AP83" s="182"/>
      <c r="AQ83" s="182"/>
      <c r="AR83" s="182"/>
      <c r="AS83" s="162"/>
      <c r="AT83" s="162"/>
      <c r="AU83" s="162"/>
      <c r="AV83" s="162" t="s">
        <v>101</v>
      </c>
      <c r="AW83" s="162"/>
      <c r="AX83" s="162"/>
      <c r="AY83" s="162"/>
      <c r="AZ83" s="162"/>
      <c r="BA83" s="162"/>
      <c r="BB83" s="182"/>
      <c r="BC83" s="182"/>
      <c r="BD83" s="182"/>
      <c r="BE83" s="182"/>
      <c r="BF83" s="182"/>
      <c r="BG83" s="182"/>
      <c r="BH83" s="182"/>
      <c r="BI83" s="182"/>
      <c r="BJ83" s="182"/>
      <c r="BK83" s="182"/>
      <c r="BL83" s="182"/>
      <c r="BM83" s="162"/>
      <c r="BN83" s="162"/>
      <c r="BO83" s="162"/>
      <c r="BP83" s="162" t="s">
        <v>104</v>
      </c>
      <c r="BQ83" s="162" t="s">
        <v>117</v>
      </c>
      <c r="BR83" s="162" t="s">
        <v>96</v>
      </c>
      <c r="BS83" s="162" t="s">
        <v>452</v>
      </c>
      <c r="BT83" s="175">
        <v>0</v>
      </c>
      <c r="BU83" s="175">
        <v>0</v>
      </c>
      <c r="BV83" s="175">
        <v>256.74994879301101</v>
      </c>
      <c r="BW83" s="175">
        <v>253.27027862543801</v>
      </c>
      <c r="BX83" s="162"/>
      <c r="BY83" s="182"/>
    </row>
    <row r="84" spans="1:77" x14ac:dyDescent="0.25">
      <c r="A84" s="162" t="s">
        <v>489</v>
      </c>
      <c r="B84" s="162" t="s">
        <v>490</v>
      </c>
      <c r="C84" s="162" t="s">
        <v>491</v>
      </c>
      <c r="D84" s="162" t="s">
        <v>399</v>
      </c>
      <c r="E84" s="162"/>
      <c r="F84" s="162"/>
      <c r="G84" s="182"/>
      <c r="H84" s="182"/>
      <c r="I84" s="183"/>
      <c r="J84" s="166">
        <v>50.944904999999999</v>
      </c>
      <c r="K84" s="2">
        <v>11.361863700000001</v>
      </c>
      <c r="L84" s="163">
        <v>136.78101557666025</v>
      </c>
      <c r="M84" s="182"/>
      <c r="N84" s="182"/>
      <c r="O84" s="182"/>
      <c r="P84" s="162"/>
      <c r="Q84" s="182"/>
      <c r="R84" s="162"/>
      <c r="S84" s="162"/>
      <c r="T84" s="162"/>
      <c r="U84" s="182"/>
      <c r="V84" s="162"/>
      <c r="W84" s="182"/>
      <c r="X84" s="182"/>
      <c r="Y84" s="182"/>
      <c r="Z84" s="162"/>
      <c r="AA84" s="162" t="s">
        <v>263</v>
      </c>
      <c r="AB84" s="164" t="s">
        <v>99</v>
      </c>
      <c r="AC84" s="7" t="s">
        <v>100</v>
      </c>
      <c r="AD84" s="162"/>
      <c r="AE84" s="162"/>
      <c r="AF84" s="162" t="s">
        <v>96</v>
      </c>
      <c r="AG84" s="162"/>
      <c r="AH84" s="162"/>
      <c r="AI84" s="162"/>
      <c r="AJ84" s="182"/>
      <c r="AK84" s="182"/>
      <c r="AL84" s="182"/>
      <c r="AM84" s="182"/>
      <c r="AN84" s="182"/>
      <c r="AO84" s="182"/>
      <c r="AP84" s="182"/>
      <c r="AQ84" s="182"/>
      <c r="AR84" s="182"/>
      <c r="AS84" s="162"/>
      <c r="AT84" s="162"/>
      <c r="AU84" s="162"/>
      <c r="AV84" s="162" t="s">
        <v>101</v>
      </c>
      <c r="AW84" s="162"/>
      <c r="AX84" s="162"/>
      <c r="AY84" s="162"/>
      <c r="AZ84" s="162"/>
      <c r="BA84" s="162"/>
      <c r="BB84" s="182"/>
      <c r="BC84" s="182"/>
      <c r="BD84" s="182"/>
      <c r="BE84" s="182"/>
      <c r="BF84" s="182"/>
      <c r="BG84" s="182"/>
      <c r="BH84" s="182"/>
      <c r="BI84" s="182"/>
      <c r="BJ84" s="182"/>
      <c r="BK84" s="182"/>
      <c r="BL84" s="182"/>
      <c r="BM84" s="162"/>
      <c r="BN84" s="162"/>
      <c r="BO84" s="162"/>
      <c r="BP84" s="162" t="s">
        <v>104</v>
      </c>
      <c r="BQ84" s="162" t="s">
        <v>117</v>
      </c>
      <c r="BR84" s="162" t="s">
        <v>96</v>
      </c>
      <c r="BS84" s="162" t="s">
        <v>452</v>
      </c>
      <c r="BT84" s="175">
        <v>0</v>
      </c>
      <c r="BU84" s="175">
        <v>0</v>
      </c>
      <c r="BV84" s="175">
        <v>141.21247188200499</v>
      </c>
      <c r="BW84" s="175">
        <v>139.298652836938</v>
      </c>
      <c r="BX84" s="162"/>
      <c r="BY84" s="182"/>
    </row>
    <row r="85" spans="1:77" x14ac:dyDescent="0.25">
      <c r="A85" s="162" t="s">
        <v>492</v>
      </c>
      <c r="B85" s="162" t="s">
        <v>493</v>
      </c>
      <c r="C85" s="162" t="s">
        <v>494</v>
      </c>
      <c r="D85" s="162" t="s">
        <v>399</v>
      </c>
      <c r="E85" s="162"/>
      <c r="F85" s="162"/>
      <c r="G85" s="182"/>
      <c r="H85" s="182"/>
      <c r="I85" s="183"/>
      <c r="J85" s="166">
        <v>431.33846911199998</v>
      </c>
      <c r="K85" s="2">
        <v>96.198214416479999</v>
      </c>
      <c r="L85" s="163">
        <v>1848.5075193442372</v>
      </c>
      <c r="M85" s="182"/>
      <c r="N85" s="182"/>
      <c r="O85" s="182"/>
      <c r="P85" s="162"/>
      <c r="Q85" s="182"/>
      <c r="R85" s="162"/>
      <c r="S85" s="162"/>
      <c r="T85" s="162"/>
      <c r="U85" s="182"/>
      <c r="V85" s="162"/>
      <c r="W85" s="182"/>
      <c r="X85" s="182"/>
      <c r="Y85" s="182"/>
      <c r="Z85" s="162"/>
      <c r="AA85" s="162" t="s">
        <v>263</v>
      </c>
      <c r="AB85" s="164" t="s">
        <v>99</v>
      </c>
      <c r="AC85" s="7" t="s">
        <v>100</v>
      </c>
      <c r="AD85" s="162"/>
      <c r="AE85" s="162"/>
      <c r="AF85" s="162" t="s">
        <v>96</v>
      </c>
      <c r="AG85" s="162"/>
      <c r="AH85" s="162"/>
      <c r="AI85" s="162"/>
      <c r="AJ85" s="182"/>
      <c r="AK85" s="182"/>
      <c r="AL85" s="182"/>
      <c r="AM85" s="182"/>
      <c r="AN85" s="182"/>
      <c r="AO85" s="182"/>
      <c r="AP85" s="182"/>
      <c r="AQ85" s="182"/>
      <c r="AR85" s="182"/>
      <c r="AS85" s="162"/>
      <c r="AT85" s="162"/>
      <c r="AU85" s="162"/>
      <c r="AV85" s="162" t="s">
        <v>101</v>
      </c>
      <c r="AW85" s="162"/>
      <c r="AX85" s="162"/>
      <c r="AY85" s="162"/>
      <c r="AZ85" s="162"/>
      <c r="BA85" s="162"/>
      <c r="BB85" s="182"/>
      <c r="BC85" s="182"/>
      <c r="BD85" s="182"/>
      <c r="BE85" s="182"/>
      <c r="BF85" s="182"/>
      <c r="BG85" s="182"/>
      <c r="BH85" s="182"/>
      <c r="BI85" s="182"/>
      <c r="BJ85" s="182"/>
      <c r="BK85" s="182"/>
      <c r="BL85" s="182"/>
      <c r="BM85" s="162"/>
      <c r="BN85" s="162"/>
      <c r="BO85" s="162"/>
      <c r="BP85" s="162" t="s">
        <v>104</v>
      </c>
      <c r="BQ85" s="162" t="s">
        <v>117</v>
      </c>
      <c r="BR85" s="162" t="s">
        <v>96</v>
      </c>
      <c r="BS85" s="162" t="s">
        <v>495</v>
      </c>
      <c r="BT85" s="175">
        <v>0</v>
      </c>
      <c r="BU85" s="175">
        <v>0</v>
      </c>
      <c r="BV85" s="175">
        <v>1962.4741809381601</v>
      </c>
      <c r="BW85" s="175">
        <v>1935.87724864596</v>
      </c>
      <c r="BX85" s="162"/>
      <c r="BY85" s="182"/>
    </row>
    <row r="86" spans="1:77" x14ac:dyDescent="0.25">
      <c r="A86" s="162" t="s">
        <v>496</v>
      </c>
      <c r="B86" s="162" t="s">
        <v>177</v>
      </c>
      <c r="C86" s="162" t="s">
        <v>497</v>
      </c>
      <c r="D86" s="162" t="s">
        <v>399</v>
      </c>
      <c r="E86" s="162"/>
      <c r="F86" s="162"/>
      <c r="G86" s="182"/>
      <c r="H86" s="182"/>
      <c r="I86" s="183"/>
      <c r="J86" s="166">
        <v>11</v>
      </c>
      <c r="K86" s="2">
        <v>9.9</v>
      </c>
      <c r="L86" s="163">
        <v>74.465599995930987</v>
      </c>
      <c r="M86" s="182"/>
      <c r="N86" s="182"/>
      <c r="O86" s="182"/>
      <c r="P86" s="162"/>
      <c r="Q86" s="182"/>
      <c r="R86" s="162"/>
      <c r="S86" s="162"/>
      <c r="T86" s="162"/>
      <c r="U86" s="182"/>
      <c r="V86" s="162"/>
      <c r="W86" s="182"/>
      <c r="X86" s="182"/>
      <c r="Y86" s="182"/>
      <c r="Z86" s="162"/>
      <c r="AA86" s="162" t="s">
        <v>263</v>
      </c>
      <c r="AB86" s="164" t="s">
        <v>99</v>
      </c>
      <c r="AC86" s="7" t="s">
        <v>100</v>
      </c>
      <c r="AD86" s="162"/>
      <c r="AE86" s="162"/>
      <c r="AF86" s="162" t="s">
        <v>96</v>
      </c>
      <c r="AG86" s="162"/>
      <c r="AH86" s="162"/>
      <c r="AI86" s="162"/>
      <c r="AJ86" s="182"/>
      <c r="AK86" s="182"/>
      <c r="AL86" s="182"/>
      <c r="AM86" s="182"/>
      <c r="AN86" s="182"/>
      <c r="AO86" s="182"/>
      <c r="AP86" s="182"/>
      <c r="AQ86" s="182"/>
      <c r="AR86" s="182"/>
      <c r="AS86" s="162"/>
      <c r="AT86" s="162"/>
      <c r="AU86" s="162"/>
      <c r="AV86" s="162" t="s">
        <v>101</v>
      </c>
      <c r="AW86" s="162"/>
      <c r="AX86" s="162"/>
      <c r="AY86" s="162"/>
      <c r="AZ86" s="162"/>
      <c r="BA86" s="162"/>
      <c r="BB86" s="182"/>
      <c r="BC86" s="182"/>
      <c r="BD86" s="182"/>
      <c r="BE86" s="182"/>
      <c r="BF86" s="182"/>
      <c r="BG86" s="182"/>
      <c r="BH86" s="182"/>
      <c r="BI86" s="182"/>
      <c r="BJ86" s="182"/>
      <c r="BK86" s="182"/>
      <c r="BL86" s="182"/>
      <c r="BM86" s="162"/>
      <c r="BN86" s="162"/>
      <c r="BO86" s="162"/>
      <c r="BP86" s="162" t="s">
        <v>104</v>
      </c>
      <c r="BQ86" s="162" t="s">
        <v>117</v>
      </c>
      <c r="BR86" s="162" t="s">
        <v>96</v>
      </c>
      <c r="BS86" s="162" t="s">
        <v>168</v>
      </c>
      <c r="BT86" s="175">
        <v>45.196800292968803</v>
      </c>
      <c r="BU86" s="175">
        <v>77.0879997558594</v>
      </c>
      <c r="BV86" s="175">
        <v>77.087999999999994</v>
      </c>
      <c r="BW86" s="175">
        <v>77.088000244140602</v>
      </c>
      <c r="BX86" s="162"/>
      <c r="BY86" s="182"/>
    </row>
    <row r="87" spans="1:77" x14ac:dyDescent="0.25">
      <c r="A87" s="162" t="s">
        <v>498</v>
      </c>
      <c r="B87" s="162" t="s">
        <v>499</v>
      </c>
      <c r="C87" s="162" t="s">
        <v>500</v>
      </c>
      <c r="D87" s="162" t="s">
        <v>399</v>
      </c>
      <c r="E87" s="162"/>
      <c r="F87" s="162"/>
      <c r="G87" s="182"/>
      <c r="H87" s="182"/>
      <c r="I87" s="183"/>
      <c r="J87" s="166">
        <v>200</v>
      </c>
      <c r="K87" s="2">
        <v>166</v>
      </c>
      <c r="L87" s="163">
        <v>1218.6240000000003</v>
      </c>
      <c r="M87" s="182"/>
      <c r="N87" s="182"/>
      <c r="O87" s="182"/>
      <c r="P87" s="162"/>
      <c r="Q87" s="182"/>
      <c r="R87" s="162"/>
      <c r="S87" s="162"/>
      <c r="T87" s="162"/>
      <c r="U87" s="182"/>
      <c r="V87" s="162"/>
      <c r="W87" s="182"/>
      <c r="X87" s="182"/>
      <c r="Y87" s="182"/>
      <c r="Z87" s="162"/>
      <c r="AA87" s="162" t="s">
        <v>263</v>
      </c>
      <c r="AB87" s="164" t="s">
        <v>99</v>
      </c>
      <c r="AC87" s="7" t="s">
        <v>100</v>
      </c>
      <c r="AD87" s="162"/>
      <c r="AE87" s="162"/>
      <c r="AF87" s="162" t="s">
        <v>96</v>
      </c>
      <c r="AG87" s="162"/>
      <c r="AH87" s="162"/>
      <c r="AI87" s="162"/>
      <c r="AJ87" s="182"/>
      <c r="AK87" s="182"/>
      <c r="AL87" s="182"/>
      <c r="AM87" s="182"/>
      <c r="AN87" s="182"/>
      <c r="AO87" s="182"/>
      <c r="AP87" s="182"/>
      <c r="AQ87" s="182"/>
      <c r="AR87" s="182"/>
      <c r="AS87" s="162"/>
      <c r="AT87" s="162"/>
      <c r="AU87" s="162"/>
      <c r="AV87" s="162" t="s">
        <v>101</v>
      </c>
      <c r="AW87" s="162"/>
      <c r="AX87" s="162"/>
      <c r="AY87" s="162"/>
      <c r="AZ87" s="162"/>
      <c r="BA87" s="162"/>
      <c r="BB87" s="182"/>
      <c r="BC87" s="182"/>
      <c r="BD87" s="182"/>
      <c r="BE87" s="182"/>
      <c r="BF87" s="182"/>
      <c r="BG87" s="182"/>
      <c r="BH87" s="182"/>
      <c r="BI87" s="182"/>
      <c r="BJ87" s="182"/>
      <c r="BK87" s="182"/>
      <c r="BL87" s="182"/>
      <c r="BM87" s="162"/>
      <c r="BN87" s="162"/>
      <c r="BO87" s="162"/>
      <c r="BP87" s="162" t="s">
        <v>104</v>
      </c>
      <c r="BQ87" s="162" t="s">
        <v>117</v>
      </c>
      <c r="BR87" s="162" t="s">
        <v>96</v>
      </c>
      <c r="BS87" s="162" t="s">
        <v>501</v>
      </c>
      <c r="BT87" s="175">
        <v>0</v>
      </c>
      <c r="BU87" s="175">
        <v>205.44</v>
      </c>
      <c r="BV87" s="175">
        <v>1401.6</v>
      </c>
      <c r="BW87" s="175">
        <v>1401.6</v>
      </c>
      <c r="BX87" s="162"/>
      <c r="BY87" s="182"/>
    </row>
    <row r="88" spans="1:77" x14ac:dyDescent="0.25">
      <c r="A88" s="162" t="s">
        <v>502</v>
      </c>
      <c r="B88" s="162" t="s">
        <v>121</v>
      </c>
      <c r="C88" s="162" t="s">
        <v>503</v>
      </c>
      <c r="D88" s="162" t="s">
        <v>399</v>
      </c>
      <c r="E88" s="162"/>
      <c r="F88" s="162"/>
      <c r="G88" s="182"/>
      <c r="H88" s="182"/>
      <c r="I88" s="183"/>
      <c r="J88" s="166">
        <v>125</v>
      </c>
      <c r="K88" s="188"/>
      <c r="L88" s="163">
        <v>0</v>
      </c>
      <c r="M88" s="182"/>
      <c r="N88" s="182"/>
      <c r="O88" s="182"/>
      <c r="P88" s="162"/>
      <c r="Q88" s="182"/>
      <c r="R88" s="162"/>
      <c r="S88" s="162"/>
      <c r="T88" s="162" t="s">
        <v>123</v>
      </c>
      <c r="U88" s="182"/>
      <c r="V88" s="162">
        <v>1000</v>
      </c>
      <c r="W88" s="182"/>
      <c r="X88" s="182"/>
      <c r="Y88" s="182"/>
      <c r="Z88" s="162"/>
      <c r="AA88" s="162" t="s">
        <v>96</v>
      </c>
      <c r="AB88" s="164" t="s">
        <v>99</v>
      </c>
      <c r="AC88" s="7" t="s">
        <v>100</v>
      </c>
      <c r="AD88" s="162"/>
      <c r="AE88" s="162"/>
      <c r="AF88" s="162" t="s">
        <v>96</v>
      </c>
      <c r="AG88" s="162"/>
      <c r="AH88" s="162"/>
      <c r="AI88" s="162"/>
      <c r="AJ88" s="182"/>
      <c r="AK88" s="182"/>
      <c r="AL88" s="182"/>
      <c r="AM88" s="182"/>
      <c r="AN88" s="182"/>
      <c r="AO88" s="182"/>
      <c r="AP88" s="182"/>
      <c r="AQ88" s="182"/>
      <c r="AR88" s="182"/>
      <c r="AS88" s="162"/>
      <c r="AT88" s="162"/>
      <c r="AU88" s="162"/>
      <c r="AV88" s="162" t="s">
        <v>101</v>
      </c>
      <c r="AW88" s="162"/>
      <c r="AX88" s="162"/>
      <c r="AY88" s="162"/>
      <c r="AZ88" s="162"/>
      <c r="BA88" s="162"/>
      <c r="BB88" s="182"/>
      <c r="BC88" s="182"/>
      <c r="BD88" s="182"/>
      <c r="BE88" s="182"/>
      <c r="BF88" s="182"/>
      <c r="BG88" s="182"/>
      <c r="BH88" s="182"/>
      <c r="BI88" s="182"/>
      <c r="BJ88" s="182"/>
      <c r="BK88" s="182"/>
      <c r="BL88" s="182"/>
      <c r="BM88" s="162"/>
      <c r="BN88" s="162"/>
      <c r="BO88" s="162"/>
      <c r="BP88" s="162" t="s">
        <v>104</v>
      </c>
      <c r="BQ88" s="162" t="s">
        <v>117</v>
      </c>
      <c r="BR88" s="162" t="s">
        <v>96</v>
      </c>
      <c r="BS88" s="162" t="s">
        <v>130</v>
      </c>
      <c r="BT88" s="187"/>
      <c r="BU88" s="187"/>
      <c r="BV88" s="187"/>
      <c r="BW88" s="187"/>
      <c r="BX88" s="162"/>
      <c r="BY88" s="182"/>
    </row>
    <row r="89" spans="1:77" x14ac:dyDescent="0.25">
      <c r="A89" s="162" t="s">
        <v>504</v>
      </c>
      <c r="B89" s="162" t="s">
        <v>121</v>
      </c>
      <c r="C89" s="162" t="s">
        <v>505</v>
      </c>
      <c r="D89" s="162" t="s">
        <v>399</v>
      </c>
      <c r="E89" s="162"/>
      <c r="F89" s="162"/>
      <c r="G89" s="182"/>
      <c r="H89" s="182"/>
      <c r="I89" s="183"/>
      <c r="J89" s="166">
        <v>131</v>
      </c>
      <c r="K89" s="188"/>
      <c r="L89" s="163">
        <v>0</v>
      </c>
      <c r="M89" s="182"/>
      <c r="N89" s="182"/>
      <c r="O89" s="182"/>
      <c r="P89" s="162"/>
      <c r="Q89" s="182"/>
      <c r="R89" s="162"/>
      <c r="S89" s="162"/>
      <c r="T89" s="162" t="s">
        <v>123</v>
      </c>
      <c r="U89" s="182"/>
      <c r="V89" s="162">
        <v>1048</v>
      </c>
      <c r="W89" s="182"/>
      <c r="X89" s="182"/>
      <c r="Y89" s="182"/>
      <c r="Z89" s="162"/>
      <c r="AA89" s="162" t="s">
        <v>98</v>
      </c>
      <c r="AB89" s="164" t="s">
        <v>99</v>
      </c>
      <c r="AC89" s="7" t="s">
        <v>100</v>
      </c>
      <c r="AD89" s="162"/>
      <c r="AE89" s="162"/>
      <c r="AF89" s="162" t="s">
        <v>96</v>
      </c>
      <c r="AG89" s="162"/>
      <c r="AH89" s="162"/>
      <c r="AI89" s="162"/>
      <c r="AJ89" s="182"/>
      <c r="AK89" s="182"/>
      <c r="AL89" s="182"/>
      <c r="AM89" s="182"/>
      <c r="AN89" s="182"/>
      <c r="AO89" s="182"/>
      <c r="AP89" s="182"/>
      <c r="AQ89" s="182"/>
      <c r="AR89" s="182"/>
      <c r="AS89" s="162"/>
      <c r="AT89" s="162"/>
      <c r="AU89" s="162"/>
      <c r="AV89" s="162" t="s">
        <v>101</v>
      </c>
      <c r="AW89" s="162"/>
      <c r="AX89" s="162"/>
      <c r="AY89" s="162"/>
      <c r="AZ89" s="162"/>
      <c r="BA89" s="162"/>
      <c r="BB89" s="182"/>
      <c r="BC89" s="182"/>
      <c r="BD89" s="182"/>
      <c r="BE89" s="182"/>
      <c r="BF89" s="182"/>
      <c r="BG89" s="182"/>
      <c r="BH89" s="182"/>
      <c r="BI89" s="182"/>
      <c r="BJ89" s="182"/>
      <c r="BK89" s="182"/>
      <c r="BL89" s="182"/>
      <c r="BM89" s="162"/>
      <c r="BN89" s="162"/>
      <c r="BO89" s="162"/>
      <c r="BP89" s="162" t="s">
        <v>104</v>
      </c>
      <c r="BQ89" s="162" t="s">
        <v>117</v>
      </c>
      <c r="BR89" s="162" t="s">
        <v>96</v>
      </c>
      <c r="BS89" s="162" t="s">
        <v>130</v>
      </c>
      <c r="BT89" s="187"/>
      <c r="BU89" s="187"/>
      <c r="BV89" s="187"/>
      <c r="BW89" s="187"/>
      <c r="BX89" s="162"/>
      <c r="BY89" s="182"/>
    </row>
    <row r="90" spans="1:77" x14ac:dyDescent="0.25">
      <c r="A90" s="162" t="s">
        <v>506</v>
      </c>
      <c r="B90" s="162" t="s">
        <v>132</v>
      </c>
      <c r="C90" s="162" t="s">
        <v>507</v>
      </c>
      <c r="D90" s="162" t="s">
        <v>399</v>
      </c>
      <c r="E90" s="162"/>
      <c r="F90" s="162"/>
      <c r="G90" s="182"/>
      <c r="H90" s="182"/>
      <c r="I90" s="183"/>
      <c r="J90" s="166">
        <v>695</v>
      </c>
      <c r="K90" s="2">
        <v>61.959076945</v>
      </c>
      <c r="L90" s="163">
        <v>1473.8872824928987</v>
      </c>
      <c r="M90" s="182"/>
      <c r="N90" s="182"/>
      <c r="O90" s="182"/>
      <c r="P90" s="162"/>
      <c r="Q90" s="182"/>
      <c r="R90" s="162"/>
      <c r="S90" s="162"/>
      <c r="T90" s="162"/>
      <c r="U90" s="182"/>
      <c r="V90" s="162"/>
      <c r="W90" s="182"/>
      <c r="X90" s="182"/>
      <c r="Y90" s="182"/>
      <c r="Z90" s="162"/>
      <c r="AA90" s="162" t="s">
        <v>263</v>
      </c>
      <c r="AB90" s="164" t="s">
        <v>99</v>
      </c>
      <c r="AC90" s="7" t="s">
        <v>100</v>
      </c>
      <c r="AD90" s="162"/>
      <c r="AE90" s="162"/>
      <c r="AF90" s="162" t="s">
        <v>96</v>
      </c>
      <c r="AG90" s="162"/>
      <c r="AH90" s="162"/>
      <c r="AI90" s="162"/>
      <c r="AJ90" s="182"/>
      <c r="AK90" s="182"/>
      <c r="AL90" s="182"/>
      <c r="AM90" s="182"/>
      <c r="AN90" s="182"/>
      <c r="AO90" s="182"/>
      <c r="AP90" s="182"/>
      <c r="AQ90" s="182"/>
      <c r="AR90" s="182"/>
      <c r="AS90" s="162"/>
      <c r="AT90" s="162"/>
      <c r="AU90" s="162"/>
      <c r="AV90" s="162" t="s">
        <v>101</v>
      </c>
      <c r="AW90" s="162"/>
      <c r="AX90" s="162"/>
      <c r="AY90" s="162"/>
      <c r="AZ90" s="162"/>
      <c r="BA90" s="162"/>
      <c r="BB90" s="182"/>
      <c r="BC90" s="182"/>
      <c r="BD90" s="182"/>
      <c r="BE90" s="182"/>
      <c r="BF90" s="182"/>
      <c r="BG90" s="182"/>
      <c r="BH90" s="182"/>
      <c r="BI90" s="182"/>
      <c r="BJ90" s="182"/>
      <c r="BK90" s="182"/>
      <c r="BL90" s="182"/>
      <c r="BM90" s="162"/>
      <c r="BN90" s="162"/>
      <c r="BO90" s="162"/>
      <c r="BP90" s="162" t="s">
        <v>104</v>
      </c>
      <c r="BQ90" s="162" t="s">
        <v>117</v>
      </c>
      <c r="BR90" s="162" t="s">
        <v>96</v>
      </c>
      <c r="BS90" s="162" t="s">
        <v>430</v>
      </c>
      <c r="BT90" s="175">
        <v>0</v>
      </c>
      <c r="BU90" s="175">
        <v>1368.43852294922</v>
      </c>
      <c r="BV90" s="175">
        <v>1598.6042539062501</v>
      </c>
      <c r="BW90" s="175">
        <v>1531.8089873046899</v>
      </c>
      <c r="BX90" s="162"/>
      <c r="BY90" s="182"/>
    </row>
    <row r="91" spans="1:77" x14ac:dyDescent="0.25">
      <c r="A91" s="162" t="s">
        <v>508</v>
      </c>
      <c r="B91" s="162" t="s">
        <v>121</v>
      </c>
      <c r="C91" s="162" t="s">
        <v>509</v>
      </c>
      <c r="D91" s="162" t="s">
        <v>399</v>
      </c>
      <c r="E91" s="162"/>
      <c r="F91" s="162"/>
      <c r="G91" s="182"/>
      <c r="H91" s="182"/>
      <c r="I91" s="183"/>
      <c r="J91" s="166">
        <v>405</v>
      </c>
      <c r="K91" s="188"/>
      <c r="L91" s="163">
        <v>0</v>
      </c>
      <c r="M91" s="182"/>
      <c r="N91" s="182"/>
      <c r="O91" s="182"/>
      <c r="P91" s="162"/>
      <c r="Q91" s="182"/>
      <c r="R91" s="162"/>
      <c r="S91" s="162"/>
      <c r="T91" s="162" t="s">
        <v>123</v>
      </c>
      <c r="U91" s="182"/>
      <c r="V91" s="162">
        <v>1620</v>
      </c>
      <c r="W91" s="182"/>
      <c r="X91" s="182"/>
      <c r="Y91" s="182"/>
      <c r="Z91" s="162"/>
      <c r="AA91" s="162" t="s">
        <v>96</v>
      </c>
      <c r="AB91" s="164" t="s">
        <v>99</v>
      </c>
      <c r="AC91" s="7" t="s">
        <v>100</v>
      </c>
      <c r="AD91" s="162"/>
      <c r="AE91" s="162"/>
      <c r="AF91" s="162" t="s">
        <v>96</v>
      </c>
      <c r="AG91" s="162"/>
      <c r="AH91" s="162"/>
      <c r="AI91" s="162"/>
      <c r="AJ91" s="182"/>
      <c r="AK91" s="182"/>
      <c r="AL91" s="182"/>
      <c r="AM91" s="182"/>
      <c r="AN91" s="182"/>
      <c r="AO91" s="182"/>
      <c r="AP91" s="182"/>
      <c r="AQ91" s="182"/>
      <c r="AR91" s="182"/>
      <c r="AS91" s="162"/>
      <c r="AT91" s="162"/>
      <c r="AU91" s="162"/>
      <c r="AV91" s="162" t="s">
        <v>101</v>
      </c>
      <c r="AW91" s="162"/>
      <c r="AX91" s="162"/>
      <c r="AY91" s="162"/>
      <c r="AZ91" s="162"/>
      <c r="BA91" s="162"/>
      <c r="BB91" s="182"/>
      <c r="BC91" s="182"/>
      <c r="BD91" s="182"/>
      <c r="BE91" s="182"/>
      <c r="BF91" s="182"/>
      <c r="BG91" s="182"/>
      <c r="BH91" s="182"/>
      <c r="BI91" s="182"/>
      <c r="BJ91" s="182"/>
      <c r="BK91" s="182"/>
      <c r="BL91" s="182"/>
      <c r="BM91" s="162"/>
      <c r="BN91" s="162"/>
      <c r="BO91" s="162"/>
      <c r="BP91" s="162" t="s">
        <v>104</v>
      </c>
      <c r="BQ91" s="162" t="s">
        <v>117</v>
      </c>
      <c r="BR91" s="162" t="s">
        <v>96</v>
      </c>
      <c r="BS91" s="162" t="s">
        <v>130</v>
      </c>
      <c r="BT91" s="187"/>
      <c r="BU91" s="187"/>
      <c r="BV91" s="187"/>
      <c r="BW91" s="187"/>
      <c r="BX91" s="162"/>
      <c r="BY91" s="182"/>
    </row>
    <row r="92" spans="1:77" x14ac:dyDescent="0.25">
      <c r="A92" s="162" t="s">
        <v>510</v>
      </c>
      <c r="B92" s="162" t="s">
        <v>121</v>
      </c>
      <c r="C92" s="162" t="s">
        <v>511</v>
      </c>
      <c r="D92" s="162" t="s">
        <v>399</v>
      </c>
      <c r="E92" s="162"/>
      <c r="F92" s="162"/>
      <c r="G92" s="182"/>
      <c r="H92" s="182"/>
      <c r="I92" s="183"/>
      <c r="J92" s="166">
        <v>290</v>
      </c>
      <c r="K92" s="188"/>
      <c r="L92" s="163">
        <v>0</v>
      </c>
      <c r="M92" s="182"/>
      <c r="N92" s="182"/>
      <c r="O92" s="182"/>
      <c r="P92" s="162"/>
      <c r="Q92" s="182"/>
      <c r="R92" s="162"/>
      <c r="S92" s="162"/>
      <c r="T92" s="162" t="s">
        <v>123</v>
      </c>
      <c r="U92" s="182"/>
      <c r="V92" s="162">
        <v>1160</v>
      </c>
      <c r="W92" s="182"/>
      <c r="X92" s="182"/>
      <c r="Y92" s="182"/>
      <c r="Z92" s="162"/>
      <c r="AA92" s="162" t="s">
        <v>96</v>
      </c>
      <c r="AB92" s="164" t="s">
        <v>99</v>
      </c>
      <c r="AC92" s="7" t="s">
        <v>100</v>
      </c>
      <c r="AD92" s="162"/>
      <c r="AE92" s="162"/>
      <c r="AF92" s="162" t="s">
        <v>96</v>
      </c>
      <c r="AG92" s="162"/>
      <c r="AH92" s="162"/>
      <c r="AI92" s="162"/>
      <c r="AJ92" s="182"/>
      <c r="AK92" s="182"/>
      <c r="AL92" s="182"/>
      <c r="AM92" s="182"/>
      <c r="AN92" s="182"/>
      <c r="AO92" s="182"/>
      <c r="AP92" s="182"/>
      <c r="AQ92" s="182"/>
      <c r="AR92" s="182"/>
      <c r="AS92" s="162"/>
      <c r="AT92" s="162"/>
      <c r="AU92" s="162"/>
      <c r="AV92" s="162" t="s">
        <v>101</v>
      </c>
      <c r="AW92" s="162"/>
      <c r="AX92" s="162"/>
      <c r="AY92" s="162"/>
      <c r="AZ92" s="162"/>
      <c r="BA92" s="162"/>
      <c r="BB92" s="182"/>
      <c r="BC92" s="182"/>
      <c r="BD92" s="182"/>
      <c r="BE92" s="182"/>
      <c r="BF92" s="182"/>
      <c r="BG92" s="182"/>
      <c r="BH92" s="182"/>
      <c r="BI92" s="182"/>
      <c r="BJ92" s="182"/>
      <c r="BK92" s="182"/>
      <c r="BL92" s="182"/>
      <c r="BM92" s="162"/>
      <c r="BN92" s="162"/>
      <c r="BO92" s="162"/>
      <c r="BP92" s="162" t="s">
        <v>104</v>
      </c>
      <c r="BQ92" s="162" t="s">
        <v>117</v>
      </c>
      <c r="BR92" s="162" t="s">
        <v>96</v>
      </c>
      <c r="BS92" s="162" t="s">
        <v>130</v>
      </c>
      <c r="BT92" s="187"/>
      <c r="BU92" s="187"/>
      <c r="BV92" s="187"/>
      <c r="BW92" s="187"/>
      <c r="BX92" s="162"/>
      <c r="BY92" s="182"/>
    </row>
    <row r="93" spans="1:77" x14ac:dyDescent="0.25">
      <c r="A93" s="162" t="s">
        <v>512</v>
      </c>
      <c r="B93" s="162" t="s">
        <v>121</v>
      </c>
      <c r="C93" s="162" t="s">
        <v>513</v>
      </c>
      <c r="D93" s="162" t="s">
        <v>399</v>
      </c>
      <c r="E93" s="162"/>
      <c r="F93" s="162"/>
      <c r="G93" s="182"/>
      <c r="H93" s="182"/>
      <c r="I93" s="183"/>
      <c r="J93" s="166">
        <v>95</v>
      </c>
      <c r="K93" s="188"/>
      <c r="L93" s="163">
        <v>0</v>
      </c>
      <c r="M93" s="182"/>
      <c r="N93" s="182"/>
      <c r="O93" s="182"/>
      <c r="P93" s="162"/>
      <c r="Q93" s="182"/>
      <c r="R93" s="162"/>
      <c r="S93" s="162"/>
      <c r="T93" s="162" t="s">
        <v>123</v>
      </c>
      <c r="U93" s="182"/>
      <c r="V93" s="162">
        <v>380</v>
      </c>
      <c r="W93" s="182"/>
      <c r="X93" s="182"/>
      <c r="Y93" s="182"/>
      <c r="Z93" s="162"/>
      <c r="AA93" s="162" t="s">
        <v>98</v>
      </c>
      <c r="AB93" s="164" t="s">
        <v>99</v>
      </c>
      <c r="AC93" s="7" t="s">
        <v>100</v>
      </c>
      <c r="AD93" s="162"/>
      <c r="AE93" s="162"/>
      <c r="AF93" s="162" t="s">
        <v>96</v>
      </c>
      <c r="AG93" s="162"/>
      <c r="AH93" s="162"/>
      <c r="AI93" s="162"/>
      <c r="AJ93" s="182"/>
      <c r="AK93" s="182"/>
      <c r="AL93" s="182"/>
      <c r="AM93" s="182"/>
      <c r="AN93" s="182"/>
      <c r="AO93" s="182"/>
      <c r="AP93" s="182"/>
      <c r="AQ93" s="182"/>
      <c r="AR93" s="182"/>
      <c r="AS93" s="162"/>
      <c r="AT93" s="162"/>
      <c r="AU93" s="162"/>
      <c r="AV93" s="162" t="s">
        <v>101</v>
      </c>
      <c r="AW93" s="162"/>
      <c r="AX93" s="162"/>
      <c r="AY93" s="162"/>
      <c r="AZ93" s="162"/>
      <c r="BA93" s="162"/>
      <c r="BB93" s="182"/>
      <c r="BC93" s="182"/>
      <c r="BD93" s="182"/>
      <c r="BE93" s="182"/>
      <c r="BF93" s="182"/>
      <c r="BG93" s="182"/>
      <c r="BH93" s="182"/>
      <c r="BI93" s="182"/>
      <c r="BJ93" s="182"/>
      <c r="BK93" s="182"/>
      <c r="BL93" s="182"/>
      <c r="BM93" s="162"/>
      <c r="BN93" s="162"/>
      <c r="BO93" s="162"/>
      <c r="BP93" s="162" t="s">
        <v>104</v>
      </c>
      <c r="BQ93" s="162" t="s">
        <v>117</v>
      </c>
      <c r="BR93" s="162" t="s">
        <v>96</v>
      </c>
      <c r="BS93" s="162" t="s">
        <v>130</v>
      </c>
      <c r="BT93" s="187"/>
      <c r="BU93" s="187"/>
      <c r="BV93" s="187"/>
      <c r="BW93" s="187"/>
      <c r="BX93" s="162"/>
      <c r="BY93" s="182"/>
    </row>
    <row r="94" spans="1:77" x14ac:dyDescent="0.25">
      <c r="A94" s="162" t="s">
        <v>514</v>
      </c>
      <c r="B94" s="162" t="s">
        <v>121</v>
      </c>
      <c r="C94" s="162" t="s">
        <v>513</v>
      </c>
      <c r="D94" s="162" t="s">
        <v>399</v>
      </c>
      <c r="E94" s="162"/>
      <c r="F94" s="162"/>
      <c r="G94" s="182"/>
      <c r="H94" s="182"/>
      <c r="I94" s="183"/>
      <c r="J94" s="166">
        <v>50</v>
      </c>
      <c r="K94" s="188"/>
      <c r="L94" s="163">
        <v>0</v>
      </c>
      <c r="M94" s="182"/>
      <c r="N94" s="182"/>
      <c r="O94" s="182"/>
      <c r="P94" s="162"/>
      <c r="Q94" s="182"/>
      <c r="R94" s="162"/>
      <c r="S94" s="162"/>
      <c r="T94" s="162" t="s">
        <v>123</v>
      </c>
      <c r="U94" s="182"/>
      <c r="V94" s="162">
        <v>200</v>
      </c>
      <c r="W94" s="182"/>
      <c r="X94" s="182"/>
      <c r="Y94" s="182"/>
      <c r="Z94" s="162"/>
      <c r="AA94" s="162" t="s">
        <v>96</v>
      </c>
      <c r="AB94" s="164" t="s">
        <v>99</v>
      </c>
      <c r="AC94" s="7" t="s">
        <v>100</v>
      </c>
      <c r="AD94" s="162"/>
      <c r="AE94" s="162"/>
      <c r="AF94" s="162" t="s">
        <v>96</v>
      </c>
      <c r="AG94" s="162"/>
      <c r="AH94" s="162"/>
      <c r="AI94" s="162"/>
      <c r="AJ94" s="182"/>
      <c r="AK94" s="182"/>
      <c r="AL94" s="182"/>
      <c r="AM94" s="182"/>
      <c r="AN94" s="182"/>
      <c r="AO94" s="182"/>
      <c r="AP94" s="182"/>
      <c r="AQ94" s="182"/>
      <c r="AR94" s="182"/>
      <c r="AS94" s="162"/>
      <c r="AT94" s="162"/>
      <c r="AU94" s="162"/>
      <c r="AV94" s="162" t="s">
        <v>101</v>
      </c>
      <c r="AW94" s="162"/>
      <c r="AX94" s="162"/>
      <c r="AY94" s="162"/>
      <c r="AZ94" s="162"/>
      <c r="BA94" s="162"/>
      <c r="BB94" s="182"/>
      <c r="BC94" s="182"/>
      <c r="BD94" s="182"/>
      <c r="BE94" s="182"/>
      <c r="BF94" s="182"/>
      <c r="BG94" s="182"/>
      <c r="BH94" s="182"/>
      <c r="BI94" s="182"/>
      <c r="BJ94" s="182"/>
      <c r="BK94" s="182"/>
      <c r="BL94" s="182"/>
      <c r="BM94" s="162"/>
      <c r="BN94" s="162"/>
      <c r="BO94" s="162"/>
      <c r="BP94" s="162" t="s">
        <v>104</v>
      </c>
      <c r="BQ94" s="162" t="s">
        <v>117</v>
      </c>
      <c r="BR94" s="162" t="s">
        <v>96</v>
      </c>
      <c r="BS94" s="162" t="s">
        <v>130</v>
      </c>
      <c r="BT94" s="187"/>
      <c r="BU94" s="187"/>
      <c r="BV94" s="187"/>
      <c r="BW94" s="187"/>
      <c r="BX94" s="162"/>
      <c r="BY94" s="182"/>
    </row>
    <row r="95" spans="1:77" x14ac:dyDescent="0.25">
      <c r="A95" s="162" t="s">
        <v>515</v>
      </c>
      <c r="B95" s="162" t="s">
        <v>516</v>
      </c>
      <c r="C95" s="162" t="s">
        <v>517</v>
      </c>
      <c r="D95" s="162" t="s">
        <v>95</v>
      </c>
      <c r="E95" s="162" t="s">
        <v>96</v>
      </c>
      <c r="F95" s="162"/>
      <c r="G95" s="182"/>
      <c r="H95" s="182"/>
      <c r="I95" s="183"/>
      <c r="J95" s="166">
        <v>11.9</v>
      </c>
      <c r="K95" s="2">
        <v>0</v>
      </c>
      <c r="L95" s="163">
        <v>44.150779235839835</v>
      </c>
      <c r="M95" s="182"/>
      <c r="N95" s="182"/>
      <c r="O95" s="182"/>
      <c r="P95" s="162"/>
      <c r="Q95" s="182"/>
      <c r="R95" s="162"/>
      <c r="S95" s="162"/>
      <c r="T95" s="162"/>
      <c r="U95" s="182"/>
      <c r="V95" s="162"/>
      <c r="W95" s="182"/>
      <c r="X95" s="182"/>
      <c r="Y95" s="182"/>
      <c r="Z95" s="162"/>
      <c r="AA95" s="162" t="s">
        <v>96</v>
      </c>
      <c r="AB95" s="164" t="s">
        <v>99</v>
      </c>
      <c r="AC95" s="7" t="s">
        <v>100</v>
      </c>
      <c r="AD95" s="162"/>
      <c r="AE95" s="162"/>
      <c r="AF95" s="162" t="s">
        <v>96</v>
      </c>
      <c r="AG95" s="162"/>
      <c r="AH95" s="162"/>
      <c r="AI95" s="162"/>
      <c r="AJ95" s="162"/>
      <c r="AK95" s="162"/>
      <c r="AL95" s="162"/>
      <c r="AM95" s="162">
        <v>1983</v>
      </c>
      <c r="AN95" s="162">
        <v>7</v>
      </c>
      <c r="AO95" s="162">
        <v>1</v>
      </c>
      <c r="AP95" s="162">
        <v>2030</v>
      </c>
      <c r="AQ95" s="162">
        <v>12</v>
      </c>
      <c r="AR95" s="162">
        <v>31</v>
      </c>
      <c r="AS95" s="162"/>
      <c r="AT95" s="162"/>
      <c r="AU95" s="162"/>
      <c r="AV95" s="162" t="s">
        <v>101</v>
      </c>
      <c r="AW95" s="162"/>
      <c r="AX95" s="162"/>
      <c r="AY95" s="162"/>
      <c r="AZ95" s="162"/>
      <c r="BA95" s="16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62"/>
      <c r="BN95" s="162"/>
      <c r="BO95" s="162"/>
      <c r="BP95" s="162" t="s">
        <v>104</v>
      </c>
      <c r="BQ95" s="162" t="s">
        <v>117</v>
      </c>
      <c r="BR95" s="162" t="s">
        <v>96</v>
      </c>
      <c r="BS95" s="162" t="s">
        <v>404</v>
      </c>
      <c r="BT95" s="175">
        <v>44.441411468505898</v>
      </c>
      <c r="BU95" s="175">
        <v>44.132493743896497</v>
      </c>
      <c r="BV95" s="175">
        <v>43.941519226074199</v>
      </c>
      <c r="BW95" s="175">
        <v>0</v>
      </c>
      <c r="BX95" s="162"/>
      <c r="BY95" s="182"/>
    </row>
    <row r="96" spans="1:77" x14ac:dyDescent="0.25">
      <c r="A96" s="162" t="s">
        <v>518</v>
      </c>
      <c r="B96" s="2" t="s">
        <v>519</v>
      </c>
      <c r="C96" s="162" t="s">
        <v>520</v>
      </c>
      <c r="D96" s="162" t="s">
        <v>95</v>
      </c>
      <c r="E96" s="162"/>
      <c r="F96" s="162"/>
      <c r="G96" s="182"/>
      <c r="H96" s="182"/>
      <c r="I96" s="183"/>
      <c r="J96" s="166">
        <v>33</v>
      </c>
      <c r="K96" s="188"/>
      <c r="L96" s="168">
        <v>127.09439004821648</v>
      </c>
      <c r="M96" s="182"/>
      <c r="N96" s="182"/>
      <c r="O96" s="182"/>
      <c r="P96" s="162"/>
      <c r="Q96" s="182"/>
      <c r="R96" s="162"/>
      <c r="S96" s="162"/>
      <c r="T96" s="162"/>
      <c r="U96" s="182"/>
      <c r="V96" s="162"/>
      <c r="W96" s="182"/>
      <c r="X96" s="182"/>
      <c r="Y96" s="182"/>
      <c r="Z96" s="162"/>
      <c r="AA96" s="162" t="s">
        <v>96</v>
      </c>
      <c r="AB96" s="164" t="s">
        <v>99</v>
      </c>
      <c r="AC96" s="7" t="s">
        <v>521</v>
      </c>
      <c r="AD96" s="162"/>
      <c r="AE96" s="162"/>
      <c r="AF96" s="162" t="s">
        <v>96</v>
      </c>
      <c r="AG96" s="162"/>
      <c r="AH96" s="162"/>
      <c r="AI96" s="162"/>
      <c r="AJ96" s="162"/>
      <c r="AK96" s="162"/>
      <c r="AL96" s="162"/>
      <c r="AM96" s="162">
        <v>1950</v>
      </c>
      <c r="AN96" s="162">
        <v>1</v>
      </c>
      <c r="AO96" s="162">
        <v>1</v>
      </c>
      <c r="AP96" s="162">
        <v>2099</v>
      </c>
      <c r="AQ96" s="162">
        <v>12</v>
      </c>
      <c r="AR96" s="162">
        <v>31</v>
      </c>
      <c r="AS96" s="162"/>
      <c r="AT96" s="162"/>
      <c r="AU96" s="162"/>
      <c r="AV96" s="162" t="s">
        <v>101</v>
      </c>
      <c r="AW96" s="162"/>
      <c r="AX96" s="162"/>
      <c r="AY96" s="162"/>
      <c r="AZ96" s="162"/>
      <c r="BA96" s="162"/>
      <c r="BB96" s="182"/>
      <c r="BC96" s="182"/>
      <c r="BD96" s="182"/>
      <c r="BE96" s="182"/>
      <c r="BF96" s="182"/>
      <c r="BG96" s="182"/>
      <c r="BH96" s="182"/>
      <c r="BI96" s="182"/>
      <c r="BJ96" s="182"/>
      <c r="BK96" s="182"/>
      <c r="BL96" s="182"/>
      <c r="BM96" s="162"/>
      <c r="BN96" s="162"/>
      <c r="BO96" s="162"/>
      <c r="BP96" s="162" t="s">
        <v>104</v>
      </c>
      <c r="BQ96" s="162" t="s">
        <v>117</v>
      </c>
      <c r="BR96" s="162" t="s">
        <v>96</v>
      </c>
      <c r="BS96" s="162" t="s">
        <v>522</v>
      </c>
      <c r="BT96" s="187"/>
      <c r="BU96" s="187"/>
      <c r="BV96" s="187"/>
      <c r="BW96" s="187"/>
      <c r="BX96" s="162"/>
      <c r="BY96" s="182"/>
    </row>
    <row r="97" spans="1:77" x14ac:dyDescent="0.25">
      <c r="A97" s="162" t="s">
        <v>523</v>
      </c>
      <c r="B97" s="169" t="s">
        <v>524</v>
      </c>
      <c r="C97" s="162" t="s">
        <v>525</v>
      </c>
      <c r="D97" s="162" t="s">
        <v>95</v>
      </c>
      <c r="E97" s="162"/>
      <c r="F97" s="162"/>
      <c r="G97" s="182"/>
      <c r="H97" s="182"/>
      <c r="I97" s="183"/>
      <c r="J97" s="166">
        <v>0.4</v>
      </c>
      <c r="K97" s="2">
        <v>0</v>
      </c>
      <c r="L97" s="163">
        <v>0</v>
      </c>
      <c r="M97" s="182"/>
      <c r="N97" s="182"/>
      <c r="O97" s="182"/>
      <c r="P97" s="162"/>
      <c r="Q97" s="182"/>
      <c r="R97" s="162"/>
      <c r="S97" s="162"/>
      <c r="T97" s="162"/>
      <c r="U97" s="182"/>
      <c r="V97" s="162"/>
      <c r="W97" s="182"/>
      <c r="X97" s="182"/>
      <c r="Y97" s="182"/>
      <c r="Z97" s="162"/>
      <c r="AA97" s="162" t="s">
        <v>263</v>
      </c>
      <c r="AB97" s="164" t="s">
        <v>99</v>
      </c>
      <c r="AC97" s="7" t="s">
        <v>521</v>
      </c>
      <c r="AD97" s="162"/>
      <c r="AE97" s="162"/>
      <c r="AF97" s="162" t="s">
        <v>96</v>
      </c>
      <c r="AG97" s="162"/>
      <c r="AH97" s="162"/>
      <c r="AI97" s="162"/>
      <c r="AJ97" s="162"/>
      <c r="AK97" s="162"/>
      <c r="AL97" s="162"/>
      <c r="AM97" s="162">
        <v>1950</v>
      </c>
      <c r="AN97" s="162">
        <v>1</v>
      </c>
      <c r="AO97" s="162">
        <v>1</v>
      </c>
      <c r="AP97" s="162">
        <v>2099</v>
      </c>
      <c r="AQ97" s="162">
        <v>12</v>
      </c>
      <c r="AR97" s="162">
        <v>31</v>
      </c>
      <c r="AS97" s="162"/>
      <c r="AT97" s="162"/>
      <c r="AU97" s="162"/>
      <c r="AV97" s="162" t="s">
        <v>101</v>
      </c>
      <c r="AW97" s="162"/>
      <c r="AX97" s="162"/>
      <c r="AY97" s="162"/>
      <c r="AZ97" s="162"/>
      <c r="BA97" s="162"/>
      <c r="BB97" s="182"/>
      <c r="BC97" s="182"/>
      <c r="BD97" s="182"/>
      <c r="BE97" s="182"/>
      <c r="BF97" s="182"/>
      <c r="BG97" s="182"/>
      <c r="BH97" s="182"/>
      <c r="BI97" s="182"/>
      <c r="BJ97" s="182"/>
      <c r="BK97" s="182"/>
      <c r="BL97" s="182"/>
      <c r="BM97" s="162"/>
      <c r="BN97" s="162"/>
      <c r="BO97" s="162"/>
      <c r="BP97" s="162" t="s">
        <v>104</v>
      </c>
      <c r="BQ97" s="162" t="s">
        <v>117</v>
      </c>
      <c r="BR97" s="162" t="s">
        <v>96</v>
      </c>
      <c r="BS97" s="162" t="s">
        <v>404</v>
      </c>
      <c r="BT97" s="175">
        <v>0</v>
      </c>
      <c r="BU97" s="175">
        <v>0</v>
      </c>
      <c r="BV97" s="175">
        <v>0</v>
      </c>
      <c r="BW97" s="175">
        <v>0</v>
      </c>
      <c r="BX97" s="162"/>
      <c r="BY97" s="182"/>
    </row>
    <row r="98" spans="1:77" x14ac:dyDescent="0.25">
      <c r="A98" s="162" t="s">
        <v>526</v>
      </c>
      <c r="B98" s="170" t="s">
        <v>527</v>
      </c>
      <c r="C98" s="162" t="s">
        <v>528</v>
      </c>
      <c r="D98" s="162" t="s">
        <v>95</v>
      </c>
      <c r="E98" s="162"/>
      <c r="F98" s="162"/>
      <c r="G98" s="182"/>
      <c r="H98" s="182"/>
      <c r="I98" s="183"/>
      <c r="J98" s="166">
        <v>4.4000000000000004</v>
      </c>
      <c r="K98" s="2">
        <v>0</v>
      </c>
      <c r="L98" s="163">
        <v>8.9267649054495752</v>
      </c>
      <c r="M98" s="182"/>
      <c r="N98" s="182"/>
      <c r="O98" s="182"/>
      <c r="P98" s="162"/>
      <c r="Q98" s="182"/>
      <c r="R98" s="162"/>
      <c r="S98" s="162"/>
      <c r="T98" s="162"/>
      <c r="U98" s="182"/>
      <c r="V98" s="162"/>
      <c r="W98" s="182"/>
      <c r="X98" s="182"/>
      <c r="Y98" s="182"/>
      <c r="Z98" s="162"/>
      <c r="AA98" s="162" t="s">
        <v>263</v>
      </c>
      <c r="AB98" s="164" t="s">
        <v>99</v>
      </c>
      <c r="AC98" s="7" t="s">
        <v>521</v>
      </c>
      <c r="AD98" s="162"/>
      <c r="AE98" s="162"/>
      <c r="AF98" s="162" t="s">
        <v>182</v>
      </c>
      <c r="AG98" s="162" t="s">
        <v>183</v>
      </c>
      <c r="AH98" s="162"/>
      <c r="AI98" s="162"/>
      <c r="AJ98" s="162"/>
      <c r="AK98" s="162"/>
      <c r="AL98" s="162"/>
      <c r="AM98" s="162">
        <v>1950</v>
      </c>
      <c r="AN98" s="162">
        <v>1</v>
      </c>
      <c r="AO98" s="162">
        <v>1</v>
      </c>
      <c r="AP98" s="162">
        <v>2099</v>
      </c>
      <c r="AQ98" s="162">
        <v>12</v>
      </c>
      <c r="AR98" s="162">
        <v>31</v>
      </c>
      <c r="AS98" s="162"/>
      <c r="AT98" s="162"/>
      <c r="AU98" s="162"/>
      <c r="AV98" s="162" t="s">
        <v>101</v>
      </c>
      <c r="AW98" s="162"/>
      <c r="AX98" s="162"/>
      <c r="AY98" s="162"/>
      <c r="AZ98" s="162"/>
      <c r="BA98" s="16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62"/>
      <c r="BN98" s="162"/>
      <c r="BO98" s="162"/>
      <c r="BP98" s="162" t="s">
        <v>104</v>
      </c>
      <c r="BQ98" s="162" t="s">
        <v>117</v>
      </c>
      <c r="BR98" s="162" t="s">
        <v>96</v>
      </c>
      <c r="BS98" s="162" t="s">
        <v>404</v>
      </c>
      <c r="BT98" s="175">
        <v>9.3649593489596406</v>
      </c>
      <c r="BU98" s="175">
        <v>9.1649708428249497</v>
      </c>
      <c r="BV98" s="175">
        <v>8.8621337510469402</v>
      </c>
      <c r="BW98" s="175">
        <v>8.6582227098120104</v>
      </c>
      <c r="BX98" s="162"/>
      <c r="BY98" s="182"/>
    </row>
    <row r="99" spans="1:77" x14ac:dyDescent="0.25">
      <c r="A99" s="162" t="s">
        <v>529</v>
      </c>
      <c r="B99" s="162" t="s">
        <v>530</v>
      </c>
      <c r="C99" s="162" t="s">
        <v>531</v>
      </c>
      <c r="D99" s="162" t="s">
        <v>95</v>
      </c>
      <c r="E99" s="162" t="s">
        <v>96</v>
      </c>
      <c r="F99" s="162" t="s">
        <v>532</v>
      </c>
      <c r="G99" s="182"/>
      <c r="H99" s="182"/>
      <c r="I99" s="183"/>
      <c r="J99" s="166">
        <v>34</v>
      </c>
      <c r="K99" s="2">
        <v>34</v>
      </c>
      <c r="L99" s="163">
        <v>238.27199999999999</v>
      </c>
      <c r="M99" s="182"/>
      <c r="N99" s="182"/>
      <c r="O99" s="182"/>
      <c r="P99" s="162"/>
      <c r="Q99" s="182"/>
      <c r="R99" s="162"/>
      <c r="S99" s="162" t="s">
        <v>96</v>
      </c>
      <c r="T99" s="162" t="s">
        <v>96</v>
      </c>
      <c r="U99" s="182"/>
      <c r="V99" s="162"/>
      <c r="W99" s="182"/>
      <c r="X99" s="182"/>
      <c r="Y99" s="182"/>
      <c r="Z99" s="162" t="s">
        <v>96</v>
      </c>
      <c r="AA99" s="162" t="s">
        <v>96</v>
      </c>
      <c r="AB99" s="164" t="s">
        <v>99</v>
      </c>
      <c r="AC99" s="7" t="s">
        <v>100</v>
      </c>
      <c r="AD99" s="162" t="s">
        <v>96</v>
      </c>
      <c r="AE99" s="162" t="s">
        <v>101</v>
      </c>
      <c r="AF99" s="162"/>
      <c r="AH99" s="162" t="s">
        <v>533</v>
      </c>
      <c r="AI99" s="162" t="s">
        <v>237</v>
      </c>
      <c r="AJ99" s="162">
        <v>2022</v>
      </c>
      <c r="AK99" s="162">
        <v>12</v>
      </c>
      <c r="AL99" s="162">
        <v>2</v>
      </c>
      <c r="AM99" s="162">
        <v>2022</v>
      </c>
      <c r="AN99" s="162">
        <v>12</v>
      </c>
      <c r="AO99" s="162">
        <v>2</v>
      </c>
      <c r="AP99" s="182"/>
      <c r="AQ99" s="182"/>
      <c r="AR99" s="182"/>
      <c r="AS99" s="162">
        <v>2020</v>
      </c>
      <c r="AT99" s="162">
        <v>5</v>
      </c>
      <c r="AU99" s="162">
        <v>24</v>
      </c>
      <c r="AV99" s="162" t="s">
        <v>101</v>
      </c>
      <c r="AW99" s="162"/>
      <c r="AX99" s="162"/>
      <c r="AY99" s="162"/>
      <c r="AZ99" s="162"/>
      <c r="BA99" s="162"/>
      <c r="BB99" s="182"/>
      <c r="BC99" s="182"/>
      <c r="BD99" s="182"/>
      <c r="BE99" s="182"/>
      <c r="BF99" s="182"/>
      <c r="BG99" s="182"/>
      <c r="BH99" s="182"/>
      <c r="BI99" s="182"/>
      <c r="BJ99" s="182"/>
      <c r="BK99" s="182"/>
      <c r="BL99" s="182"/>
      <c r="BM99" s="162" t="s">
        <v>103</v>
      </c>
      <c r="BN99" s="162" t="s">
        <v>96</v>
      </c>
      <c r="BO99" s="162" t="s">
        <v>103</v>
      </c>
      <c r="BP99" s="162" t="s">
        <v>104</v>
      </c>
      <c r="BQ99" s="162" t="s">
        <v>117</v>
      </c>
      <c r="BR99" s="162" t="s">
        <v>534</v>
      </c>
      <c r="BS99" s="162" t="s">
        <v>168</v>
      </c>
      <c r="BT99" s="175">
        <v>238.88645703124999</v>
      </c>
      <c r="BU99" s="175">
        <v>238.27199755859399</v>
      </c>
      <c r="BV99" s="175">
        <v>0</v>
      </c>
      <c r="BW99" s="175">
        <v>0</v>
      </c>
      <c r="BX99" s="162"/>
      <c r="BY99" s="182"/>
    </row>
    <row r="100" spans="1:77" x14ac:dyDescent="0.25">
      <c r="A100" s="162" t="s">
        <v>535</v>
      </c>
      <c r="B100" s="162" t="s">
        <v>536</v>
      </c>
      <c r="C100" s="162" t="s">
        <v>537</v>
      </c>
      <c r="D100" s="162" t="s">
        <v>95</v>
      </c>
      <c r="E100" s="162"/>
      <c r="F100" s="162"/>
      <c r="G100" s="182"/>
      <c r="H100" s="182"/>
      <c r="I100" s="183"/>
      <c r="J100" s="163">
        <v>18.399999999999999</v>
      </c>
      <c r="K100" s="2">
        <v>0</v>
      </c>
      <c r="L100" s="163">
        <v>46.063930385851847</v>
      </c>
      <c r="M100" s="182"/>
      <c r="N100" s="182"/>
      <c r="O100" s="182"/>
      <c r="P100" s="162"/>
      <c r="Q100" s="182"/>
      <c r="R100" s="162"/>
      <c r="S100" s="162"/>
      <c r="T100" s="162"/>
      <c r="U100" s="182"/>
      <c r="V100" s="162"/>
      <c r="W100" s="182"/>
      <c r="X100" s="182"/>
      <c r="Y100" s="182"/>
      <c r="Z100" s="162"/>
      <c r="AA100" s="162" t="s">
        <v>263</v>
      </c>
      <c r="AB100" s="164" t="s">
        <v>99</v>
      </c>
      <c r="AC100" s="7" t="s">
        <v>521</v>
      </c>
      <c r="AD100" s="162"/>
      <c r="AE100" s="162"/>
      <c r="AF100" s="7" t="s">
        <v>137</v>
      </c>
      <c r="AG100" s="162" t="s">
        <v>309</v>
      </c>
      <c r="AH100" s="162"/>
      <c r="AI100" s="162"/>
      <c r="AJ100" s="162"/>
      <c r="AK100" s="162"/>
      <c r="AL100" s="162"/>
      <c r="AM100" s="162">
        <v>1950</v>
      </c>
      <c r="AN100" s="162">
        <v>1</v>
      </c>
      <c r="AO100" s="162">
        <v>1</v>
      </c>
      <c r="AP100" s="162">
        <v>2099</v>
      </c>
      <c r="AQ100" s="162">
        <v>12</v>
      </c>
      <c r="AR100" s="162">
        <v>31</v>
      </c>
      <c r="AS100" s="162"/>
      <c r="AT100" s="162"/>
      <c r="AU100" s="162"/>
      <c r="AV100" s="162" t="s">
        <v>101</v>
      </c>
      <c r="AW100" s="162"/>
      <c r="AX100" s="162"/>
      <c r="AY100" s="162"/>
      <c r="AZ100" s="162"/>
      <c r="BA100" s="162"/>
      <c r="BB100" s="182"/>
      <c r="BC100" s="182"/>
      <c r="BD100" s="182"/>
      <c r="BE100" s="182"/>
      <c r="BF100" s="182"/>
      <c r="BG100" s="182"/>
      <c r="BH100" s="182"/>
      <c r="BI100" s="182"/>
      <c r="BJ100" s="182"/>
      <c r="BK100" s="182"/>
      <c r="BL100" s="182"/>
      <c r="BM100" s="162"/>
      <c r="BN100" s="162"/>
      <c r="BO100" s="162"/>
      <c r="BP100" s="162" t="s">
        <v>104</v>
      </c>
      <c r="BQ100" s="162" t="s">
        <v>117</v>
      </c>
      <c r="BR100" s="162" t="s">
        <v>96</v>
      </c>
      <c r="BS100" s="162" t="s">
        <v>404</v>
      </c>
      <c r="BT100" s="175">
        <v>48.045915339324203</v>
      </c>
      <c r="BU100" s="175">
        <v>47.316943914411901</v>
      </c>
      <c r="BV100" s="175">
        <v>45.769652448168301</v>
      </c>
      <c r="BW100" s="175">
        <v>44.6706835869727</v>
      </c>
      <c r="BX100" s="162"/>
      <c r="BY100" s="192"/>
    </row>
    <row r="101" spans="1:77" x14ac:dyDescent="0.25">
      <c r="A101" s="162" t="s">
        <v>538</v>
      </c>
      <c r="B101" s="162" t="s">
        <v>539</v>
      </c>
      <c r="C101" s="162" t="s">
        <v>540</v>
      </c>
      <c r="D101" s="162" t="s">
        <v>95</v>
      </c>
      <c r="E101" s="162"/>
      <c r="F101" s="162"/>
      <c r="G101" s="182"/>
      <c r="H101" s="182"/>
      <c r="I101" s="183"/>
      <c r="J101" s="2">
        <v>3</v>
      </c>
      <c r="K101" s="2">
        <v>0</v>
      </c>
      <c r="L101" s="163">
        <v>0</v>
      </c>
      <c r="M101" s="182"/>
      <c r="N101" s="182"/>
      <c r="O101" s="182"/>
      <c r="P101" s="162"/>
      <c r="Q101" s="182"/>
      <c r="R101" s="162"/>
      <c r="S101" s="162"/>
      <c r="T101" s="162"/>
      <c r="U101" s="182"/>
      <c r="V101" s="162"/>
      <c r="W101" s="182"/>
      <c r="X101" s="182"/>
      <c r="Y101" s="182"/>
      <c r="Z101" s="162"/>
      <c r="AA101" s="162" t="s">
        <v>263</v>
      </c>
      <c r="AB101" s="164" t="s">
        <v>99</v>
      </c>
      <c r="AC101" s="7" t="s">
        <v>521</v>
      </c>
      <c r="AD101" s="162"/>
      <c r="AE101" s="162"/>
      <c r="AF101" s="162" t="s">
        <v>182</v>
      </c>
      <c r="AG101" s="162" t="s">
        <v>541</v>
      </c>
      <c r="AH101" s="162"/>
      <c r="AI101" s="162"/>
      <c r="AJ101" s="162"/>
      <c r="AK101" s="162"/>
      <c r="AL101" s="162"/>
      <c r="AM101" s="162">
        <v>1950</v>
      </c>
      <c r="AN101" s="162">
        <v>1</v>
      </c>
      <c r="AO101" s="162">
        <v>1</v>
      </c>
      <c r="AP101" s="162">
        <v>2099</v>
      </c>
      <c r="AQ101" s="162">
        <v>12</v>
      </c>
      <c r="AR101" s="162">
        <v>31</v>
      </c>
      <c r="AS101" s="162"/>
      <c r="AT101" s="162"/>
      <c r="AU101" s="162"/>
      <c r="AV101" s="162" t="s">
        <v>101</v>
      </c>
      <c r="AW101" s="162"/>
      <c r="AX101" s="162"/>
      <c r="AY101" s="162"/>
      <c r="AZ101" s="162"/>
      <c r="BA101" s="162"/>
      <c r="BB101" s="182"/>
      <c r="BC101" s="182"/>
      <c r="BD101" s="182"/>
      <c r="BE101" s="182"/>
      <c r="BF101" s="182"/>
      <c r="BG101" s="182"/>
      <c r="BH101" s="182"/>
      <c r="BI101" s="182"/>
      <c r="BJ101" s="182"/>
      <c r="BK101" s="182"/>
      <c r="BL101" s="182"/>
      <c r="BM101" s="162"/>
      <c r="BN101" s="162"/>
      <c r="BO101" s="162"/>
      <c r="BP101" s="162" t="s">
        <v>104</v>
      </c>
      <c r="BQ101" s="162" t="s">
        <v>117</v>
      </c>
      <c r="BR101" s="162" t="s">
        <v>96</v>
      </c>
      <c r="BS101" s="162" t="s">
        <v>404</v>
      </c>
      <c r="BT101" s="175">
        <v>0</v>
      </c>
      <c r="BU101" s="175">
        <v>0</v>
      </c>
      <c r="BV101" s="175">
        <v>0</v>
      </c>
      <c r="BW101" s="175">
        <v>0</v>
      </c>
      <c r="BX101" s="162"/>
      <c r="BY101" s="182"/>
    </row>
    <row r="102" spans="1:77" x14ac:dyDescent="0.25">
      <c r="A102" s="162" t="s">
        <v>542</v>
      </c>
      <c r="B102" s="162" t="s">
        <v>543</v>
      </c>
      <c r="C102" s="162" t="s">
        <v>544</v>
      </c>
      <c r="D102" s="162" t="s">
        <v>95</v>
      </c>
      <c r="E102" s="162"/>
      <c r="F102" s="162"/>
      <c r="G102" s="182"/>
      <c r="H102" s="182"/>
      <c r="I102" s="183"/>
      <c r="J102" s="2">
        <v>14</v>
      </c>
      <c r="K102" s="2">
        <v>5.84</v>
      </c>
      <c r="L102" s="163">
        <v>61.240480974065456</v>
      </c>
      <c r="M102" s="182"/>
      <c r="N102" s="182"/>
      <c r="O102" s="182"/>
      <c r="P102" s="162"/>
      <c r="Q102" s="182"/>
      <c r="R102" s="162"/>
      <c r="S102" s="162"/>
      <c r="T102" s="162"/>
      <c r="U102" s="182"/>
      <c r="V102" s="162"/>
      <c r="W102" s="182"/>
      <c r="X102" s="182"/>
      <c r="Y102" s="182"/>
      <c r="Z102" s="162"/>
      <c r="AA102" s="162" t="s">
        <v>263</v>
      </c>
      <c r="AB102" s="164" t="s">
        <v>99</v>
      </c>
      <c r="AC102" s="7" t="s">
        <v>521</v>
      </c>
      <c r="AD102" s="162"/>
      <c r="AE102" s="162"/>
      <c r="AF102" s="162" t="s">
        <v>182</v>
      </c>
      <c r="AG102" s="162" t="s">
        <v>541</v>
      </c>
      <c r="AH102" s="162"/>
      <c r="AI102" s="162"/>
      <c r="AJ102" s="162"/>
      <c r="AK102" s="162"/>
      <c r="AL102" s="162"/>
      <c r="AM102" s="162">
        <v>1950</v>
      </c>
      <c r="AN102" s="162">
        <v>1</v>
      </c>
      <c r="AO102" s="162">
        <v>1</v>
      </c>
      <c r="AP102" s="162">
        <v>2099</v>
      </c>
      <c r="AQ102" s="162">
        <v>12</v>
      </c>
      <c r="AR102" s="162">
        <v>31</v>
      </c>
      <c r="AS102" s="162"/>
      <c r="AT102" s="162"/>
      <c r="AU102" s="162"/>
      <c r="AV102" s="162" t="s">
        <v>101</v>
      </c>
      <c r="AW102" s="162"/>
      <c r="AX102" s="162"/>
      <c r="AY102" s="162"/>
      <c r="AZ102" s="162"/>
      <c r="BA102" s="162"/>
      <c r="BB102" s="182"/>
      <c r="BC102" s="182"/>
      <c r="BD102" s="182"/>
      <c r="BE102" s="182"/>
      <c r="BF102" s="182"/>
      <c r="BG102" s="182"/>
      <c r="BH102" s="182"/>
      <c r="BI102" s="182"/>
      <c r="BJ102" s="182"/>
      <c r="BK102" s="182"/>
      <c r="BL102" s="182"/>
      <c r="BM102" s="162"/>
      <c r="BN102" s="162"/>
      <c r="BO102" s="162"/>
      <c r="BP102" s="162" t="s">
        <v>104</v>
      </c>
      <c r="BQ102" s="162" t="s">
        <v>117</v>
      </c>
      <c r="BR102" s="162" t="s">
        <v>96</v>
      </c>
      <c r="BS102" s="162" t="s">
        <v>404</v>
      </c>
      <c r="BT102" s="175">
        <v>63.844916059369297</v>
      </c>
      <c r="BU102" s="175">
        <v>62.910374634612701</v>
      </c>
      <c r="BV102" s="175">
        <v>60.831379529105</v>
      </c>
      <c r="BW102" s="175">
        <v>59.3746123599756</v>
      </c>
      <c r="BX102" s="162"/>
      <c r="BY102" s="182"/>
    </row>
    <row r="103" spans="1:77" x14ac:dyDescent="0.25">
      <c r="A103" s="162" t="s">
        <v>545</v>
      </c>
      <c r="B103" s="162" t="s">
        <v>546</v>
      </c>
      <c r="C103" s="162" t="s">
        <v>547</v>
      </c>
      <c r="D103" s="162" t="s">
        <v>95</v>
      </c>
      <c r="E103" s="162" t="s">
        <v>548</v>
      </c>
      <c r="F103" s="162" t="s">
        <v>549</v>
      </c>
      <c r="G103" s="182"/>
      <c r="H103" s="182"/>
      <c r="I103" s="183"/>
      <c r="J103" s="166">
        <v>3</v>
      </c>
      <c r="K103" s="2">
        <v>3</v>
      </c>
      <c r="L103" s="163">
        <v>19.7</v>
      </c>
      <c r="M103" s="182"/>
      <c r="N103" s="182"/>
      <c r="O103" s="182"/>
      <c r="P103" s="162"/>
      <c r="Q103" s="182"/>
      <c r="R103" s="162"/>
      <c r="S103" s="162" t="s">
        <v>96</v>
      </c>
      <c r="T103" s="162" t="s">
        <v>96</v>
      </c>
      <c r="U103" s="182"/>
      <c r="V103" s="162"/>
      <c r="W103" s="182"/>
      <c r="X103" s="182"/>
      <c r="Y103" s="182"/>
      <c r="Z103" s="162" t="s">
        <v>96</v>
      </c>
      <c r="AA103" s="162" t="s">
        <v>96</v>
      </c>
      <c r="AB103" s="164" t="s">
        <v>99</v>
      </c>
      <c r="AC103" s="7" t="s">
        <v>100</v>
      </c>
      <c r="AD103" s="162" t="s">
        <v>96</v>
      </c>
      <c r="AE103" s="162" t="s">
        <v>101</v>
      </c>
      <c r="AF103" s="162"/>
      <c r="AG103" s="162"/>
      <c r="AH103" s="162" t="s">
        <v>165</v>
      </c>
      <c r="AI103" s="162" t="s">
        <v>219</v>
      </c>
      <c r="AJ103" s="162">
        <v>2022</v>
      </c>
      <c r="AK103" s="162">
        <v>7</v>
      </c>
      <c r="AL103" s="162">
        <v>26</v>
      </c>
      <c r="AM103" s="162">
        <v>2022</v>
      </c>
      <c r="AN103" s="162">
        <v>7</v>
      </c>
      <c r="AO103" s="162">
        <v>26</v>
      </c>
      <c r="AP103" s="162">
        <v>2042</v>
      </c>
      <c r="AQ103" s="162">
        <v>7</v>
      </c>
      <c r="AR103" s="162">
        <v>25</v>
      </c>
      <c r="AS103" s="162">
        <v>2019</v>
      </c>
      <c r="AT103" s="162">
        <v>7</v>
      </c>
      <c r="AU103" s="162">
        <v>10</v>
      </c>
      <c r="AV103" s="162" t="s">
        <v>101</v>
      </c>
      <c r="AW103" s="162"/>
      <c r="AX103" s="162"/>
      <c r="AY103" s="162"/>
      <c r="AZ103" s="162"/>
      <c r="BA103" s="162"/>
      <c r="BB103" s="182"/>
      <c r="BC103" s="182"/>
      <c r="BD103" s="182"/>
      <c r="BE103" s="182"/>
      <c r="BF103" s="182"/>
      <c r="BG103" s="182"/>
      <c r="BH103" s="182"/>
      <c r="BI103" s="182"/>
      <c r="BJ103" s="182"/>
      <c r="BK103" s="182"/>
      <c r="BL103" s="182"/>
      <c r="BM103" s="162" t="s">
        <v>103</v>
      </c>
      <c r="BN103" s="162" t="s">
        <v>96</v>
      </c>
      <c r="BO103" s="162" t="s">
        <v>116</v>
      </c>
      <c r="BP103" s="162" t="s">
        <v>104</v>
      </c>
      <c r="BQ103" s="162" t="s">
        <v>117</v>
      </c>
      <c r="BR103" s="162" t="s">
        <v>167</v>
      </c>
      <c r="BS103" s="162" t="s">
        <v>415</v>
      </c>
      <c r="BT103" s="175">
        <v>19.753972045898401</v>
      </c>
      <c r="BU103" s="175">
        <v>19.699999450683599</v>
      </c>
      <c r="BV103" s="175">
        <v>19.699999450683599</v>
      </c>
      <c r="BW103" s="175">
        <v>19.699999450683599</v>
      </c>
      <c r="BX103" s="162"/>
      <c r="BY103" s="182"/>
    </row>
    <row r="104" spans="1:77" x14ac:dyDescent="0.25">
      <c r="A104" s="162" t="s">
        <v>550</v>
      </c>
      <c r="B104" s="162" t="s">
        <v>551</v>
      </c>
      <c r="C104" s="162" t="s">
        <v>552</v>
      </c>
      <c r="D104" s="162" t="s">
        <v>95</v>
      </c>
      <c r="E104" s="162" t="s">
        <v>553</v>
      </c>
      <c r="F104" s="162" t="s">
        <v>554</v>
      </c>
      <c r="G104" s="182"/>
      <c r="H104" s="182"/>
      <c r="I104" s="183"/>
      <c r="J104" s="166">
        <v>1.5</v>
      </c>
      <c r="K104" s="2">
        <v>1.5</v>
      </c>
      <c r="L104" s="163">
        <v>2.1</v>
      </c>
      <c r="M104" s="182"/>
      <c r="N104" s="182"/>
      <c r="O104" s="182"/>
      <c r="P104" s="162"/>
      <c r="Q104" s="182"/>
      <c r="R104" s="162"/>
      <c r="S104" s="162" t="s">
        <v>208</v>
      </c>
      <c r="T104" s="162" t="s">
        <v>96</v>
      </c>
      <c r="U104" s="182"/>
      <c r="V104" s="162"/>
      <c r="W104" s="182"/>
      <c r="X104" s="182"/>
      <c r="Y104" s="182"/>
      <c r="Z104" s="162" t="s">
        <v>96</v>
      </c>
      <c r="AA104" s="162" t="s">
        <v>96</v>
      </c>
      <c r="AB104" s="164" t="s">
        <v>99</v>
      </c>
      <c r="AC104" s="7" t="s">
        <v>100</v>
      </c>
      <c r="AD104" s="162" t="s">
        <v>96</v>
      </c>
      <c r="AE104" s="162" t="s">
        <v>101</v>
      </c>
      <c r="AF104" s="7" t="s">
        <v>137</v>
      </c>
      <c r="AG104" s="162" t="s">
        <v>183</v>
      </c>
      <c r="AH104" s="162" t="s">
        <v>555</v>
      </c>
      <c r="AI104" s="162" t="s">
        <v>140</v>
      </c>
      <c r="AJ104" s="162">
        <v>2012</v>
      </c>
      <c r="AK104" s="162">
        <v>12</v>
      </c>
      <c r="AL104" s="162">
        <v>24</v>
      </c>
      <c r="AM104" s="162">
        <v>2012</v>
      </c>
      <c r="AN104" s="162">
        <v>12</v>
      </c>
      <c r="AO104" s="162">
        <v>24</v>
      </c>
      <c r="AP104" s="162">
        <v>2032</v>
      </c>
      <c r="AQ104" s="162">
        <v>12</v>
      </c>
      <c r="AR104" s="162">
        <v>23</v>
      </c>
      <c r="AS104" s="162">
        <v>2011</v>
      </c>
      <c r="AT104" s="162">
        <v>2</v>
      </c>
      <c r="AU104" s="162">
        <v>24</v>
      </c>
      <c r="AV104" s="162" t="s">
        <v>101</v>
      </c>
      <c r="AW104" s="162"/>
      <c r="AX104" s="162"/>
      <c r="AY104" s="162"/>
      <c r="AZ104" s="162"/>
      <c r="BA104" s="162"/>
      <c r="BB104" s="182"/>
      <c r="BC104" s="182"/>
      <c r="BD104" s="182"/>
      <c r="BE104" s="182"/>
      <c r="BF104" s="182"/>
      <c r="BG104" s="182"/>
      <c r="BH104" s="182"/>
      <c r="BI104" s="182"/>
      <c r="BJ104" s="182"/>
      <c r="BK104" s="182"/>
      <c r="BL104" s="182"/>
      <c r="BM104" s="162" t="s">
        <v>103</v>
      </c>
      <c r="BN104" s="162" t="s">
        <v>96</v>
      </c>
      <c r="BO104" s="162" t="s">
        <v>116</v>
      </c>
      <c r="BP104" s="7" t="s">
        <v>104</v>
      </c>
      <c r="BQ104" s="162" t="s">
        <v>117</v>
      </c>
      <c r="BR104" s="162" t="s">
        <v>556</v>
      </c>
      <c r="BS104" s="162" t="s">
        <v>119</v>
      </c>
      <c r="BT104" s="175">
        <v>3.0684971294403098</v>
      </c>
      <c r="BU104" s="175">
        <v>3.0311973476409899</v>
      </c>
      <c r="BV104" s="175">
        <v>2.9710266990661598</v>
      </c>
      <c r="BW104" s="175">
        <v>0</v>
      </c>
      <c r="BX104" s="162"/>
      <c r="BY104" s="182"/>
    </row>
    <row r="105" spans="1:77" x14ac:dyDescent="0.25">
      <c r="A105" s="162" t="s">
        <v>557</v>
      </c>
      <c r="B105" s="162" t="s">
        <v>558</v>
      </c>
      <c r="C105" s="162" t="s">
        <v>559</v>
      </c>
      <c r="D105" s="162" t="s">
        <v>95</v>
      </c>
      <c r="E105" s="162"/>
      <c r="F105" s="162"/>
      <c r="G105" s="182"/>
      <c r="H105" s="182"/>
      <c r="I105" s="183"/>
      <c r="J105" s="163">
        <v>14</v>
      </c>
      <c r="K105" s="2">
        <v>10</v>
      </c>
      <c r="L105" s="163">
        <v>69.992749629132945</v>
      </c>
      <c r="M105" s="182"/>
      <c r="N105" s="182"/>
      <c r="O105" s="182"/>
      <c r="P105" s="162"/>
      <c r="Q105" s="182"/>
      <c r="R105" s="162"/>
      <c r="S105" s="162"/>
      <c r="T105" s="162"/>
      <c r="U105" s="182"/>
      <c r="V105" s="162"/>
      <c r="W105" s="182"/>
      <c r="X105" s="182"/>
      <c r="Y105" s="182"/>
      <c r="Z105" s="162"/>
      <c r="AA105" s="162" t="s">
        <v>263</v>
      </c>
      <c r="AB105" s="164" t="s">
        <v>99</v>
      </c>
      <c r="AC105" s="7" t="s">
        <v>521</v>
      </c>
      <c r="AD105" s="162"/>
      <c r="AE105" s="162"/>
      <c r="AF105" s="162"/>
      <c r="AG105" s="162"/>
      <c r="AH105" s="162"/>
      <c r="AI105" s="162"/>
      <c r="AJ105" s="162"/>
      <c r="AK105" s="162"/>
      <c r="AL105" s="162"/>
      <c r="AM105" s="162">
        <v>1950</v>
      </c>
      <c r="AN105" s="162">
        <v>1</v>
      </c>
      <c r="AO105" s="162">
        <v>1</v>
      </c>
      <c r="AP105" s="162">
        <v>2099</v>
      </c>
      <c r="AQ105" s="162">
        <v>12</v>
      </c>
      <c r="AR105" s="162">
        <v>31</v>
      </c>
      <c r="AS105" s="162"/>
      <c r="AT105" s="162"/>
      <c r="AU105" s="162"/>
      <c r="AV105" s="162" t="s">
        <v>101</v>
      </c>
      <c r="AW105" s="162"/>
      <c r="AX105" s="162"/>
      <c r="AY105" s="162"/>
      <c r="AZ105" s="162"/>
      <c r="BA105" s="162"/>
      <c r="BB105" s="182"/>
      <c r="BC105" s="182"/>
      <c r="BD105" s="182"/>
      <c r="BE105" s="182"/>
      <c r="BF105" s="182"/>
      <c r="BG105" s="182"/>
      <c r="BH105" s="182"/>
      <c r="BI105" s="182"/>
      <c r="BJ105" s="182"/>
      <c r="BK105" s="182"/>
      <c r="BL105" s="182"/>
      <c r="BM105" s="162"/>
      <c r="BN105" s="162"/>
      <c r="BO105" s="162"/>
      <c r="BP105" s="162" t="s">
        <v>104</v>
      </c>
      <c r="BQ105" s="162" t="s">
        <v>117</v>
      </c>
      <c r="BR105" s="162" t="s">
        <v>96</v>
      </c>
      <c r="BS105" s="162" t="s">
        <v>404</v>
      </c>
      <c r="BT105" s="175">
        <v>72.937255383653493</v>
      </c>
      <c r="BU105" s="175">
        <v>71.910165337736501</v>
      </c>
      <c r="BV105" s="175">
        <v>69.551171252485503</v>
      </c>
      <c r="BW105" s="175">
        <v>67.861501689243198</v>
      </c>
      <c r="BX105" s="162"/>
      <c r="BY105" s="192"/>
    </row>
    <row r="106" spans="1:77" x14ac:dyDescent="0.25">
      <c r="A106" s="162" t="s">
        <v>560</v>
      </c>
      <c r="B106" s="162" t="s">
        <v>561</v>
      </c>
      <c r="C106" s="162" t="s">
        <v>562</v>
      </c>
      <c r="D106" s="162" t="s">
        <v>95</v>
      </c>
      <c r="E106" s="162" t="s">
        <v>563</v>
      </c>
      <c r="F106" s="162" t="s">
        <v>564</v>
      </c>
      <c r="G106" s="182"/>
      <c r="H106" s="182"/>
      <c r="I106" s="183"/>
      <c r="J106" s="166">
        <v>20</v>
      </c>
      <c r="K106" s="2">
        <v>20</v>
      </c>
      <c r="L106" s="163">
        <v>33</v>
      </c>
      <c r="M106" s="182"/>
      <c r="N106" s="182"/>
      <c r="O106" s="182"/>
      <c r="P106" s="162"/>
      <c r="Q106" s="182"/>
      <c r="R106" s="162"/>
      <c r="S106" s="162" t="s">
        <v>208</v>
      </c>
      <c r="T106" s="162" t="s">
        <v>96</v>
      </c>
      <c r="U106" s="182"/>
      <c r="V106" s="162"/>
      <c r="W106" s="182"/>
      <c r="X106" s="182"/>
      <c r="Y106" s="182"/>
      <c r="Z106" s="162" t="s">
        <v>96</v>
      </c>
      <c r="AA106" s="162" t="s">
        <v>263</v>
      </c>
      <c r="AB106" s="164" t="s">
        <v>99</v>
      </c>
      <c r="AC106" s="7" t="s">
        <v>100</v>
      </c>
      <c r="AD106" s="162" t="s">
        <v>96</v>
      </c>
      <c r="AE106" s="162" t="s">
        <v>101</v>
      </c>
      <c r="AF106" s="7" t="s">
        <v>137</v>
      </c>
      <c r="AG106" s="162" t="s">
        <v>359</v>
      </c>
      <c r="AH106" s="162" t="s">
        <v>565</v>
      </c>
      <c r="AI106" s="162" t="s">
        <v>257</v>
      </c>
      <c r="AJ106" s="162">
        <v>2013</v>
      </c>
      <c r="AK106" s="162">
        <v>8</v>
      </c>
      <c r="AL106" s="162">
        <v>14</v>
      </c>
      <c r="AM106" s="162">
        <v>2013</v>
      </c>
      <c r="AN106" s="162">
        <v>8</v>
      </c>
      <c r="AO106" s="162">
        <v>15</v>
      </c>
      <c r="AP106" s="162">
        <v>2038</v>
      </c>
      <c r="AQ106" s="162">
        <v>8</v>
      </c>
      <c r="AR106" s="162">
        <v>14</v>
      </c>
      <c r="AS106" s="162">
        <v>2010</v>
      </c>
      <c r="AT106" s="162">
        <v>1</v>
      </c>
      <c r="AU106" s="162">
        <v>26</v>
      </c>
      <c r="AV106" s="162" t="s">
        <v>101</v>
      </c>
      <c r="AW106" s="162"/>
      <c r="AX106" s="162"/>
      <c r="AY106" s="162"/>
      <c r="AZ106" s="162"/>
      <c r="BA106" s="162"/>
      <c r="BB106" s="182"/>
      <c r="BC106" s="182"/>
      <c r="BD106" s="182"/>
      <c r="BE106" s="182"/>
      <c r="BF106" s="182"/>
      <c r="BG106" s="182"/>
      <c r="BH106" s="182"/>
      <c r="BI106" s="182"/>
      <c r="BJ106" s="182"/>
      <c r="BK106" s="182"/>
      <c r="BL106" s="182"/>
      <c r="BM106" s="162" t="s">
        <v>103</v>
      </c>
      <c r="BN106" s="162" t="s">
        <v>96</v>
      </c>
      <c r="BO106" s="162" t="s">
        <v>103</v>
      </c>
      <c r="BP106" s="162" t="s">
        <v>104</v>
      </c>
      <c r="BQ106" s="162" t="s">
        <v>117</v>
      </c>
      <c r="BR106" s="162" t="s">
        <v>566</v>
      </c>
      <c r="BS106" s="162" t="s">
        <v>119</v>
      </c>
      <c r="BT106" s="175">
        <v>45.619321899414103</v>
      </c>
      <c r="BU106" s="175">
        <v>44.7330398864746</v>
      </c>
      <c r="BV106" s="175">
        <v>43.231397125244101</v>
      </c>
      <c r="BW106" s="175">
        <v>41.425037963867197</v>
      </c>
      <c r="BX106" s="162"/>
      <c r="BY106" s="182"/>
    </row>
    <row r="107" spans="1:77" x14ac:dyDescent="0.25">
      <c r="A107" s="162" t="s">
        <v>567</v>
      </c>
      <c r="B107" s="162" t="s">
        <v>568</v>
      </c>
      <c r="C107" s="162" t="s">
        <v>569</v>
      </c>
      <c r="D107" s="162" t="s">
        <v>95</v>
      </c>
      <c r="E107" s="162" t="s">
        <v>96</v>
      </c>
      <c r="F107" s="162" t="s">
        <v>570</v>
      </c>
      <c r="G107" s="182"/>
      <c r="H107" s="182"/>
      <c r="I107" s="183"/>
      <c r="J107" s="2">
        <v>0.13</v>
      </c>
      <c r="K107" s="2">
        <v>0.13</v>
      </c>
      <c r="L107" s="163">
        <v>0.9</v>
      </c>
      <c r="M107" s="182"/>
      <c r="N107" s="182"/>
      <c r="O107" s="182"/>
      <c r="P107" s="162"/>
      <c r="Q107" s="182"/>
      <c r="R107" s="162"/>
      <c r="S107" s="162" t="s">
        <v>96</v>
      </c>
      <c r="T107" s="162" t="s">
        <v>96</v>
      </c>
      <c r="U107" s="182"/>
      <c r="V107" s="162"/>
      <c r="W107" s="182"/>
      <c r="X107" s="182"/>
      <c r="Y107" s="182"/>
      <c r="Z107" s="162" t="s">
        <v>96</v>
      </c>
      <c r="AA107" s="162" t="s">
        <v>96</v>
      </c>
      <c r="AB107" s="164" t="s">
        <v>99</v>
      </c>
      <c r="AC107" s="7" t="s">
        <v>100</v>
      </c>
      <c r="AD107" s="162" t="s">
        <v>96</v>
      </c>
      <c r="AE107" s="162" t="s">
        <v>101</v>
      </c>
      <c r="AF107" s="162"/>
      <c r="AG107" s="162"/>
      <c r="AH107" s="162" t="s">
        <v>114</v>
      </c>
      <c r="AI107" s="162" t="s">
        <v>237</v>
      </c>
      <c r="AJ107" s="162">
        <v>2017</v>
      </c>
      <c r="AK107" s="162">
        <v>10</v>
      </c>
      <c r="AL107" s="162">
        <v>17</v>
      </c>
      <c r="AM107" s="162">
        <v>2017</v>
      </c>
      <c r="AN107" s="162">
        <v>10</v>
      </c>
      <c r="AO107" s="162">
        <v>17</v>
      </c>
      <c r="AP107" s="162">
        <v>2037</v>
      </c>
      <c r="AQ107" s="162">
        <v>10</v>
      </c>
      <c r="AR107" s="162">
        <v>16</v>
      </c>
      <c r="AS107" s="162">
        <v>2017</v>
      </c>
      <c r="AT107" s="162">
        <v>6</v>
      </c>
      <c r="AU107" s="162">
        <v>21</v>
      </c>
      <c r="AV107" s="162" t="s">
        <v>101</v>
      </c>
      <c r="AW107" s="162"/>
      <c r="AX107" s="162"/>
      <c r="AY107" s="162"/>
      <c r="AZ107" s="162"/>
      <c r="BA107" s="16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62" t="s">
        <v>103</v>
      </c>
      <c r="BN107" s="162" t="s">
        <v>96</v>
      </c>
      <c r="BO107" s="162" t="s">
        <v>116</v>
      </c>
      <c r="BP107" s="162" t="s">
        <v>104</v>
      </c>
      <c r="BQ107" s="162" t="s">
        <v>117</v>
      </c>
      <c r="BR107" s="162" t="s">
        <v>118</v>
      </c>
      <c r="BS107" s="162" t="s">
        <v>404</v>
      </c>
      <c r="BT107" s="175">
        <v>0.64098802566528301</v>
      </c>
      <c r="BU107" s="175">
        <v>0.63976047515869106</v>
      </c>
      <c r="BV107" s="175">
        <v>0.63976047420501703</v>
      </c>
      <c r="BW107" s="175">
        <v>0.63976047229766797</v>
      </c>
      <c r="BX107" s="162"/>
      <c r="BY107" s="182"/>
    </row>
    <row r="108" spans="1:77" x14ac:dyDescent="0.25">
      <c r="A108" s="162" t="s">
        <v>571</v>
      </c>
      <c r="B108" s="162" t="s">
        <v>572</v>
      </c>
      <c r="C108" s="162" t="s">
        <v>573</v>
      </c>
      <c r="D108" s="162" t="s">
        <v>95</v>
      </c>
      <c r="E108" s="162" t="s">
        <v>96</v>
      </c>
      <c r="F108" s="162" t="s">
        <v>574</v>
      </c>
      <c r="G108" s="182"/>
      <c r="H108" s="182"/>
      <c r="I108" s="183"/>
      <c r="J108" s="166">
        <v>1.1499999999999999</v>
      </c>
      <c r="K108" s="2">
        <v>1.1499999999999999</v>
      </c>
      <c r="L108" s="163">
        <v>2.31</v>
      </c>
      <c r="M108" s="182"/>
      <c r="N108" s="182"/>
      <c r="O108" s="182"/>
      <c r="P108" s="162"/>
      <c r="Q108" s="182"/>
      <c r="R108" s="162"/>
      <c r="S108" s="162" t="s">
        <v>96</v>
      </c>
      <c r="T108" s="162" t="s">
        <v>96</v>
      </c>
      <c r="U108" s="182"/>
      <c r="V108" s="162"/>
      <c r="W108" s="182"/>
      <c r="X108" s="182"/>
      <c r="Y108" s="182"/>
      <c r="Z108" s="162" t="s">
        <v>96</v>
      </c>
      <c r="AA108" s="162" t="s">
        <v>96</v>
      </c>
      <c r="AB108" s="164" t="s">
        <v>99</v>
      </c>
      <c r="AC108" s="7" t="s">
        <v>100</v>
      </c>
      <c r="AD108" s="162" t="s">
        <v>96</v>
      </c>
      <c r="AE108" s="162" t="s">
        <v>101</v>
      </c>
      <c r="AF108" s="162"/>
      <c r="AG108" s="162"/>
      <c r="AH108" s="162" t="s">
        <v>114</v>
      </c>
      <c r="AI108" s="162" t="s">
        <v>237</v>
      </c>
      <c r="AJ108" s="162">
        <v>2021</v>
      </c>
      <c r="AK108" s="162">
        <v>10</v>
      </c>
      <c r="AL108" s="162">
        <v>22</v>
      </c>
      <c r="AM108" s="162">
        <v>2021</v>
      </c>
      <c r="AN108" s="162">
        <v>10</v>
      </c>
      <c r="AO108" s="162">
        <v>22</v>
      </c>
      <c r="AP108" s="162">
        <v>2041</v>
      </c>
      <c r="AQ108" s="162">
        <v>10</v>
      </c>
      <c r="AR108" s="162">
        <v>21</v>
      </c>
      <c r="AS108" s="162">
        <v>2021</v>
      </c>
      <c r="AT108" s="162">
        <v>7</v>
      </c>
      <c r="AU108" s="162">
        <v>15</v>
      </c>
      <c r="AV108" s="162" t="s">
        <v>101</v>
      </c>
      <c r="AW108" s="162"/>
      <c r="AX108" s="162"/>
      <c r="AY108" s="162"/>
      <c r="AZ108" s="162"/>
      <c r="BA108" s="162"/>
      <c r="BB108" s="182"/>
      <c r="BC108" s="182"/>
      <c r="BD108" s="182"/>
      <c r="BE108" s="182"/>
      <c r="BF108" s="182"/>
      <c r="BG108" s="182"/>
      <c r="BH108" s="182"/>
      <c r="BI108" s="182"/>
      <c r="BJ108" s="182"/>
      <c r="BK108" s="182"/>
      <c r="BL108" s="182"/>
      <c r="BM108" s="162" t="s">
        <v>103</v>
      </c>
      <c r="BN108" s="162" t="s">
        <v>96</v>
      </c>
      <c r="BO108" s="162" t="s">
        <v>116</v>
      </c>
      <c r="BP108" s="162" t="s">
        <v>104</v>
      </c>
      <c r="BQ108" s="162" t="s">
        <v>117</v>
      </c>
      <c r="BR108" s="162" t="s">
        <v>118</v>
      </c>
      <c r="BS108" s="162" t="s">
        <v>404</v>
      </c>
      <c r="BT108" s="175">
        <v>2.3165762248039199</v>
      </c>
      <c r="BU108" s="175">
        <v>2.3100000071525599</v>
      </c>
      <c r="BV108" s="175">
        <v>2.3099999918937701</v>
      </c>
      <c r="BW108" s="175">
        <v>2.3099999995231602</v>
      </c>
      <c r="BX108" s="162"/>
      <c r="BY108" s="182"/>
    </row>
    <row r="109" spans="1:77" x14ac:dyDescent="0.25">
      <c r="A109" s="162" t="s">
        <v>575</v>
      </c>
      <c r="B109" s="162" t="s">
        <v>576</v>
      </c>
      <c r="C109" s="162" t="s">
        <v>577</v>
      </c>
      <c r="D109" s="162" t="s">
        <v>95</v>
      </c>
      <c r="E109" s="162" t="s">
        <v>96</v>
      </c>
      <c r="F109" s="162" t="s">
        <v>578</v>
      </c>
      <c r="G109" s="182"/>
      <c r="H109" s="182"/>
      <c r="I109" s="183"/>
      <c r="J109" s="166">
        <v>0.6</v>
      </c>
      <c r="K109" s="2">
        <v>0.65</v>
      </c>
      <c r="L109" s="163">
        <v>3.5</v>
      </c>
      <c r="M109" s="182"/>
      <c r="N109" s="182"/>
      <c r="O109" s="182"/>
      <c r="P109" s="162"/>
      <c r="Q109" s="182"/>
      <c r="R109" s="162"/>
      <c r="S109" s="162" t="s">
        <v>96</v>
      </c>
      <c r="T109" s="162" t="s">
        <v>96</v>
      </c>
      <c r="U109" s="182"/>
      <c r="V109" s="162"/>
      <c r="W109" s="182"/>
      <c r="X109" s="182"/>
      <c r="Y109" s="182"/>
      <c r="Z109" s="162" t="s">
        <v>96</v>
      </c>
      <c r="AA109" s="162" t="s">
        <v>96</v>
      </c>
      <c r="AB109" s="164" t="s">
        <v>99</v>
      </c>
      <c r="AC109" s="7" t="s">
        <v>100</v>
      </c>
      <c r="AD109" s="162" t="s">
        <v>96</v>
      </c>
      <c r="AE109" s="162" t="s">
        <v>101</v>
      </c>
      <c r="AF109" s="162"/>
      <c r="AG109" s="162"/>
      <c r="AH109" s="162" t="s">
        <v>114</v>
      </c>
      <c r="AI109" s="162" t="s">
        <v>579</v>
      </c>
      <c r="AJ109" s="162">
        <v>2014</v>
      </c>
      <c r="AK109" s="162">
        <v>7</v>
      </c>
      <c r="AL109" s="162">
        <v>3</v>
      </c>
      <c r="AM109" s="162">
        <v>2014</v>
      </c>
      <c r="AN109" s="162">
        <v>7</v>
      </c>
      <c r="AO109" s="162">
        <v>3</v>
      </c>
      <c r="AP109" s="162">
        <v>2024</v>
      </c>
      <c r="AQ109" s="162">
        <v>7</v>
      </c>
      <c r="AR109" s="162">
        <v>2</v>
      </c>
      <c r="AS109" s="162">
        <v>2013</v>
      </c>
      <c r="AT109" s="162">
        <v>12</v>
      </c>
      <c r="AU109" s="162">
        <v>20</v>
      </c>
      <c r="AV109" s="162" t="s">
        <v>101</v>
      </c>
      <c r="AW109" s="162"/>
      <c r="AX109" s="162"/>
      <c r="AY109" s="162"/>
      <c r="AZ109" s="162"/>
      <c r="BA109" s="162"/>
      <c r="BB109" s="182"/>
      <c r="BC109" s="182"/>
      <c r="BD109" s="182"/>
      <c r="BE109" s="182"/>
      <c r="BF109" s="182"/>
      <c r="BG109" s="182"/>
      <c r="BH109" s="182"/>
      <c r="BI109" s="182"/>
      <c r="BJ109" s="182"/>
      <c r="BK109" s="182"/>
      <c r="BL109" s="182"/>
      <c r="BM109" s="162" t="s">
        <v>103</v>
      </c>
      <c r="BN109" s="162" t="s">
        <v>96</v>
      </c>
      <c r="BO109" s="162" t="s">
        <v>116</v>
      </c>
      <c r="BP109" s="162" t="s">
        <v>104</v>
      </c>
      <c r="BQ109" s="162" t="s">
        <v>117</v>
      </c>
      <c r="BR109" s="162" t="s">
        <v>118</v>
      </c>
      <c r="BS109" s="162" t="s">
        <v>404</v>
      </c>
      <c r="BT109" s="175">
        <v>2.0896873798370401</v>
      </c>
      <c r="BU109" s="175">
        <v>0</v>
      </c>
      <c r="BV109" s="175">
        <v>0</v>
      </c>
      <c r="BW109" s="175">
        <v>0</v>
      </c>
      <c r="BX109" s="162"/>
      <c r="BY109" s="182"/>
    </row>
    <row r="110" spans="1:77" x14ac:dyDescent="0.25">
      <c r="A110" s="162" t="s">
        <v>580</v>
      </c>
      <c r="B110" s="162" t="s">
        <v>581</v>
      </c>
      <c r="C110" s="162" t="s">
        <v>582</v>
      </c>
      <c r="D110" s="162" t="s">
        <v>95</v>
      </c>
      <c r="E110" s="162"/>
      <c r="F110" s="162"/>
      <c r="G110" s="182"/>
      <c r="H110" s="182"/>
      <c r="I110" s="183"/>
      <c r="J110" s="2">
        <v>1</v>
      </c>
      <c r="K110" s="2">
        <v>0.36</v>
      </c>
      <c r="L110" s="163">
        <v>4.4839852564575926</v>
      </c>
      <c r="M110" s="182"/>
      <c r="N110" s="182"/>
      <c r="O110" s="182"/>
      <c r="P110" s="162"/>
      <c r="Q110" s="182"/>
      <c r="R110" s="162"/>
      <c r="S110" s="162"/>
      <c r="T110" s="162"/>
      <c r="U110" s="182"/>
      <c r="V110" s="162"/>
      <c r="W110" s="182"/>
      <c r="X110" s="182"/>
      <c r="Y110" s="182"/>
      <c r="Z110" s="162"/>
      <c r="AA110" s="162" t="s">
        <v>263</v>
      </c>
      <c r="AB110" s="164" t="s">
        <v>99</v>
      </c>
      <c r="AC110" s="7" t="s">
        <v>521</v>
      </c>
      <c r="AD110" s="162"/>
      <c r="AE110" s="162"/>
      <c r="AF110" s="162"/>
      <c r="AG110" s="162"/>
      <c r="AH110" s="162"/>
      <c r="AI110" s="162"/>
      <c r="AJ110" s="162"/>
      <c r="AK110" s="162"/>
      <c r="AL110" s="162"/>
      <c r="AM110" s="162">
        <v>1950</v>
      </c>
      <c r="AN110" s="162">
        <v>1</v>
      </c>
      <c r="AO110" s="162">
        <v>1</v>
      </c>
      <c r="AP110" s="162">
        <v>2099</v>
      </c>
      <c r="AQ110" s="162">
        <v>12</v>
      </c>
      <c r="AR110" s="162">
        <v>31</v>
      </c>
      <c r="AS110" s="162"/>
      <c r="AT110" s="162"/>
      <c r="AU110" s="162"/>
      <c r="AV110" s="162" t="s">
        <v>101</v>
      </c>
      <c r="AW110" s="162"/>
      <c r="AX110" s="162"/>
      <c r="AY110" s="162"/>
      <c r="AZ110" s="162"/>
      <c r="BA110" s="162"/>
      <c r="BB110" s="182"/>
      <c r="BC110" s="182"/>
      <c r="BD110" s="182"/>
      <c r="BE110" s="182"/>
      <c r="BF110" s="182"/>
      <c r="BG110" s="182"/>
      <c r="BH110" s="182"/>
      <c r="BI110" s="182"/>
      <c r="BJ110" s="182"/>
      <c r="BK110" s="182"/>
      <c r="BL110" s="182"/>
      <c r="BM110" s="162"/>
      <c r="BN110" s="162"/>
      <c r="BO110" s="162"/>
      <c r="BP110" s="162" t="s">
        <v>104</v>
      </c>
      <c r="BQ110" s="162" t="s">
        <v>117</v>
      </c>
      <c r="BR110" s="162" t="s">
        <v>96</v>
      </c>
      <c r="BS110" s="162" t="s">
        <v>404</v>
      </c>
      <c r="BT110" s="175">
        <v>4.6642799108843001</v>
      </c>
      <c r="BU110" s="175">
        <v>4.6075083816394002</v>
      </c>
      <c r="BV110" s="175">
        <v>4.4549625827661297</v>
      </c>
      <c r="BW110" s="175">
        <v>4.3484225914984096</v>
      </c>
      <c r="BX110" s="162"/>
      <c r="BY110" s="182"/>
    </row>
    <row r="111" spans="1:77" x14ac:dyDescent="0.25">
      <c r="A111" s="162" t="s">
        <v>583</v>
      </c>
      <c r="B111" s="162" t="s">
        <v>584</v>
      </c>
      <c r="C111" s="162" t="s">
        <v>585</v>
      </c>
      <c r="D111" s="162" t="s">
        <v>95</v>
      </c>
      <c r="E111" s="162"/>
      <c r="F111" s="162"/>
      <c r="G111" s="182"/>
      <c r="H111" s="182"/>
      <c r="I111" s="183"/>
      <c r="J111" s="194">
        <v>9.1</v>
      </c>
      <c r="K111" s="2">
        <v>3.05</v>
      </c>
      <c r="L111" s="163">
        <v>38.976891947478876</v>
      </c>
      <c r="M111" s="182"/>
      <c r="N111" s="182"/>
      <c r="O111" s="182"/>
      <c r="P111" s="162"/>
      <c r="Q111" s="182"/>
      <c r="R111" s="162"/>
      <c r="S111" s="162"/>
      <c r="T111" s="162"/>
      <c r="U111" s="182"/>
      <c r="V111" s="162"/>
      <c r="W111" s="182"/>
      <c r="X111" s="182"/>
      <c r="Y111" s="182"/>
      <c r="Z111" s="162"/>
      <c r="AA111" s="162" t="s">
        <v>263</v>
      </c>
      <c r="AB111" s="164" t="s">
        <v>99</v>
      </c>
      <c r="AC111" s="7" t="s">
        <v>521</v>
      </c>
      <c r="AD111" s="162"/>
      <c r="AE111" s="162"/>
      <c r="AF111" s="162"/>
      <c r="AG111" s="162"/>
      <c r="AH111" s="162"/>
      <c r="AI111" s="162"/>
      <c r="AJ111" s="162"/>
      <c r="AK111" s="162"/>
      <c r="AL111" s="162"/>
      <c r="AM111" s="162">
        <v>1950</v>
      </c>
      <c r="AN111" s="162">
        <v>1</v>
      </c>
      <c r="AO111" s="162">
        <v>1</v>
      </c>
      <c r="AP111" s="162">
        <v>2099</v>
      </c>
      <c r="AQ111" s="162">
        <v>12</v>
      </c>
      <c r="AR111" s="162">
        <v>31</v>
      </c>
      <c r="AS111" s="162"/>
      <c r="AT111" s="162"/>
      <c r="AU111" s="162"/>
      <c r="AV111" s="162" t="s">
        <v>101</v>
      </c>
      <c r="AW111" s="162"/>
      <c r="AX111" s="162"/>
      <c r="AY111" s="162"/>
      <c r="AZ111" s="162"/>
      <c r="BA111" s="162"/>
      <c r="BB111" s="182"/>
      <c r="BC111" s="182"/>
      <c r="BD111" s="182"/>
      <c r="BE111" s="182"/>
      <c r="BF111" s="182"/>
      <c r="BG111" s="182"/>
      <c r="BH111" s="182"/>
      <c r="BI111" s="182"/>
      <c r="BJ111" s="182"/>
      <c r="BK111" s="182"/>
      <c r="BL111" s="182"/>
      <c r="BM111" s="162"/>
      <c r="BN111" s="162"/>
      <c r="BO111" s="162"/>
      <c r="BP111" s="162" t="s">
        <v>104</v>
      </c>
      <c r="BQ111" s="162" t="s">
        <v>117</v>
      </c>
      <c r="BR111" s="162" t="s">
        <v>96</v>
      </c>
      <c r="BS111" s="162" t="s">
        <v>404</v>
      </c>
      <c r="BT111" s="175">
        <v>40.526599347248499</v>
      </c>
      <c r="BU111" s="175">
        <v>40.051466723410599</v>
      </c>
      <c r="BV111" s="175">
        <v>38.725925627206202</v>
      </c>
      <c r="BW111" s="175">
        <v>37.797102065676299</v>
      </c>
      <c r="BX111" s="162"/>
      <c r="BY111" s="182"/>
    </row>
    <row r="112" spans="1:77" x14ac:dyDescent="0.25">
      <c r="A112" s="162" t="s">
        <v>586</v>
      </c>
      <c r="B112" s="162" t="s">
        <v>587</v>
      </c>
      <c r="C112" s="162" t="s">
        <v>588</v>
      </c>
      <c r="D112" s="162" t="s">
        <v>95</v>
      </c>
      <c r="E112" s="162" t="s">
        <v>589</v>
      </c>
      <c r="F112" s="162" t="s">
        <v>282</v>
      </c>
      <c r="G112" s="182"/>
      <c r="H112" s="182"/>
      <c r="I112" s="183"/>
      <c r="J112" s="166">
        <v>39.5</v>
      </c>
      <c r="K112" s="188"/>
      <c r="L112" s="163">
        <v>0</v>
      </c>
      <c r="M112" s="182"/>
      <c r="N112" s="182"/>
      <c r="O112" s="182"/>
      <c r="P112" s="162"/>
      <c r="Q112" s="182"/>
      <c r="R112" s="162"/>
      <c r="S112" s="162" t="s">
        <v>96</v>
      </c>
      <c r="T112" s="162" t="s">
        <v>123</v>
      </c>
      <c r="U112" s="182"/>
      <c r="V112" s="162">
        <v>400</v>
      </c>
      <c r="W112" s="182"/>
      <c r="X112" s="182"/>
      <c r="Y112" s="182"/>
      <c r="Z112" s="162" t="s">
        <v>96</v>
      </c>
      <c r="AA112" s="162" t="s">
        <v>124</v>
      </c>
      <c r="AB112" s="164" t="s">
        <v>99</v>
      </c>
      <c r="AC112" s="7" t="s">
        <v>100</v>
      </c>
      <c r="AD112" s="162" t="s">
        <v>96</v>
      </c>
      <c r="AE112" s="162" t="s">
        <v>101</v>
      </c>
      <c r="AF112" s="162" t="s">
        <v>247</v>
      </c>
      <c r="AG112" s="162" t="s">
        <v>284</v>
      </c>
      <c r="AH112" s="162" t="s">
        <v>590</v>
      </c>
      <c r="AI112" s="162" t="s">
        <v>285</v>
      </c>
      <c r="AJ112" s="162">
        <v>2021</v>
      </c>
      <c r="AK112" s="162">
        <v>7</v>
      </c>
      <c r="AL112" s="162">
        <v>29</v>
      </c>
      <c r="AM112" s="162">
        <v>2021</v>
      </c>
      <c r="AN112" s="162">
        <v>10</v>
      </c>
      <c r="AO112" s="162">
        <v>1</v>
      </c>
      <c r="AP112" s="162">
        <v>2031</v>
      </c>
      <c r="AQ112" s="162">
        <v>9</v>
      </c>
      <c r="AR112" s="162">
        <v>30</v>
      </c>
      <c r="AS112" s="162">
        <v>2020</v>
      </c>
      <c r="AT112" s="162">
        <v>5</v>
      </c>
      <c r="AU112" s="162">
        <v>12</v>
      </c>
      <c r="AV112" s="162" t="s">
        <v>101</v>
      </c>
      <c r="AW112" s="162"/>
      <c r="AX112" s="162"/>
      <c r="AY112" s="162"/>
      <c r="AZ112" s="162"/>
      <c r="BA112" s="162">
        <v>1</v>
      </c>
      <c r="BB112" s="182"/>
      <c r="BC112" s="182"/>
      <c r="BD112" s="182"/>
      <c r="BE112" s="182"/>
      <c r="BF112" s="182"/>
      <c r="BG112" s="182"/>
      <c r="BH112" s="182"/>
      <c r="BI112" s="182"/>
      <c r="BJ112" s="182"/>
      <c r="BK112" s="182"/>
      <c r="BL112" s="182"/>
      <c r="BM112" s="162" t="s">
        <v>103</v>
      </c>
      <c r="BN112" s="162" t="s">
        <v>103</v>
      </c>
      <c r="BO112" s="162" t="s">
        <v>103</v>
      </c>
      <c r="BP112" s="162" t="s">
        <v>128</v>
      </c>
      <c r="BQ112" s="162" t="s">
        <v>105</v>
      </c>
      <c r="BR112" s="162" t="s">
        <v>129</v>
      </c>
      <c r="BS112" s="162" t="s">
        <v>130</v>
      </c>
      <c r="BT112" s="187"/>
      <c r="BU112" s="187"/>
      <c r="BV112" s="187"/>
      <c r="BW112" s="187"/>
      <c r="BX112" s="162"/>
      <c r="BY112" s="185"/>
    </row>
    <row r="113" spans="1:77" x14ac:dyDescent="0.25">
      <c r="A113" s="162" t="s">
        <v>591</v>
      </c>
      <c r="B113" s="162" t="s">
        <v>592</v>
      </c>
      <c r="C113" s="162" t="s">
        <v>593</v>
      </c>
      <c r="D113" s="162" t="s">
        <v>95</v>
      </c>
      <c r="E113" s="162" t="s">
        <v>589</v>
      </c>
      <c r="F113" s="162" t="s">
        <v>282</v>
      </c>
      <c r="G113" s="182"/>
      <c r="H113" s="182"/>
      <c r="I113" s="183"/>
      <c r="J113" s="163">
        <v>57.25</v>
      </c>
      <c r="K113" s="188"/>
      <c r="L113" s="163">
        <v>0</v>
      </c>
      <c r="M113" s="182"/>
      <c r="N113" s="182"/>
      <c r="O113" s="182"/>
      <c r="P113" s="162"/>
      <c r="Q113" s="182"/>
      <c r="R113" s="162"/>
      <c r="S113" s="162" t="s">
        <v>96</v>
      </c>
      <c r="T113" s="162" t="s">
        <v>123</v>
      </c>
      <c r="U113" s="182"/>
      <c r="V113" s="162">
        <v>400</v>
      </c>
      <c r="W113" s="182"/>
      <c r="X113" s="182"/>
      <c r="Y113" s="182"/>
      <c r="Z113" s="162" t="s">
        <v>96</v>
      </c>
      <c r="AA113" s="162" t="s">
        <v>98</v>
      </c>
      <c r="AB113" s="164" t="s">
        <v>99</v>
      </c>
      <c r="AC113" s="7" t="s">
        <v>100</v>
      </c>
      <c r="AD113" s="162" t="s">
        <v>96</v>
      </c>
      <c r="AE113" s="162" t="s">
        <v>101</v>
      </c>
      <c r="AF113" s="162" t="s">
        <v>247</v>
      </c>
      <c r="AG113" s="162" t="s">
        <v>284</v>
      </c>
      <c r="AH113" s="162" t="s">
        <v>249</v>
      </c>
      <c r="AI113" s="162" t="s">
        <v>285</v>
      </c>
      <c r="AJ113" s="162">
        <v>2021</v>
      </c>
      <c r="AK113" s="162">
        <v>4</v>
      </c>
      <c r="AL113" s="162">
        <v>6</v>
      </c>
      <c r="AM113" s="162">
        <v>2021</v>
      </c>
      <c r="AN113" s="162">
        <v>6</v>
      </c>
      <c r="AO113" s="162">
        <v>1</v>
      </c>
      <c r="AP113" s="162">
        <v>2041</v>
      </c>
      <c r="AQ113" s="162">
        <v>5</v>
      </c>
      <c r="AR113" s="162">
        <v>31</v>
      </c>
      <c r="AS113" s="162">
        <v>2018</v>
      </c>
      <c r="AT113" s="162">
        <v>6</v>
      </c>
      <c r="AU113" s="162">
        <v>6</v>
      </c>
      <c r="AV113" s="162" t="s">
        <v>101</v>
      </c>
      <c r="AW113" s="162"/>
      <c r="AX113" s="162"/>
      <c r="AY113" s="162"/>
      <c r="AZ113" s="162"/>
      <c r="BA113" s="162"/>
      <c r="BB113" s="182"/>
      <c r="BC113" s="182"/>
      <c r="BD113" s="182"/>
      <c r="BE113" s="182"/>
      <c r="BF113" s="182"/>
      <c r="BG113" s="182"/>
      <c r="BH113" s="182"/>
      <c r="BI113" s="182"/>
      <c r="BJ113" s="182"/>
      <c r="BK113" s="182"/>
      <c r="BL113" s="182"/>
      <c r="BM113" s="162" t="s">
        <v>103</v>
      </c>
      <c r="BN113" s="162" t="s">
        <v>96</v>
      </c>
      <c r="BO113" s="162" t="s">
        <v>103</v>
      </c>
      <c r="BP113" s="162" t="s">
        <v>128</v>
      </c>
      <c r="BQ113" s="162" t="s">
        <v>105</v>
      </c>
      <c r="BR113" s="162" t="s">
        <v>251</v>
      </c>
      <c r="BS113" s="162" t="s">
        <v>130</v>
      </c>
      <c r="BT113" s="187"/>
      <c r="BU113" s="187"/>
      <c r="BV113" s="187"/>
      <c r="BW113" s="187"/>
      <c r="BX113" s="162"/>
      <c r="BY113" s="191"/>
    </row>
    <row r="114" spans="1:77" x14ac:dyDescent="0.25">
      <c r="A114" s="162" t="s">
        <v>594</v>
      </c>
      <c r="B114" s="162" t="s">
        <v>595</v>
      </c>
      <c r="C114" s="162" t="s">
        <v>596</v>
      </c>
      <c r="D114" s="162" t="s">
        <v>95</v>
      </c>
      <c r="E114" s="162" t="s">
        <v>589</v>
      </c>
      <c r="F114" s="162" t="s">
        <v>282</v>
      </c>
      <c r="G114" s="182"/>
      <c r="H114" s="182"/>
      <c r="I114" s="183"/>
      <c r="J114" s="189"/>
      <c r="K114" s="188"/>
      <c r="L114" s="163">
        <v>0</v>
      </c>
      <c r="M114" s="182"/>
      <c r="N114" s="182"/>
      <c r="O114" s="182"/>
      <c r="P114" s="162"/>
      <c r="Q114" s="182"/>
      <c r="R114" s="162"/>
      <c r="S114" s="162" t="s">
        <v>96</v>
      </c>
      <c r="T114" s="162" t="s">
        <v>123</v>
      </c>
      <c r="U114" s="182"/>
      <c r="V114" s="162">
        <v>400</v>
      </c>
      <c r="W114" s="182"/>
      <c r="X114" s="182"/>
      <c r="Y114" s="182"/>
      <c r="Z114" s="162" t="s">
        <v>96</v>
      </c>
      <c r="AA114" s="162" t="s">
        <v>98</v>
      </c>
      <c r="AB114" s="164" t="s">
        <v>99</v>
      </c>
      <c r="AC114" s="7" t="s">
        <v>100</v>
      </c>
      <c r="AD114" s="162" t="s">
        <v>96</v>
      </c>
      <c r="AE114" s="162" t="s">
        <v>101</v>
      </c>
      <c r="AF114" s="162" t="s">
        <v>247</v>
      </c>
      <c r="AG114" s="162" t="s">
        <v>375</v>
      </c>
      <c r="AH114" s="162" t="s">
        <v>249</v>
      </c>
      <c r="AI114" s="162" t="s">
        <v>285</v>
      </c>
      <c r="AJ114" s="162">
        <v>2021</v>
      </c>
      <c r="AK114" s="162">
        <v>4</v>
      </c>
      <c r="AL114" s="162">
        <v>6</v>
      </c>
      <c r="AM114" s="162">
        <v>2021</v>
      </c>
      <c r="AN114" s="162">
        <v>6</v>
      </c>
      <c r="AO114" s="162">
        <v>1</v>
      </c>
      <c r="AP114" s="162">
        <v>2041</v>
      </c>
      <c r="AQ114" s="162">
        <v>5</v>
      </c>
      <c r="AR114" s="162">
        <v>31</v>
      </c>
      <c r="AS114" s="162">
        <v>2018</v>
      </c>
      <c r="AT114" s="162">
        <v>6</v>
      </c>
      <c r="AU114" s="162">
        <v>6</v>
      </c>
      <c r="AV114" s="162" t="s">
        <v>101</v>
      </c>
      <c r="AW114" s="162"/>
      <c r="AX114" s="162"/>
      <c r="AY114" s="162"/>
      <c r="AZ114" s="162"/>
      <c r="BA114" s="162"/>
      <c r="BB114" s="182"/>
      <c r="BC114" s="182"/>
      <c r="BD114" s="182"/>
      <c r="BE114" s="182"/>
      <c r="BF114" s="182"/>
      <c r="BG114" s="182"/>
      <c r="BH114" s="182"/>
      <c r="BI114" s="182"/>
      <c r="BJ114" s="182"/>
      <c r="BK114" s="182"/>
      <c r="BL114" s="182"/>
      <c r="BM114" s="162" t="s">
        <v>103</v>
      </c>
      <c r="BN114" s="162" t="s">
        <v>96</v>
      </c>
      <c r="BO114" s="162" t="s">
        <v>103</v>
      </c>
      <c r="BP114" s="162" t="s">
        <v>128</v>
      </c>
      <c r="BQ114" s="162" t="s">
        <v>105</v>
      </c>
      <c r="BR114" s="162" t="s">
        <v>251</v>
      </c>
      <c r="BS114" s="162" t="s">
        <v>130</v>
      </c>
      <c r="BT114" s="187"/>
      <c r="BU114" s="187"/>
      <c r="BV114" s="187"/>
      <c r="BW114" s="187"/>
      <c r="BX114" s="162"/>
      <c r="BY114" s="191"/>
    </row>
    <row r="115" spans="1:77" x14ac:dyDescent="0.25">
      <c r="A115" s="162" t="s">
        <v>597</v>
      </c>
      <c r="B115" s="162" t="s">
        <v>598</v>
      </c>
      <c r="C115" s="162" t="s">
        <v>599</v>
      </c>
      <c r="D115" s="162" t="s">
        <v>95</v>
      </c>
      <c r="E115" s="162" t="s">
        <v>589</v>
      </c>
      <c r="F115" s="162" t="s">
        <v>282</v>
      </c>
      <c r="G115" s="182"/>
      <c r="H115" s="182"/>
      <c r="I115" s="183"/>
      <c r="J115" s="166">
        <v>84.1</v>
      </c>
      <c r="K115" s="188"/>
      <c r="L115" s="163">
        <v>0</v>
      </c>
      <c r="M115" s="182"/>
      <c r="N115" s="182"/>
      <c r="O115" s="182"/>
      <c r="P115" s="162"/>
      <c r="Q115" s="182"/>
      <c r="R115" s="162"/>
      <c r="S115" s="162" t="s">
        <v>96</v>
      </c>
      <c r="T115" s="162" t="s">
        <v>123</v>
      </c>
      <c r="U115" s="182"/>
      <c r="V115" s="162">
        <v>400</v>
      </c>
      <c r="W115" s="182"/>
      <c r="X115" s="182"/>
      <c r="Y115" s="182"/>
      <c r="Z115" s="162" t="s">
        <v>96</v>
      </c>
      <c r="AA115" s="162" t="s">
        <v>98</v>
      </c>
      <c r="AB115" s="164" t="s">
        <v>99</v>
      </c>
      <c r="AC115" s="7" t="s">
        <v>100</v>
      </c>
      <c r="AD115" s="162" t="s">
        <v>96</v>
      </c>
      <c r="AE115" s="162" t="s">
        <v>101</v>
      </c>
      <c r="AF115" s="162" t="s">
        <v>247</v>
      </c>
      <c r="AG115" s="162" t="s">
        <v>284</v>
      </c>
      <c r="AH115" s="162" t="s">
        <v>249</v>
      </c>
      <c r="AI115" s="162" t="s">
        <v>285</v>
      </c>
      <c r="AJ115" s="162">
        <v>2021</v>
      </c>
      <c r="AK115" s="162">
        <v>4</v>
      </c>
      <c r="AL115" s="162">
        <v>6</v>
      </c>
      <c r="AM115" s="162">
        <v>2021</v>
      </c>
      <c r="AN115" s="162">
        <v>6</v>
      </c>
      <c r="AO115" s="162">
        <v>1</v>
      </c>
      <c r="AP115" s="162">
        <v>2041</v>
      </c>
      <c r="AQ115" s="162">
        <v>5</v>
      </c>
      <c r="AR115" s="162">
        <v>31</v>
      </c>
      <c r="AS115" s="162">
        <v>2018</v>
      </c>
      <c r="AT115" s="162">
        <v>6</v>
      </c>
      <c r="AU115" s="162">
        <v>6</v>
      </c>
      <c r="AV115" s="162" t="s">
        <v>101</v>
      </c>
      <c r="AW115" s="162"/>
      <c r="AX115" s="162"/>
      <c r="AY115" s="162"/>
      <c r="AZ115" s="162"/>
      <c r="BA115" s="162"/>
      <c r="BB115" s="182"/>
      <c r="BC115" s="182"/>
      <c r="BD115" s="182"/>
      <c r="BE115" s="182"/>
      <c r="BF115" s="182"/>
      <c r="BG115" s="182"/>
      <c r="BH115" s="182"/>
      <c r="BI115" s="182"/>
      <c r="BJ115" s="182"/>
      <c r="BK115" s="182"/>
      <c r="BL115" s="182"/>
      <c r="BM115" s="162" t="s">
        <v>103</v>
      </c>
      <c r="BN115" s="162" t="s">
        <v>96</v>
      </c>
      <c r="BO115" s="162" t="s">
        <v>103</v>
      </c>
      <c r="BP115" s="162" t="s">
        <v>128</v>
      </c>
      <c r="BQ115" s="162" t="s">
        <v>105</v>
      </c>
      <c r="BR115" s="162" t="s">
        <v>251</v>
      </c>
      <c r="BS115" s="162" t="s">
        <v>130</v>
      </c>
      <c r="BT115" s="187"/>
      <c r="BU115" s="187"/>
      <c r="BV115" s="187"/>
      <c r="BW115" s="187"/>
      <c r="BX115" s="162"/>
      <c r="BY115" s="191"/>
    </row>
    <row r="116" spans="1:77" x14ac:dyDescent="0.25">
      <c r="A116" s="162" t="s">
        <v>600</v>
      </c>
      <c r="B116" s="162" t="s">
        <v>601</v>
      </c>
      <c r="C116" s="162" t="s">
        <v>602</v>
      </c>
      <c r="D116" s="162" t="s">
        <v>95</v>
      </c>
      <c r="E116" s="162" t="s">
        <v>603</v>
      </c>
      <c r="F116" s="162" t="s">
        <v>604</v>
      </c>
      <c r="G116" s="182"/>
      <c r="H116" s="182"/>
      <c r="I116" s="183"/>
      <c r="J116" s="166">
        <v>20</v>
      </c>
      <c r="K116" s="2">
        <v>20</v>
      </c>
      <c r="L116" s="163">
        <v>49.76</v>
      </c>
      <c r="M116" s="182"/>
      <c r="N116" s="182"/>
      <c r="O116" s="182"/>
      <c r="P116" s="162"/>
      <c r="Q116" s="182"/>
      <c r="R116" s="162"/>
      <c r="S116" s="162" t="s">
        <v>208</v>
      </c>
      <c r="T116" s="162" t="s">
        <v>96</v>
      </c>
      <c r="U116" s="182"/>
      <c r="V116" s="162"/>
      <c r="W116" s="182"/>
      <c r="X116" s="182"/>
      <c r="Y116" s="182"/>
      <c r="Z116" s="162" t="s">
        <v>96</v>
      </c>
      <c r="AA116" s="162" t="s">
        <v>263</v>
      </c>
      <c r="AB116" s="164" t="s">
        <v>99</v>
      </c>
      <c r="AC116" s="7" t="s">
        <v>100</v>
      </c>
      <c r="AD116" s="162" t="s">
        <v>96</v>
      </c>
      <c r="AE116" s="162" t="s">
        <v>101</v>
      </c>
      <c r="AF116" s="162"/>
      <c r="AG116" s="162"/>
      <c r="AH116" s="162" t="s">
        <v>102</v>
      </c>
      <c r="AI116" s="162" t="s">
        <v>210</v>
      </c>
      <c r="AJ116" s="162">
        <v>2015</v>
      </c>
      <c r="AK116" s="162">
        <v>5</v>
      </c>
      <c r="AL116" s="162">
        <v>20</v>
      </c>
      <c r="AM116" s="162">
        <v>2015</v>
      </c>
      <c r="AN116" s="162">
        <v>6</v>
      </c>
      <c r="AO116" s="162">
        <v>30</v>
      </c>
      <c r="AP116" s="162">
        <v>2035</v>
      </c>
      <c r="AQ116" s="162">
        <v>6</v>
      </c>
      <c r="AR116" s="162">
        <v>29</v>
      </c>
      <c r="AS116" s="162">
        <v>2012</v>
      </c>
      <c r="AT116" s="162">
        <v>9</v>
      </c>
      <c r="AU116" s="162">
        <v>17</v>
      </c>
      <c r="AV116" s="162" t="s">
        <v>101</v>
      </c>
      <c r="AW116" s="162"/>
      <c r="AX116" s="162"/>
      <c r="AY116" s="162"/>
      <c r="AZ116" s="162"/>
      <c r="BA116" s="162"/>
      <c r="BB116" s="182"/>
      <c r="BC116" s="182"/>
      <c r="BD116" s="182"/>
      <c r="BE116" s="182"/>
      <c r="BF116" s="182"/>
      <c r="BG116" s="182"/>
      <c r="BH116" s="182"/>
      <c r="BI116" s="182"/>
      <c r="BJ116" s="182"/>
      <c r="BK116" s="182"/>
      <c r="BL116" s="182"/>
      <c r="BM116" s="162" t="s">
        <v>103</v>
      </c>
      <c r="BN116" s="162" t="s">
        <v>96</v>
      </c>
      <c r="BO116" s="162" t="s">
        <v>103</v>
      </c>
      <c r="BP116" s="162" t="s">
        <v>104</v>
      </c>
      <c r="BQ116" s="162" t="s">
        <v>117</v>
      </c>
      <c r="BR116" s="162" t="s">
        <v>333</v>
      </c>
      <c r="BS116" s="162" t="s">
        <v>119</v>
      </c>
      <c r="BT116" s="175">
        <v>49.015076354980501</v>
      </c>
      <c r="BU116" s="175">
        <v>48.169449493408202</v>
      </c>
      <c r="BV116" s="175">
        <v>46.740540954589797</v>
      </c>
      <c r="BW116" s="175">
        <v>23.862205200195302</v>
      </c>
      <c r="BX116" s="162"/>
      <c r="BY116" s="182"/>
    </row>
    <row r="117" spans="1:77" x14ac:dyDescent="0.25">
      <c r="A117" s="162" t="s">
        <v>605</v>
      </c>
      <c r="B117" s="162" t="s">
        <v>606</v>
      </c>
      <c r="C117" s="162" t="s">
        <v>607</v>
      </c>
      <c r="D117" s="162" t="s">
        <v>95</v>
      </c>
      <c r="E117" s="162" t="s">
        <v>96</v>
      </c>
      <c r="F117" s="162" t="s">
        <v>96</v>
      </c>
      <c r="G117" s="182"/>
      <c r="H117" s="182"/>
      <c r="I117" s="183"/>
      <c r="J117" s="2">
        <v>34.47</v>
      </c>
      <c r="K117" s="188"/>
      <c r="L117" s="163">
        <v>0</v>
      </c>
      <c r="M117" s="182"/>
      <c r="N117" s="182"/>
      <c r="O117" s="182"/>
      <c r="P117" s="162"/>
      <c r="Q117" s="182"/>
      <c r="R117" s="162"/>
      <c r="S117" s="162" t="s">
        <v>96</v>
      </c>
      <c r="T117" s="162" t="s">
        <v>96</v>
      </c>
      <c r="U117" s="182"/>
      <c r="V117" s="162"/>
      <c r="W117" s="182"/>
      <c r="X117" s="182"/>
      <c r="Y117" s="182"/>
      <c r="Z117" s="162" t="s">
        <v>96</v>
      </c>
      <c r="AA117" s="162" t="s">
        <v>96</v>
      </c>
      <c r="AB117" s="164" t="s">
        <v>99</v>
      </c>
      <c r="AC117" s="7" t="s">
        <v>100</v>
      </c>
      <c r="AD117" s="162" t="s">
        <v>96</v>
      </c>
      <c r="AE117" s="162" t="s">
        <v>101</v>
      </c>
      <c r="AF117" s="162" t="s">
        <v>608</v>
      </c>
      <c r="AG117" s="162" t="s">
        <v>609</v>
      </c>
      <c r="AH117" s="162" t="s">
        <v>610</v>
      </c>
      <c r="AI117" s="162" t="s">
        <v>147</v>
      </c>
      <c r="AJ117" s="162">
        <v>1989</v>
      </c>
      <c r="AK117" s="162">
        <v>1</v>
      </c>
      <c r="AL117" s="162">
        <v>31</v>
      </c>
      <c r="AM117" s="162">
        <v>1989</v>
      </c>
      <c r="AN117" s="162">
        <v>1</v>
      </c>
      <c r="AO117" s="162">
        <v>31</v>
      </c>
      <c r="AP117" s="162">
        <v>2060</v>
      </c>
      <c r="AQ117" s="162">
        <v>12</v>
      </c>
      <c r="AR117" s="162">
        <v>31</v>
      </c>
      <c r="AS117" s="162">
        <v>1988</v>
      </c>
      <c r="AT117" s="162">
        <v>9</v>
      </c>
      <c r="AU117" s="162">
        <v>1</v>
      </c>
      <c r="AV117" s="162" t="s">
        <v>101</v>
      </c>
      <c r="AW117" s="162"/>
      <c r="AX117" s="162"/>
      <c r="AY117" s="162"/>
      <c r="AZ117" s="162"/>
      <c r="BA117" s="162"/>
      <c r="BB117" s="182"/>
      <c r="BC117" s="182"/>
      <c r="BD117" s="182"/>
      <c r="BE117" s="182"/>
      <c r="BF117" s="182"/>
      <c r="BG117" s="182"/>
      <c r="BH117" s="182"/>
      <c r="BI117" s="182"/>
      <c r="BJ117" s="182"/>
      <c r="BK117" s="182"/>
      <c r="BL117" s="182"/>
      <c r="BM117" s="162" t="s">
        <v>103</v>
      </c>
      <c r="BN117" s="162" t="s">
        <v>96</v>
      </c>
      <c r="BO117" s="162" t="s">
        <v>116</v>
      </c>
      <c r="BP117" s="162" t="s">
        <v>104</v>
      </c>
      <c r="BQ117" s="162" t="s">
        <v>117</v>
      </c>
      <c r="BR117" s="162" t="s">
        <v>611</v>
      </c>
      <c r="BS117" s="162" t="s">
        <v>101</v>
      </c>
      <c r="BT117" s="187"/>
      <c r="BU117" s="187"/>
      <c r="BV117" s="187"/>
      <c r="BW117" s="187"/>
      <c r="BX117" s="162"/>
      <c r="BY117" s="182"/>
    </row>
    <row r="118" spans="1:77" x14ac:dyDescent="0.25">
      <c r="A118" s="162" t="s">
        <v>612</v>
      </c>
      <c r="B118" s="162" t="s">
        <v>613</v>
      </c>
      <c r="C118" s="162" t="s">
        <v>614</v>
      </c>
      <c r="D118" s="162" t="s">
        <v>95</v>
      </c>
      <c r="E118" s="162"/>
      <c r="F118" s="162"/>
      <c r="G118" s="182"/>
      <c r="H118" s="182"/>
      <c r="I118" s="183"/>
      <c r="J118" s="189"/>
      <c r="K118" s="2">
        <v>0.28000000000000003</v>
      </c>
      <c r="L118" s="163">
        <v>3.8012083655993156</v>
      </c>
      <c r="M118" s="182"/>
      <c r="N118" s="182"/>
      <c r="O118" s="182"/>
      <c r="P118" s="162"/>
      <c r="Q118" s="182"/>
      <c r="R118" s="162"/>
      <c r="S118" s="162"/>
      <c r="T118" s="162"/>
      <c r="U118" s="182"/>
      <c r="V118" s="162"/>
      <c r="W118" s="182"/>
      <c r="X118" s="182"/>
      <c r="Y118" s="182"/>
      <c r="Z118" s="162"/>
      <c r="AA118" s="162" t="s">
        <v>263</v>
      </c>
      <c r="AB118" s="101" t="s">
        <v>615</v>
      </c>
      <c r="AC118" s="7" t="s">
        <v>521</v>
      </c>
      <c r="AD118" s="162"/>
      <c r="AE118" s="162"/>
      <c r="AF118" s="162"/>
      <c r="AG118" s="162"/>
      <c r="AH118" s="162"/>
      <c r="AI118" s="162"/>
      <c r="AJ118" s="162"/>
      <c r="AK118" s="162"/>
      <c r="AL118" s="162"/>
      <c r="AM118" s="162">
        <v>2009</v>
      </c>
      <c r="AN118" s="162">
        <v>12</v>
      </c>
      <c r="AO118" s="162">
        <v>22</v>
      </c>
      <c r="AP118" s="162">
        <v>2099</v>
      </c>
      <c r="AQ118" s="162">
        <v>12</v>
      </c>
      <c r="AR118" s="162">
        <v>21</v>
      </c>
      <c r="AS118" s="162"/>
      <c r="AT118" s="162"/>
      <c r="AU118" s="162"/>
      <c r="AV118" s="162" t="s">
        <v>101</v>
      </c>
      <c r="AW118" s="162"/>
      <c r="AX118" s="162"/>
      <c r="AY118" s="162"/>
      <c r="AZ118" s="162"/>
      <c r="BA118" s="162"/>
      <c r="BB118" s="182"/>
      <c r="BC118" s="182"/>
      <c r="BD118" s="182"/>
      <c r="BE118" s="182"/>
      <c r="BF118" s="182"/>
      <c r="BG118" s="182"/>
      <c r="BH118" s="182"/>
      <c r="BI118" s="182"/>
      <c r="BJ118" s="182"/>
      <c r="BK118" s="182"/>
      <c r="BL118" s="182"/>
      <c r="BM118" s="162"/>
      <c r="BN118" s="162"/>
      <c r="BO118" s="162"/>
      <c r="BP118" s="162" t="s">
        <v>104</v>
      </c>
      <c r="BQ118" s="162" t="s">
        <v>117</v>
      </c>
      <c r="BR118" s="162" t="s">
        <v>96</v>
      </c>
      <c r="BS118" s="162" t="s">
        <v>119</v>
      </c>
      <c r="BT118" s="175">
        <v>3.91301753807068</v>
      </c>
      <c r="BU118" s="175">
        <v>3.86585874557495</v>
      </c>
      <c r="BV118" s="175">
        <v>3.78911964225769</v>
      </c>
      <c r="BW118" s="175">
        <v>3.6953341293334998</v>
      </c>
      <c r="BX118" s="162"/>
      <c r="BY118" s="182"/>
    </row>
    <row r="119" spans="1:77" x14ac:dyDescent="0.25">
      <c r="A119" s="162" t="s">
        <v>616</v>
      </c>
      <c r="B119" s="162" t="s">
        <v>617</v>
      </c>
      <c r="C119" s="162" t="s">
        <v>618</v>
      </c>
      <c r="D119" s="162" t="s">
        <v>95</v>
      </c>
      <c r="E119" s="162" t="s">
        <v>96</v>
      </c>
      <c r="F119" s="162" t="s">
        <v>619</v>
      </c>
      <c r="G119" s="182"/>
      <c r="H119" s="182"/>
      <c r="I119" s="183"/>
      <c r="J119" s="166">
        <v>78.2</v>
      </c>
      <c r="K119" s="2">
        <v>78.2</v>
      </c>
      <c r="L119" s="163">
        <v>211</v>
      </c>
      <c r="M119" s="182"/>
      <c r="N119" s="182"/>
      <c r="O119" s="182"/>
      <c r="P119" s="162"/>
      <c r="Q119" s="182"/>
      <c r="R119" s="162"/>
      <c r="S119" s="162" t="s">
        <v>96</v>
      </c>
      <c r="T119" s="162" t="s">
        <v>96</v>
      </c>
      <c r="U119" s="182"/>
      <c r="V119" s="162"/>
      <c r="W119" s="182"/>
      <c r="X119" s="182"/>
      <c r="Y119" s="182"/>
      <c r="Z119" s="162" t="s">
        <v>96</v>
      </c>
      <c r="AA119" s="162" t="s">
        <v>263</v>
      </c>
      <c r="AB119" s="164" t="s">
        <v>99</v>
      </c>
      <c r="AC119" s="7" t="s">
        <v>100</v>
      </c>
      <c r="AD119" s="162" t="s">
        <v>96</v>
      </c>
      <c r="AE119" s="162" t="s">
        <v>101</v>
      </c>
      <c r="AF119" s="162" t="s">
        <v>247</v>
      </c>
      <c r="AG119" s="162" t="s">
        <v>183</v>
      </c>
      <c r="AH119" s="162" t="s">
        <v>620</v>
      </c>
      <c r="AI119" s="162" t="s">
        <v>364</v>
      </c>
      <c r="AJ119" s="162">
        <v>2012</v>
      </c>
      <c r="AK119" s="162">
        <v>2</v>
      </c>
      <c r="AL119" s="162">
        <v>10</v>
      </c>
      <c r="AM119" s="162">
        <v>2012</v>
      </c>
      <c r="AN119" s="162">
        <v>3</v>
      </c>
      <c r="AO119" s="162">
        <v>13</v>
      </c>
      <c r="AP119" s="162">
        <v>2037</v>
      </c>
      <c r="AQ119" s="162">
        <v>3</v>
      </c>
      <c r="AR119" s="162">
        <v>12</v>
      </c>
      <c r="AS119" s="162">
        <v>2010</v>
      </c>
      <c r="AT119" s="162">
        <v>12</v>
      </c>
      <c r="AU119" s="162">
        <v>17</v>
      </c>
      <c r="AV119" s="162" t="s">
        <v>101</v>
      </c>
      <c r="AW119" s="162"/>
      <c r="AX119" s="162"/>
      <c r="AY119" s="162"/>
      <c r="AZ119" s="162"/>
      <c r="BA119" s="162"/>
      <c r="BB119" s="182"/>
      <c r="BC119" s="182"/>
      <c r="BD119" s="182"/>
      <c r="BE119" s="182"/>
      <c r="BF119" s="182"/>
      <c r="BG119" s="182"/>
      <c r="BH119" s="182"/>
      <c r="BI119" s="182"/>
      <c r="BJ119" s="182"/>
      <c r="BK119" s="182"/>
      <c r="BL119" s="182"/>
      <c r="BM119" s="162" t="s">
        <v>103</v>
      </c>
      <c r="BN119" s="162" t="s">
        <v>96</v>
      </c>
      <c r="BO119" s="162" t="s">
        <v>103</v>
      </c>
      <c r="BP119" s="162" t="s">
        <v>104</v>
      </c>
      <c r="BQ119" s="162" t="s">
        <v>117</v>
      </c>
      <c r="BR119" s="162" t="s">
        <v>566</v>
      </c>
      <c r="BS119" s="162" t="s">
        <v>621</v>
      </c>
      <c r="BT119" s="175">
        <v>236.48287670898401</v>
      </c>
      <c r="BU119" s="175">
        <v>236.061820068359</v>
      </c>
      <c r="BV119" s="175">
        <v>236.06182055664101</v>
      </c>
      <c r="BW119" s="175">
        <v>236.06182055664101</v>
      </c>
      <c r="BX119" s="162"/>
      <c r="BY119" s="182"/>
    </row>
    <row r="120" spans="1:77" x14ac:dyDescent="0.25">
      <c r="A120" s="162" t="s">
        <v>622</v>
      </c>
      <c r="B120" s="162" t="s">
        <v>623</v>
      </c>
      <c r="C120" s="162" t="s">
        <v>624</v>
      </c>
      <c r="D120" s="162" t="s">
        <v>95</v>
      </c>
      <c r="E120" s="162" t="s">
        <v>96</v>
      </c>
      <c r="F120" s="162" t="s">
        <v>96</v>
      </c>
      <c r="G120" s="182"/>
      <c r="H120" s="182"/>
      <c r="I120" s="183"/>
      <c r="J120" s="166">
        <v>49.85</v>
      </c>
      <c r="K120" s="188"/>
      <c r="L120" s="163">
        <v>0</v>
      </c>
      <c r="M120" s="182"/>
      <c r="N120" s="182"/>
      <c r="O120" s="182"/>
      <c r="P120" s="162"/>
      <c r="Q120" s="182"/>
      <c r="R120" s="162"/>
      <c r="S120" s="162" t="s">
        <v>96</v>
      </c>
      <c r="T120" s="162" t="s">
        <v>96</v>
      </c>
      <c r="U120" s="182"/>
      <c r="V120" s="162"/>
      <c r="W120" s="182"/>
      <c r="X120" s="182"/>
      <c r="Y120" s="182"/>
      <c r="Z120" s="162" t="s">
        <v>96</v>
      </c>
      <c r="AA120" s="162" t="s">
        <v>96</v>
      </c>
      <c r="AB120" s="164" t="s">
        <v>99</v>
      </c>
      <c r="AC120" s="7" t="s">
        <v>100</v>
      </c>
      <c r="AD120" s="162" t="s">
        <v>96</v>
      </c>
      <c r="AE120" s="162" t="s">
        <v>101</v>
      </c>
      <c r="AF120" s="162" t="s">
        <v>247</v>
      </c>
      <c r="AG120" s="162" t="s">
        <v>183</v>
      </c>
      <c r="AH120" s="162" t="s">
        <v>610</v>
      </c>
      <c r="AI120" s="162" t="s">
        <v>364</v>
      </c>
      <c r="AJ120" s="162">
        <v>1987</v>
      </c>
      <c r="AK120" s="162">
        <v>5</v>
      </c>
      <c r="AL120" s="162">
        <v>21</v>
      </c>
      <c r="AM120" s="162">
        <v>1987</v>
      </c>
      <c r="AN120" s="162">
        <v>5</v>
      </c>
      <c r="AO120" s="162">
        <v>21</v>
      </c>
      <c r="AP120" s="162">
        <v>2060</v>
      </c>
      <c r="AQ120" s="162">
        <v>12</v>
      </c>
      <c r="AR120" s="162">
        <v>31</v>
      </c>
      <c r="AS120" s="162">
        <v>1986</v>
      </c>
      <c r="AT120" s="162">
        <v>12</v>
      </c>
      <c r="AU120" s="162">
        <v>24</v>
      </c>
      <c r="AV120" s="162" t="s">
        <v>101</v>
      </c>
      <c r="AW120" s="162"/>
      <c r="AX120" s="162"/>
      <c r="AY120" s="162"/>
      <c r="AZ120" s="162"/>
      <c r="BA120" s="162"/>
      <c r="BB120" s="182"/>
      <c r="BC120" s="182"/>
      <c r="BD120" s="182"/>
      <c r="BE120" s="182"/>
      <c r="BF120" s="182"/>
      <c r="BG120" s="182"/>
      <c r="BH120" s="182"/>
      <c r="BI120" s="182"/>
      <c r="BJ120" s="182"/>
      <c r="BK120" s="182"/>
      <c r="BL120" s="182"/>
      <c r="BM120" s="162" t="s">
        <v>103</v>
      </c>
      <c r="BN120" s="162" t="s">
        <v>96</v>
      </c>
      <c r="BO120" s="162" t="s">
        <v>116</v>
      </c>
      <c r="BP120" s="162" t="s">
        <v>104</v>
      </c>
      <c r="BQ120" s="162" t="s">
        <v>117</v>
      </c>
      <c r="BR120" s="162" t="s">
        <v>611</v>
      </c>
      <c r="BS120" s="162" t="s">
        <v>101</v>
      </c>
      <c r="BT120" s="187"/>
      <c r="BU120" s="187"/>
      <c r="BV120" s="187"/>
      <c r="BW120" s="187"/>
      <c r="BX120" s="162"/>
      <c r="BY120" s="182"/>
    </row>
    <row r="121" spans="1:77" x14ac:dyDescent="0.25">
      <c r="A121" s="162" t="s">
        <v>625</v>
      </c>
      <c r="B121" s="162" t="s">
        <v>626</v>
      </c>
      <c r="C121" s="162" t="s">
        <v>627</v>
      </c>
      <c r="D121" s="162" t="s">
        <v>110</v>
      </c>
      <c r="E121" s="162" t="s">
        <v>628</v>
      </c>
      <c r="F121" s="162" t="s">
        <v>629</v>
      </c>
      <c r="G121" s="182"/>
      <c r="H121" s="182"/>
      <c r="I121" s="183"/>
      <c r="J121" s="166">
        <v>0.55000000000000004</v>
      </c>
      <c r="K121" s="2">
        <v>0.55000000000000004</v>
      </c>
      <c r="L121" s="166">
        <v>4.3361999999999998</v>
      </c>
      <c r="M121" s="182"/>
      <c r="N121" s="182"/>
      <c r="O121" s="182"/>
      <c r="P121" s="162"/>
      <c r="Q121" s="182"/>
      <c r="R121" s="162"/>
      <c r="S121" s="162" t="s">
        <v>96</v>
      </c>
      <c r="T121" s="162" t="s">
        <v>96</v>
      </c>
      <c r="U121" s="182"/>
      <c r="V121" s="162"/>
      <c r="W121" s="182"/>
      <c r="X121" s="182"/>
      <c r="Y121" s="182"/>
      <c r="Z121" s="162" t="s">
        <v>96</v>
      </c>
      <c r="AA121" s="162" t="s">
        <v>96</v>
      </c>
      <c r="AB121" s="164" t="s">
        <v>99</v>
      </c>
      <c r="AC121" s="7" t="s">
        <v>100</v>
      </c>
      <c r="AD121" s="162" t="s">
        <v>96</v>
      </c>
      <c r="AE121" s="162" t="s">
        <v>630</v>
      </c>
      <c r="AF121" s="7" t="s">
        <v>137</v>
      </c>
      <c r="AG121" s="162" t="s">
        <v>183</v>
      </c>
      <c r="AH121" s="162" t="s">
        <v>165</v>
      </c>
      <c r="AI121" s="162" t="s">
        <v>140</v>
      </c>
      <c r="AJ121" s="182"/>
      <c r="AK121" s="182"/>
      <c r="AL121" s="182"/>
      <c r="AM121" s="182"/>
      <c r="AN121" s="182"/>
      <c r="AO121" s="182"/>
      <c r="AP121" s="182"/>
      <c r="AQ121" s="182"/>
      <c r="AR121" s="182"/>
      <c r="AS121" s="162">
        <v>2019</v>
      </c>
      <c r="AT121" s="162">
        <v>5</v>
      </c>
      <c r="AU121" s="162">
        <v>8</v>
      </c>
      <c r="AV121" s="162" t="s">
        <v>101</v>
      </c>
      <c r="AW121" s="162"/>
      <c r="AX121" s="162"/>
      <c r="AY121" s="162"/>
      <c r="AZ121" s="162"/>
      <c r="BA121" s="162"/>
      <c r="BB121" s="182"/>
      <c r="BC121" s="182"/>
      <c r="BD121" s="182"/>
      <c r="BE121" s="182"/>
      <c r="BF121" s="182"/>
      <c r="BG121" s="182"/>
      <c r="BH121" s="182"/>
      <c r="BI121" s="182"/>
      <c r="BJ121" s="182"/>
      <c r="BK121" s="182"/>
      <c r="BL121" s="182"/>
      <c r="BM121" s="162" t="s">
        <v>103</v>
      </c>
      <c r="BN121" s="162" t="s">
        <v>96</v>
      </c>
      <c r="BO121" s="162" t="s">
        <v>116</v>
      </c>
      <c r="BP121" s="162" t="s">
        <v>104</v>
      </c>
      <c r="BQ121" s="162" t="s">
        <v>117</v>
      </c>
      <c r="BR121" s="162" t="s">
        <v>167</v>
      </c>
      <c r="BS121" s="162" t="s">
        <v>415</v>
      </c>
      <c r="BT121" s="175">
        <v>4.3480799865722704</v>
      </c>
      <c r="BU121" s="175">
        <v>4.3361999816894503</v>
      </c>
      <c r="BV121" s="175">
        <v>4.3361999816894503</v>
      </c>
      <c r="BW121" s="175">
        <v>4.3361999816894503</v>
      </c>
      <c r="BX121" s="162"/>
      <c r="BY121" s="182"/>
    </row>
    <row r="122" spans="1:77" x14ac:dyDescent="0.25">
      <c r="A122" s="162" t="s">
        <v>631</v>
      </c>
      <c r="B122" s="162" t="s">
        <v>632</v>
      </c>
      <c r="C122" s="162" t="s">
        <v>633</v>
      </c>
      <c r="D122" s="162" t="s">
        <v>95</v>
      </c>
      <c r="E122" s="162" t="s">
        <v>96</v>
      </c>
      <c r="F122" s="162" t="s">
        <v>96</v>
      </c>
      <c r="G122" s="182"/>
      <c r="H122" s="182"/>
      <c r="I122" s="183"/>
      <c r="J122" s="166">
        <v>9.6509999999999998</v>
      </c>
      <c r="K122" s="188"/>
      <c r="L122" s="163">
        <v>30</v>
      </c>
      <c r="M122" s="182"/>
      <c r="N122" s="182"/>
      <c r="O122" s="182"/>
      <c r="P122" s="162"/>
      <c r="Q122" s="182"/>
      <c r="R122" s="162"/>
      <c r="S122" s="162" t="s">
        <v>96</v>
      </c>
      <c r="T122" s="162" t="s">
        <v>96</v>
      </c>
      <c r="U122" s="182"/>
      <c r="V122" s="162"/>
      <c r="W122" s="182"/>
      <c r="X122" s="182"/>
      <c r="Y122" s="182"/>
      <c r="Z122" s="162" t="s">
        <v>96</v>
      </c>
      <c r="AA122" s="162" t="s">
        <v>96</v>
      </c>
      <c r="AB122" s="164" t="s">
        <v>99</v>
      </c>
      <c r="AC122" s="7" t="s">
        <v>100</v>
      </c>
      <c r="AD122" s="162" t="s">
        <v>96</v>
      </c>
      <c r="AE122" s="162" t="s">
        <v>101</v>
      </c>
      <c r="AF122" s="162"/>
      <c r="AG122" s="162"/>
      <c r="AH122" s="162" t="s">
        <v>634</v>
      </c>
      <c r="AI122" s="162" t="s">
        <v>147</v>
      </c>
      <c r="AJ122" s="162">
        <v>2015</v>
      </c>
      <c r="AK122" s="162">
        <v>4</v>
      </c>
      <c r="AL122" s="162">
        <v>1</v>
      </c>
      <c r="AM122" s="162">
        <v>2015</v>
      </c>
      <c r="AN122" s="162">
        <v>4</v>
      </c>
      <c r="AO122" s="162">
        <v>1</v>
      </c>
      <c r="AP122" s="162">
        <v>2025</v>
      </c>
      <c r="AQ122" s="162">
        <v>2</v>
      </c>
      <c r="AR122" s="162">
        <v>28</v>
      </c>
      <c r="AS122" s="162">
        <v>2015</v>
      </c>
      <c r="AT122" s="162">
        <v>3</v>
      </c>
      <c r="AU122" s="162">
        <v>13</v>
      </c>
      <c r="AV122" s="162" t="s">
        <v>101</v>
      </c>
      <c r="AW122" s="162"/>
      <c r="AX122" s="162"/>
      <c r="AY122" s="162"/>
      <c r="AZ122" s="162"/>
      <c r="BA122" s="162"/>
      <c r="BB122" s="182"/>
      <c r="BC122" s="182"/>
      <c r="BD122" s="182"/>
      <c r="BE122" s="182"/>
      <c r="BF122" s="182"/>
      <c r="BG122" s="182"/>
      <c r="BH122" s="182"/>
      <c r="BI122" s="182"/>
      <c r="BJ122" s="182"/>
      <c r="BK122" s="182"/>
      <c r="BL122" s="182"/>
      <c r="BM122" s="162" t="s">
        <v>103</v>
      </c>
      <c r="BN122" s="162" t="s">
        <v>96</v>
      </c>
      <c r="BO122" s="162" t="s">
        <v>116</v>
      </c>
      <c r="BP122" s="162" t="s">
        <v>104</v>
      </c>
      <c r="BQ122" s="162" t="s">
        <v>117</v>
      </c>
      <c r="BR122" s="162" t="s">
        <v>635</v>
      </c>
      <c r="BS122" s="162" t="s">
        <v>101</v>
      </c>
      <c r="BT122" s="187"/>
      <c r="BU122" s="187"/>
      <c r="BV122" s="187"/>
      <c r="BW122" s="187"/>
      <c r="BX122" s="162"/>
      <c r="BY122" s="182"/>
    </row>
    <row r="123" spans="1:77" x14ac:dyDescent="0.25">
      <c r="A123" s="162" t="s">
        <v>636</v>
      </c>
      <c r="B123" s="162" t="s">
        <v>637</v>
      </c>
      <c r="C123" s="162" t="s">
        <v>638</v>
      </c>
      <c r="D123" s="162" t="s">
        <v>95</v>
      </c>
      <c r="E123" s="162" t="s">
        <v>639</v>
      </c>
      <c r="F123" s="162" t="s">
        <v>640</v>
      </c>
      <c r="G123" s="182"/>
      <c r="H123" s="182"/>
      <c r="I123" s="183"/>
      <c r="J123" s="166">
        <v>1.5</v>
      </c>
      <c r="K123" s="2">
        <v>1.5</v>
      </c>
      <c r="L123" s="163">
        <v>2.1</v>
      </c>
      <c r="M123" s="182"/>
      <c r="N123" s="182"/>
      <c r="O123" s="182"/>
      <c r="P123" s="162"/>
      <c r="Q123" s="182"/>
      <c r="R123" s="162"/>
      <c r="S123" s="162" t="s">
        <v>208</v>
      </c>
      <c r="T123" s="162" t="s">
        <v>96</v>
      </c>
      <c r="U123" s="182"/>
      <c r="V123" s="162"/>
      <c r="W123" s="182"/>
      <c r="X123" s="182"/>
      <c r="Y123" s="182"/>
      <c r="Z123" s="162" t="s">
        <v>96</v>
      </c>
      <c r="AA123" s="162" t="s">
        <v>96</v>
      </c>
      <c r="AB123" s="164" t="s">
        <v>99</v>
      </c>
      <c r="AC123" s="7" t="s">
        <v>100</v>
      </c>
      <c r="AD123" s="162" t="s">
        <v>96</v>
      </c>
      <c r="AE123" s="162" t="s">
        <v>101</v>
      </c>
      <c r="AF123" s="162"/>
      <c r="AG123" s="162"/>
      <c r="AH123" s="162" t="s">
        <v>555</v>
      </c>
      <c r="AI123" s="162" t="s">
        <v>147</v>
      </c>
      <c r="AJ123" s="162">
        <v>2016</v>
      </c>
      <c r="AK123" s="162">
        <v>4</v>
      </c>
      <c r="AL123" s="162">
        <v>7</v>
      </c>
      <c r="AM123" s="162">
        <v>2016</v>
      </c>
      <c r="AN123" s="162">
        <v>4</v>
      </c>
      <c r="AO123" s="162">
        <v>7</v>
      </c>
      <c r="AP123" s="162">
        <v>2036</v>
      </c>
      <c r="AQ123" s="162">
        <v>4</v>
      </c>
      <c r="AR123" s="162">
        <v>6</v>
      </c>
      <c r="AS123" s="162">
        <v>2013</v>
      </c>
      <c r="AT123" s="162">
        <v>6</v>
      </c>
      <c r="AU123" s="162">
        <v>20</v>
      </c>
      <c r="AV123" s="162" t="s">
        <v>101</v>
      </c>
      <c r="AW123" s="162"/>
      <c r="AX123" s="162"/>
      <c r="AY123" s="162"/>
      <c r="AZ123" s="162"/>
      <c r="BA123" s="162"/>
      <c r="BB123" s="182"/>
      <c r="BC123" s="182"/>
      <c r="BD123" s="182"/>
      <c r="BE123" s="182"/>
      <c r="BF123" s="182"/>
      <c r="BG123" s="182"/>
      <c r="BH123" s="182"/>
      <c r="BI123" s="182"/>
      <c r="BJ123" s="182"/>
      <c r="BK123" s="182"/>
      <c r="BL123" s="182"/>
      <c r="BM123" s="162" t="s">
        <v>103</v>
      </c>
      <c r="BN123" s="162" t="s">
        <v>96</v>
      </c>
      <c r="BO123" s="162" t="s">
        <v>116</v>
      </c>
      <c r="BP123" s="162" t="s">
        <v>104</v>
      </c>
      <c r="BQ123" s="162" t="s">
        <v>117</v>
      </c>
      <c r="BR123" s="162" t="s">
        <v>556</v>
      </c>
      <c r="BS123" s="162" t="s">
        <v>119</v>
      </c>
      <c r="BT123" s="175">
        <v>3.3453098049163801</v>
      </c>
      <c r="BU123" s="175">
        <v>3.30707069015503</v>
      </c>
      <c r="BV123" s="175">
        <v>3.24142371368408</v>
      </c>
      <c r="BW123" s="175">
        <v>3.16119445800781</v>
      </c>
      <c r="BX123" s="162"/>
      <c r="BY123" s="182"/>
    </row>
    <row r="124" spans="1:77" x14ac:dyDescent="0.25">
      <c r="A124" s="162" t="s">
        <v>641</v>
      </c>
      <c r="B124" s="162" t="s">
        <v>642</v>
      </c>
      <c r="C124" s="162" t="s">
        <v>643</v>
      </c>
      <c r="D124" s="162" t="s">
        <v>95</v>
      </c>
      <c r="E124" s="162" t="s">
        <v>644</v>
      </c>
      <c r="F124" s="162" t="s">
        <v>640</v>
      </c>
      <c r="G124" s="182"/>
      <c r="H124" s="182"/>
      <c r="I124" s="183"/>
      <c r="J124" s="166">
        <v>3</v>
      </c>
      <c r="K124" s="2">
        <v>3</v>
      </c>
      <c r="L124" s="163">
        <v>7.49</v>
      </c>
      <c r="M124" s="182"/>
      <c r="N124" s="182"/>
      <c r="O124" s="182"/>
      <c r="P124" s="162"/>
      <c r="Q124" s="182"/>
      <c r="R124" s="162"/>
      <c r="S124" s="162" t="s">
        <v>208</v>
      </c>
      <c r="T124" s="162" t="s">
        <v>96</v>
      </c>
      <c r="U124" s="182"/>
      <c r="V124" s="162"/>
      <c r="W124" s="182"/>
      <c r="X124" s="182"/>
      <c r="Y124" s="182"/>
      <c r="Z124" s="162" t="s">
        <v>96</v>
      </c>
      <c r="AA124" s="162" t="s">
        <v>96</v>
      </c>
      <c r="AB124" s="164" t="s">
        <v>99</v>
      </c>
      <c r="AC124" s="7" t="s">
        <v>100</v>
      </c>
      <c r="AD124" s="162" t="s">
        <v>96</v>
      </c>
      <c r="AE124" s="162" t="s">
        <v>101</v>
      </c>
      <c r="AF124" s="162"/>
      <c r="AG124" s="162"/>
      <c r="AH124" s="162" t="s">
        <v>114</v>
      </c>
      <c r="AI124" s="162" t="s">
        <v>147</v>
      </c>
      <c r="AJ124" s="162">
        <v>2019</v>
      </c>
      <c r="AK124" s="162">
        <v>12</v>
      </c>
      <c r="AL124" s="162">
        <v>23</v>
      </c>
      <c r="AM124" s="162">
        <v>2019</v>
      </c>
      <c r="AN124" s="162">
        <v>12</v>
      </c>
      <c r="AO124" s="162">
        <v>23</v>
      </c>
      <c r="AP124" s="162">
        <v>2039</v>
      </c>
      <c r="AQ124" s="162">
        <v>12</v>
      </c>
      <c r="AR124" s="162">
        <v>22</v>
      </c>
      <c r="AS124" s="162">
        <v>2017</v>
      </c>
      <c r="AT124" s="162">
        <v>5</v>
      </c>
      <c r="AU124" s="162">
        <v>18</v>
      </c>
      <c r="AV124" s="162" t="s">
        <v>101</v>
      </c>
      <c r="AW124" s="162"/>
      <c r="AX124" s="162"/>
      <c r="AY124" s="162"/>
      <c r="AZ124" s="162"/>
      <c r="BA124" s="162"/>
      <c r="BB124" s="182"/>
      <c r="BC124" s="182"/>
      <c r="BD124" s="182"/>
      <c r="BE124" s="182"/>
      <c r="BF124" s="182"/>
      <c r="BG124" s="182"/>
      <c r="BH124" s="182"/>
      <c r="BI124" s="182"/>
      <c r="BJ124" s="182"/>
      <c r="BK124" s="182"/>
      <c r="BL124" s="182"/>
      <c r="BM124" s="162" t="s">
        <v>103</v>
      </c>
      <c r="BN124" s="162" t="s">
        <v>96</v>
      </c>
      <c r="BO124" s="162" t="s">
        <v>116</v>
      </c>
      <c r="BP124" s="162" t="s">
        <v>104</v>
      </c>
      <c r="BQ124" s="162" t="s">
        <v>117</v>
      </c>
      <c r="BR124" s="162" t="s">
        <v>118</v>
      </c>
      <c r="BS124" s="162" t="s">
        <v>119</v>
      </c>
      <c r="BT124" s="175">
        <v>7.7241036987304703</v>
      </c>
      <c r="BU124" s="175">
        <v>7.6335061149597196</v>
      </c>
      <c r="BV124" s="175">
        <v>7.4819777374267602</v>
      </c>
      <c r="BW124" s="175">
        <v>7.2967900581359899</v>
      </c>
      <c r="BX124" s="162"/>
      <c r="BY124" s="182"/>
    </row>
    <row r="125" spans="1:77" x14ac:dyDescent="0.25">
      <c r="A125" s="162" t="s">
        <v>645</v>
      </c>
      <c r="B125" s="162" t="s">
        <v>646</v>
      </c>
      <c r="C125" s="162" t="s">
        <v>647</v>
      </c>
      <c r="D125" s="162" t="s">
        <v>95</v>
      </c>
      <c r="E125" s="162" t="s">
        <v>648</v>
      </c>
      <c r="F125" s="162" t="s">
        <v>314</v>
      </c>
      <c r="G125" s="182"/>
      <c r="H125" s="182"/>
      <c r="I125" s="183"/>
      <c r="J125" s="166">
        <v>1.5</v>
      </c>
      <c r="K125" s="2">
        <v>1.5</v>
      </c>
      <c r="L125" s="163">
        <v>2.0979999999999999</v>
      </c>
      <c r="M125" s="182"/>
      <c r="N125" s="182"/>
      <c r="O125" s="182"/>
      <c r="P125" s="162"/>
      <c r="Q125" s="182"/>
      <c r="R125" s="162"/>
      <c r="S125" s="162" t="s">
        <v>649</v>
      </c>
      <c r="T125" s="162" t="s">
        <v>96</v>
      </c>
      <c r="U125" s="182"/>
      <c r="V125" s="162"/>
      <c r="W125" s="182"/>
      <c r="X125" s="182"/>
      <c r="Y125" s="182"/>
      <c r="Z125" s="162" t="s">
        <v>96</v>
      </c>
      <c r="AA125" s="162" t="s">
        <v>96</v>
      </c>
      <c r="AB125" s="164" t="s">
        <v>99</v>
      </c>
      <c r="AC125" s="7" t="s">
        <v>100</v>
      </c>
      <c r="AD125" s="162" t="s">
        <v>96</v>
      </c>
      <c r="AE125" s="162" t="s">
        <v>101</v>
      </c>
      <c r="AF125" s="162"/>
      <c r="AG125" s="162"/>
      <c r="AH125" s="162" t="s">
        <v>555</v>
      </c>
      <c r="AI125" s="162" t="s">
        <v>147</v>
      </c>
      <c r="AJ125" s="162">
        <v>2012</v>
      </c>
      <c r="AK125" s="162">
        <v>11</v>
      </c>
      <c r="AL125" s="162">
        <v>28</v>
      </c>
      <c r="AM125" s="162">
        <v>2012</v>
      </c>
      <c r="AN125" s="162">
        <v>11</v>
      </c>
      <c r="AO125" s="162">
        <v>28</v>
      </c>
      <c r="AP125" s="162">
        <v>2032</v>
      </c>
      <c r="AQ125" s="162">
        <v>11</v>
      </c>
      <c r="AR125" s="162">
        <v>27</v>
      </c>
      <c r="AS125" s="162">
        <v>2011</v>
      </c>
      <c r="AT125" s="162">
        <v>7</v>
      </c>
      <c r="AU125" s="162">
        <v>15</v>
      </c>
      <c r="AV125" s="162" t="s">
        <v>101</v>
      </c>
      <c r="AW125" s="162"/>
      <c r="AX125" s="162"/>
      <c r="AY125" s="162"/>
      <c r="AZ125" s="162"/>
      <c r="BA125" s="162"/>
      <c r="BB125" s="182"/>
      <c r="BC125" s="182"/>
      <c r="BD125" s="182"/>
      <c r="BE125" s="182"/>
      <c r="BF125" s="182"/>
      <c r="BG125" s="182"/>
      <c r="BH125" s="182"/>
      <c r="BI125" s="182"/>
      <c r="BJ125" s="182"/>
      <c r="BK125" s="182"/>
      <c r="BL125" s="182"/>
      <c r="BM125" s="162" t="s">
        <v>103</v>
      </c>
      <c r="BN125" s="162" t="s">
        <v>96</v>
      </c>
      <c r="BO125" s="162" t="s">
        <v>116</v>
      </c>
      <c r="BP125" s="162" t="s">
        <v>104</v>
      </c>
      <c r="BQ125" s="162" t="s">
        <v>117</v>
      </c>
      <c r="BR125" s="162" t="s">
        <v>556</v>
      </c>
      <c r="BS125" s="162" t="s">
        <v>119</v>
      </c>
      <c r="BT125" s="175">
        <v>2.7925550270080599</v>
      </c>
      <c r="BU125" s="175">
        <v>2.7575767326355001</v>
      </c>
      <c r="BV125" s="175">
        <v>2.7028375644683802</v>
      </c>
      <c r="BW125" s="175">
        <v>0</v>
      </c>
      <c r="BX125" s="162"/>
      <c r="BY125" s="182"/>
    </row>
    <row r="126" spans="1:77" x14ac:dyDescent="0.25">
      <c r="A126" s="162" t="s">
        <v>650</v>
      </c>
      <c r="B126" s="162" t="s">
        <v>401</v>
      </c>
      <c r="C126" s="162" t="s">
        <v>651</v>
      </c>
      <c r="D126" s="162" t="s">
        <v>95</v>
      </c>
      <c r="E126" s="162" t="s">
        <v>96</v>
      </c>
      <c r="F126" s="162" t="s">
        <v>652</v>
      </c>
      <c r="G126" s="182"/>
      <c r="H126" s="182"/>
      <c r="I126" s="183"/>
      <c r="J126" s="166">
        <v>0.6</v>
      </c>
      <c r="K126" s="2">
        <v>0.6</v>
      </c>
      <c r="L126" s="163">
        <v>1.2</v>
      </c>
      <c r="M126" s="182"/>
      <c r="N126" s="182"/>
      <c r="O126" s="182"/>
      <c r="P126" s="162"/>
      <c r="Q126" s="182"/>
      <c r="R126" s="162"/>
      <c r="S126" s="162" t="s">
        <v>96</v>
      </c>
      <c r="T126" s="162" t="s">
        <v>96</v>
      </c>
      <c r="U126" s="182"/>
      <c r="V126" s="162"/>
      <c r="W126" s="182"/>
      <c r="X126" s="182"/>
      <c r="Y126" s="182"/>
      <c r="Z126" s="162" t="s">
        <v>96</v>
      </c>
      <c r="AA126" s="162" t="s">
        <v>96</v>
      </c>
      <c r="AB126" s="164" t="s">
        <v>99</v>
      </c>
      <c r="AC126" s="7" t="s">
        <v>100</v>
      </c>
      <c r="AD126" s="162" t="s">
        <v>96</v>
      </c>
      <c r="AE126" s="162" t="s">
        <v>101</v>
      </c>
      <c r="AF126" s="7" t="s">
        <v>137</v>
      </c>
      <c r="AG126" s="162" t="s">
        <v>183</v>
      </c>
      <c r="AH126" s="162" t="s">
        <v>114</v>
      </c>
      <c r="AI126" s="162" t="s">
        <v>140</v>
      </c>
      <c r="AJ126" s="162">
        <v>2021</v>
      </c>
      <c r="AK126" s="162">
        <v>10</v>
      </c>
      <c r="AL126" s="162">
        <v>8</v>
      </c>
      <c r="AM126" s="162">
        <v>2021</v>
      </c>
      <c r="AN126" s="162">
        <v>10</v>
      </c>
      <c r="AO126" s="162">
        <v>8</v>
      </c>
      <c r="AP126" s="162">
        <v>2041</v>
      </c>
      <c r="AQ126" s="162">
        <v>10</v>
      </c>
      <c r="AR126" s="162">
        <v>7</v>
      </c>
      <c r="AS126" s="162">
        <v>2021</v>
      </c>
      <c r="AT126" s="162">
        <v>7</v>
      </c>
      <c r="AU126" s="162">
        <v>2</v>
      </c>
      <c r="AV126" s="162" t="s">
        <v>101</v>
      </c>
      <c r="AW126" s="162"/>
      <c r="AX126" s="162"/>
      <c r="AY126" s="162"/>
      <c r="AZ126" s="162"/>
      <c r="BA126" s="16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62" t="s">
        <v>103</v>
      </c>
      <c r="BN126" s="162" t="s">
        <v>96</v>
      </c>
      <c r="BO126" s="162" t="s">
        <v>116</v>
      </c>
      <c r="BP126" s="162" t="s">
        <v>104</v>
      </c>
      <c r="BQ126" s="162" t="s">
        <v>117</v>
      </c>
      <c r="BR126" s="162" t="s">
        <v>118</v>
      </c>
      <c r="BS126" s="162" t="s">
        <v>404</v>
      </c>
      <c r="BT126" s="175">
        <v>1.2034162390232099</v>
      </c>
      <c r="BU126" s="175">
        <v>1.2000000207722199</v>
      </c>
      <c r="BV126" s="175">
        <v>1.2000000135898601</v>
      </c>
      <c r="BW126" s="175">
        <v>1.20000001740456</v>
      </c>
      <c r="BX126" s="162"/>
      <c r="BY126" s="182"/>
    </row>
    <row r="127" spans="1:77" x14ac:dyDescent="0.25">
      <c r="A127" s="162" t="s">
        <v>653</v>
      </c>
      <c r="B127" s="162" t="s">
        <v>654</v>
      </c>
      <c r="C127" s="162" t="s">
        <v>655</v>
      </c>
      <c r="D127" s="162" t="s">
        <v>95</v>
      </c>
      <c r="E127" s="162" t="s">
        <v>656</v>
      </c>
      <c r="F127" s="162" t="s">
        <v>657</v>
      </c>
      <c r="G127" s="182"/>
      <c r="H127" s="182"/>
      <c r="I127" s="183"/>
      <c r="J127" s="166">
        <v>20</v>
      </c>
      <c r="K127" s="2">
        <v>20</v>
      </c>
      <c r="L127" s="163">
        <v>55.951000000000001</v>
      </c>
      <c r="M127" s="182"/>
      <c r="N127" s="182"/>
      <c r="O127" s="182"/>
      <c r="P127" s="162"/>
      <c r="Q127" s="182"/>
      <c r="R127" s="162"/>
      <c r="S127" s="162" t="s">
        <v>208</v>
      </c>
      <c r="T127" s="162" t="s">
        <v>96</v>
      </c>
      <c r="U127" s="182"/>
      <c r="V127" s="162"/>
      <c r="W127" s="182"/>
      <c r="X127" s="182"/>
      <c r="Y127" s="182"/>
      <c r="Z127" s="162" t="s">
        <v>96</v>
      </c>
      <c r="AA127" s="162" t="s">
        <v>96</v>
      </c>
      <c r="AB127" s="164" t="s">
        <v>99</v>
      </c>
      <c r="AC127" s="7" t="s">
        <v>100</v>
      </c>
      <c r="AD127" s="162" t="s">
        <v>96</v>
      </c>
      <c r="AE127" s="162" t="s">
        <v>101</v>
      </c>
      <c r="AF127" s="7" t="s">
        <v>137</v>
      </c>
      <c r="AG127" s="162" t="s">
        <v>183</v>
      </c>
      <c r="AH127" s="162" t="s">
        <v>102</v>
      </c>
      <c r="AI127" s="162" t="s">
        <v>140</v>
      </c>
      <c r="AJ127" s="162">
        <v>2017</v>
      </c>
      <c r="AK127" s="162">
        <v>12</v>
      </c>
      <c r="AL127" s="162">
        <v>27</v>
      </c>
      <c r="AM127" s="162">
        <v>2018</v>
      </c>
      <c r="AN127" s="162">
        <v>2</v>
      </c>
      <c r="AO127" s="162">
        <v>9</v>
      </c>
      <c r="AP127" s="162">
        <v>2035</v>
      </c>
      <c r="AQ127" s="162">
        <v>2</v>
      </c>
      <c r="AR127" s="162">
        <v>8</v>
      </c>
      <c r="AS127" s="162">
        <v>2015</v>
      </c>
      <c r="AT127" s="162">
        <v>12</v>
      </c>
      <c r="AU127" s="162">
        <v>18</v>
      </c>
      <c r="AV127" s="162" t="s">
        <v>101</v>
      </c>
      <c r="AW127" s="162"/>
      <c r="AX127" s="162"/>
      <c r="AY127" s="162"/>
      <c r="AZ127" s="162"/>
      <c r="BA127" s="162"/>
      <c r="BB127" s="182"/>
      <c r="BC127" s="182"/>
      <c r="BD127" s="182"/>
      <c r="BE127" s="182"/>
      <c r="BF127" s="182"/>
      <c r="BG127" s="182"/>
      <c r="BH127" s="182"/>
      <c r="BI127" s="182"/>
      <c r="BJ127" s="182"/>
      <c r="BK127" s="182"/>
      <c r="BL127" s="182"/>
      <c r="BM127" s="162" t="s">
        <v>103</v>
      </c>
      <c r="BN127" s="162" t="s">
        <v>96</v>
      </c>
      <c r="BO127" s="162" t="s">
        <v>103</v>
      </c>
      <c r="BP127" s="162" t="s">
        <v>104</v>
      </c>
      <c r="BQ127" s="162" t="s">
        <v>117</v>
      </c>
      <c r="BR127" s="162" t="s">
        <v>658</v>
      </c>
      <c r="BS127" s="162" t="s">
        <v>119</v>
      </c>
      <c r="BT127" s="175">
        <v>56.627283294677703</v>
      </c>
      <c r="BU127" s="175">
        <v>55.951517669677699</v>
      </c>
      <c r="BV127" s="175">
        <v>54.840853576660201</v>
      </c>
      <c r="BW127" s="175">
        <v>3.2664280853271501</v>
      </c>
      <c r="BX127" s="162"/>
      <c r="BY127" s="182"/>
    </row>
    <row r="128" spans="1:77" x14ac:dyDescent="0.25">
      <c r="A128" s="162" t="s">
        <v>659</v>
      </c>
      <c r="B128" s="162" t="s">
        <v>660</v>
      </c>
      <c r="C128" s="162" t="s">
        <v>661</v>
      </c>
      <c r="D128" s="162" t="s">
        <v>95</v>
      </c>
      <c r="E128" s="162" t="s">
        <v>662</v>
      </c>
      <c r="F128" s="162" t="s">
        <v>663</v>
      </c>
      <c r="G128" s="182"/>
      <c r="H128" s="182"/>
      <c r="I128" s="183"/>
      <c r="J128" s="166">
        <v>550</v>
      </c>
      <c r="K128" s="2">
        <v>550</v>
      </c>
      <c r="L128" s="163">
        <v>1066</v>
      </c>
      <c r="M128" s="182"/>
      <c r="N128" s="182"/>
      <c r="O128" s="182"/>
      <c r="P128" s="162"/>
      <c r="Q128" s="182"/>
      <c r="R128" s="162"/>
      <c r="S128" s="162" t="s">
        <v>649</v>
      </c>
      <c r="T128" s="162" t="s">
        <v>96</v>
      </c>
      <c r="U128" s="182"/>
      <c r="V128" s="162"/>
      <c r="W128" s="182"/>
      <c r="X128" s="182"/>
      <c r="Y128" s="182"/>
      <c r="Z128" s="162" t="s">
        <v>96</v>
      </c>
      <c r="AA128" s="162" t="s">
        <v>263</v>
      </c>
      <c r="AB128" s="164" t="s">
        <v>99</v>
      </c>
      <c r="AC128" s="7" t="s">
        <v>100</v>
      </c>
      <c r="AD128" s="162" t="s">
        <v>96</v>
      </c>
      <c r="AE128" s="162" t="s">
        <v>101</v>
      </c>
      <c r="AF128" s="162"/>
      <c r="AG128" s="162"/>
      <c r="AH128" s="162" t="s">
        <v>664</v>
      </c>
      <c r="AI128" s="162" t="s">
        <v>174</v>
      </c>
      <c r="AJ128" s="162">
        <v>2013</v>
      </c>
      <c r="AK128" s="162">
        <v>2</v>
      </c>
      <c r="AL128" s="162">
        <v>22</v>
      </c>
      <c r="AM128" s="162">
        <v>2014</v>
      </c>
      <c r="AN128" s="162">
        <v>10</v>
      </c>
      <c r="AO128" s="162">
        <v>27</v>
      </c>
      <c r="AP128" s="162">
        <v>2039</v>
      </c>
      <c r="AQ128" s="162">
        <v>10</v>
      </c>
      <c r="AR128" s="162">
        <v>26</v>
      </c>
      <c r="AS128" s="162">
        <v>2008</v>
      </c>
      <c r="AT128" s="162">
        <v>7</v>
      </c>
      <c r="AU128" s="162">
        <v>1</v>
      </c>
      <c r="AV128" s="162" t="s">
        <v>101</v>
      </c>
      <c r="AW128" s="162"/>
      <c r="AX128" s="162"/>
      <c r="AY128" s="162"/>
      <c r="AZ128" s="162"/>
      <c r="BA128" s="162"/>
      <c r="BB128" s="182"/>
      <c r="BC128" s="182"/>
      <c r="BD128" s="182"/>
      <c r="BE128" s="182"/>
      <c r="BF128" s="182"/>
      <c r="BG128" s="182"/>
      <c r="BH128" s="182"/>
      <c r="BI128" s="182"/>
      <c r="BJ128" s="182"/>
      <c r="BK128" s="182"/>
      <c r="BL128" s="182"/>
      <c r="BM128" s="162" t="s">
        <v>103</v>
      </c>
      <c r="BN128" s="162" t="s">
        <v>96</v>
      </c>
      <c r="BO128" s="162" t="s">
        <v>103</v>
      </c>
      <c r="BP128" s="162" t="s">
        <v>104</v>
      </c>
      <c r="BQ128" s="162" t="s">
        <v>117</v>
      </c>
      <c r="BR128" s="162" t="s">
        <v>566</v>
      </c>
      <c r="BS128" s="162" t="s">
        <v>119</v>
      </c>
      <c r="BT128" s="175">
        <v>1239.1163603515599</v>
      </c>
      <c r="BU128" s="175">
        <v>1216.14105664063</v>
      </c>
      <c r="BV128" s="175">
        <v>1177.8293369140599</v>
      </c>
      <c r="BW128" s="175">
        <v>1131.6324980468801</v>
      </c>
      <c r="BX128" s="162"/>
      <c r="BY128" s="182"/>
    </row>
    <row r="129" spans="1:77" x14ac:dyDescent="0.25">
      <c r="A129" s="162" t="s">
        <v>665</v>
      </c>
      <c r="B129" s="162" t="s">
        <v>666</v>
      </c>
      <c r="C129" s="162" t="s">
        <v>667</v>
      </c>
      <c r="D129" s="162" t="s">
        <v>95</v>
      </c>
      <c r="E129" s="162"/>
      <c r="F129" s="162"/>
      <c r="G129" s="182"/>
      <c r="H129" s="182"/>
      <c r="I129" s="183"/>
      <c r="J129" s="166">
        <v>1.5</v>
      </c>
      <c r="K129" s="2">
        <v>0.1</v>
      </c>
      <c r="L129" s="163">
        <v>4.5877717275885272</v>
      </c>
      <c r="M129" s="182"/>
      <c r="N129" s="182"/>
      <c r="O129" s="182"/>
      <c r="P129" s="162"/>
      <c r="Q129" s="182"/>
      <c r="R129" s="162"/>
      <c r="S129" s="162"/>
      <c r="T129" s="162"/>
      <c r="U129" s="182"/>
      <c r="V129" s="162"/>
      <c r="W129" s="182"/>
      <c r="X129" s="182"/>
      <c r="Y129" s="182"/>
      <c r="Z129" s="162"/>
      <c r="AA129" s="162" t="s">
        <v>263</v>
      </c>
      <c r="AB129" s="101" t="s">
        <v>615</v>
      </c>
      <c r="AC129" s="7" t="s">
        <v>521</v>
      </c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>
        <v>1950</v>
      </c>
      <c r="AN129" s="162">
        <v>1</v>
      </c>
      <c r="AO129" s="162">
        <v>1</v>
      </c>
      <c r="AP129" s="162">
        <v>2099</v>
      </c>
      <c r="AQ129" s="162">
        <v>12</v>
      </c>
      <c r="AR129" s="162">
        <v>31</v>
      </c>
      <c r="AS129" s="162"/>
      <c r="AT129" s="162"/>
      <c r="AU129" s="162"/>
      <c r="AV129" s="162" t="s">
        <v>101</v>
      </c>
      <c r="AW129" s="162"/>
      <c r="AX129" s="162"/>
      <c r="AY129" s="162"/>
      <c r="AZ129" s="162"/>
      <c r="BA129" s="162"/>
      <c r="BB129" s="182"/>
      <c r="BC129" s="182"/>
      <c r="BD129" s="182"/>
      <c r="BE129" s="182"/>
      <c r="BF129" s="182"/>
      <c r="BG129" s="182"/>
      <c r="BH129" s="182"/>
      <c r="BI129" s="182"/>
      <c r="BJ129" s="182"/>
      <c r="BK129" s="182"/>
      <c r="BL129" s="182"/>
      <c r="BM129" s="162"/>
      <c r="BN129" s="162"/>
      <c r="BO129" s="162"/>
      <c r="BP129" s="162" t="s">
        <v>104</v>
      </c>
      <c r="BQ129" s="162" t="s">
        <v>117</v>
      </c>
      <c r="BR129" s="162" t="s">
        <v>96</v>
      </c>
      <c r="BS129" s="162" t="s">
        <v>404</v>
      </c>
      <c r="BT129" s="175">
        <v>4.7744763192166397</v>
      </c>
      <c r="BU129" s="175">
        <v>4.7136426138402703</v>
      </c>
      <c r="BV129" s="175">
        <v>4.5557189505056401</v>
      </c>
      <c r="BW129" s="175">
        <v>4.4495877115557896</v>
      </c>
      <c r="BX129" s="162"/>
      <c r="BY129" s="182"/>
    </row>
    <row r="130" spans="1:77" x14ac:dyDescent="0.25">
      <c r="A130" s="162" t="s">
        <v>668</v>
      </c>
      <c r="B130" s="162" t="s">
        <v>669</v>
      </c>
      <c r="C130" s="162" t="s">
        <v>670</v>
      </c>
      <c r="D130" s="162" t="s">
        <v>95</v>
      </c>
      <c r="E130" s="162" t="s">
        <v>671</v>
      </c>
      <c r="F130" s="162" t="s">
        <v>672</v>
      </c>
      <c r="G130" s="182"/>
      <c r="H130" s="182"/>
      <c r="I130" s="183"/>
      <c r="J130" s="166">
        <v>1.5</v>
      </c>
      <c r="K130" s="2">
        <v>1.5</v>
      </c>
      <c r="L130" s="163">
        <v>2.1</v>
      </c>
      <c r="M130" s="182"/>
      <c r="N130" s="182"/>
      <c r="O130" s="182"/>
      <c r="P130" s="162"/>
      <c r="Q130" s="182"/>
      <c r="R130" s="162"/>
      <c r="S130" s="162" t="s">
        <v>208</v>
      </c>
      <c r="T130" s="162" t="s">
        <v>96</v>
      </c>
      <c r="U130" s="182"/>
      <c r="V130" s="162"/>
      <c r="W130" s="182"/>
      <c r="X130" s="182"/>
      <c r="Y130" s="182"/>
      <c r="Z130" s="162" t="s">
        <v>96</v>
      </c>
      <c r="AA130" s="162" t="s">
        <v>96</v>
      </c>
      <c r="AB130" s="164" t="s">
        <v>99</v>
      </c>
      <c r="AC130" s="7" t="s">
        <v>100</v>
      </c>
      <c r="AD130" s="162" t="s">
        <v>96</v>
      </c>
      <c r="AE130" s="162" t="s">
        <v>101</v>
      </c>
      <c r="AF130" s="162"/>
      <c r="AG130" s="162"/>
      <c r="AH130" s="162" t="s">
        <v>555</v>
      </c>
      <c r="AI130" s="162" t="s">
        <v>174</v>
      </c>
      <c r="AJ130" s="162">
        <v>2014</v>
      </c>
      <c r="AK130" s="162">
        <v>3</v>
      </c>
      <c r="AL130" s="162">
        <v>6</v>
      </c>
      <c r="AM130" s="162">
        <v>2014</v>
      </c>
      <c r="AN130" s="162">
        <v>3</v>
      </c>
      <c r="AO130" s="162">
        <v>6</v>
      </c>
      <c r="AP130" s="162">
        <v>2034</v>
      </c>
      <c r="AQ130" s="162">
        <v>3</v>
      </c>
      <c r="AR130" s="162">
        <v>5</v>
      </c>
      <c r="AS130" s="162">
        <v>2011</v>
      </c>
      <c r="AT130" s="162">
        <v>10</v>
      </c>
      <c r="AU130" s="162">
        <v>11</v>
      </c>
      <c r="AV130" s="162" t="s">
        <v>101</v>
      </c>
      <c r="AW130" s="162"/>
      <c r="AX130" s="162"/>
      <c r="AY130" s="162"/>
      <c r="AZ130" s="162"/>
      <c r="BA130" s="162"/>
      <c r="BB130" s="182"/>
      <c r="BC130" s="182"/>
      <c r="BD130" s="182"/>
      <c r="BE130" s="182"/>
      <c r="BF130" s="182"/>
      <c r="BG130" s="182"/>
      <c r="BH130" s="182"/>
      <c r="BI130" s="182"/>
      <c r="BJ130" s="182"/>
      <c r="BK130" s="182"/>
      <c r="BL130" s="182"/>
      <c r="BM130" s="162" t="s">
        <v>103</v>
      </c>
      <c r="BN130" s="162" t="s">
        <v>96</v>
      </c>
      <c r="BO130" s="162" t="s">
        <v>116</v>
      </c>
      <c r="BP130" s="162" t="s">
        <v>104</v>
      </c>
      <c r="BQ130" s="162" t="s">
        <v>117</v>
      </c>
      <c r="BR130" s="162" t="s">
        <v>556</v>
      </c>
      <c r="BS130" s="162" t="s">
        <v>119</v>
      </c>
      <c r="BT130" s="175">
        <v>3.82950781440735</v>
      </c>
      <c r="BU130" s="175">
        <v>3.7832531394958502</v>
      </c>
      <c r="BV130" s="175">
        <v>3.70815354919434</v>
      </c>
      <c r="BW130" s="175">
        <v>0</v>
      </c>
      <c r="BX130" s="162"/>
      <c r="BY130" s="182"/>
    </row>
    <row r="131" spans="1:77" x14ac:dyDescent="0.25">
      <c r="A131" s="162" t="s">
        <v>673</v>
      </c>
      <c r="B131" s="162" t="s">
        <v>674</v>
      </c>
      <c r="C131" s="162" t="s">
        <v>675</v>
      </c>
      <c r="D131" s="162" t="s">
        <v>95</v>
      </c>
      <c r="E131" s="162"/>
      <c r="F131" s="162"/>
      <c r="G131" s="182"/>
      <c r="H131" s="182"/>
      <c r="I131" s="183"/>
      <c r="J131" s="166">
        <v>58</v>
      </c>
      <c r="K131" s="188"/>
      <c r="L131" s="168">
        <v>233.5621016392366</v>
      </c>
      <c r="M131" s="182"/>
      <c r="N131" s="182"/>
      <c r="O131" s="182"/>
      <c r="P131" s="162"/>
      <c r="Q131" s="182"/>
      <c r="R131" s="162"/>
      <c r="S131" s="162"/>
      <c r="T131" s="162"/>
      <c r="U131" s="182"/>
      <c r="V131" s="162"/>
      <c r="W131" s="182"/>
      <c r="X131" s="182"/>
      <c r="Y131" s="182"/>
      <c r="Z131" s="162"/>
      <c r="AA131" s="162" t="s">
        <v>96</v>
      </c>
      <c r="AB131" s="101" t="s">
        <v>615</v>
      </c>
      <c r="AC131" s="7" t="s">
        <v>521</v>
      </c>
      <c r="AD131" s="162"/>
      <c r="AE131" s="162"/>
      <c r="AF131" s="162"/>
      <c r="AG131" s="162"/>
      <c r="AH131" s="162"/>
      <c r="AI131" s="162"/>
      <c r="AJ131" s="162"/>
      <c r="AK131" s="162"/>
      <c r="AL131" s="162"/>
      <c r="AM131" s="162">
        <v>1950</v>
      </c>
      <c r="AN131" s="162">
        <v>1</v>
      </c>
      <c r="AO131" s="162">
        <v>1</v>
      </c>
      <c r="AP131" s="162">
        <v>2099</v>
      </c>
      <c r="AQ131" s="162">
        <v>12</v>
      </c>
      <c r="AR131" s="162">
        <v>31</v>
      </c>
      <c r="AS131" s="162"/>
      <c r="AT131" s="162"/>
      <c r="AU131" s="162"/>
      <c r="AV131" s="162" t="s">
        <v>101</v>
      </c>
      <c r="AW131" s="162"/>
      <c r="AX131" s="162"/>
      <c r="AY131" s="162"/>
      <c r="AZ131" s="162"/>
      <c r="BA131" s="162"/>
      <c r="BB131" s="182"/>
      <c r="BC131" s="182"/>
      <c r="BD131" s="182"/>
      <c r="BE131" s="182"/>
      <c r="BF131" s="182"/>
      <c r="BG131" s="182"/>
      <c r="BH131" s="182"/>
      <c r="BI131" s="182"/>
      <c r="BJ131" s="182"/>
      <c r="BK131" s="182"/>
      <c r="BL131" s="182"/>
      <c r="BM131" s="162"/>
      <c r="BN131" s="162"/>
      <c r="BO131" s="162"/>
      <c r="BP131" s="162" t="s">
        <v>104</v>
      </c>
      <c r="BQ131" s="162" t="s">
        <v>117</v>
      </c>
      <c r="BR131" s="162" t="s">
        <v>96</v>
      </c>
      <c r="BS131" s="162" t="s">
        <v>522</v>
      </c>
      <c r="BT131" s="187"/>
      <c r="BU131" s="187"/>
      <c r="BV131" s="187"/>
      <c r="BW131" s="187"/>
      <c r="BX131" s="162"/>
      <c r="BY131" s="182"/>
    </row>
    <row r="132" spans="1:77" x14ac:dyDescent="0.25">
      <c r="A132" s="162" t="s">
        <v>676</v>
      </c>
      <c r="B132" s="162" t="s">
        <v>677</v>
      </c>
      <c r="C132" s="162" t="s">
        <v>678</v>
      </c>
      <c r="D132" s="162" t="s">
        <v>95</v>
      </c>
      <c r="E132" s="162" t="s">
        <v>96</v>
      </c>
      <c r="F132" s="162" t="s">
        <v>96</v>
      </c>
      <c r="G132" s="182"/>
      <c r="H132" s="182"/>
      <c r="I132" s="183"/>
      <c r="J132" s="166">
        <v>0.23</v>
      </c>
      <c r="K132" s="2">
        <v>0.23</v>
      </c>
      <c r="L132" s="163">
        <v>0</v>
      </c>
      <c r="M132" s="182"/>
      <c r="N132" s="182"/>
      <c r="O132" s="182"/>
      <c r="P132" s="162"/>
      <c r="Q132" s="182"/>
      <c r="R132" s="162"/>
      <c r="S132" s="162" t="s">
        <v>96</v>
      </c>
      <c r="T132" s="162" t="s">
        <v>96</v>
      </c>
      <c r="U132" s="182"/>
      <c r="V132" s="162"/>
      <c r="W132" s="182"/>
      <c r="X132" s="182"/>
      <c r="Y132" s="182"/>
      <c r="Z132" s="162" t="s">
        <v>96</v>
      </c>
      <c r="AA132" s="162" t="s">
        <v>96</v>
      </c>
      <c r="AB132" s="164" t="s">
        <v>99</v>
      </c>
      <c r="AC132" s="7" t="s">
        <v>100</v>
      </c>
      <c r="AD132" s="162" t="s">
        <v>96</v>
      </c>
      <c r="AE132" s="162" t="s">
        <v>101</v>
      </c>
      <c r="AF132" s="162"/>
      <c r="AG132" s="162"/>
      <c r="AH132" s="162" t="s">
        <v>610</v>
      </c>
      <c r="AI132" s="162" t="s">
        <v>166</v>
      </c>
      <c r="AJ132" s="162">
        <v>1986</v>
      </c>
      <c r="AK132" s="162">
        <v>2</v>
      </c>
      <c r="AL132" s="162">
        <v>18</v>
      </c>
      <c r="AM132" s="162">
        <v>1986</v>
      </c>
      <c r="AN132" s="162">
        <v>2</v>
      </c>
      <c r="AO132" s="162">
        <v>18</v>
      </c>
      <c r="AP132" s="162">
        <v>2060</v>
      </c>
      <c r="AQ132" s="162">
        <v>12</v>
      </c>
      <c r="AR132" s="162">
        <v>31</v>
      </c>
      <c r="AS132" s="162">
        <v>1985</v>
      </c>
      <c r="AT132" s="162">
        <v>1</v>
      </c>
      <c r="AU132" s="162">
        <v>28</v>
      </c>
      <c r="AV132" s="162" t="s">
        <v>101</v>
      </c>
      <c r="AW132" s="162"/>
      <c r="AX132" s="162"/>
      <c r="AY132" s="162"/>
      <c r="AZ132" s="162"/>
      <c r="BA132" s="162"/>
      <c r="BB132" s="182"/>
      <c r="BC132" s="182"/>
      <c r="BD132" s="182"/>
      <c r="BE132" s="182"/>
      <c r="BF132" s="182"/>
      <c r="BG132" s="182"/>
      <c r="BH132" s="182"/>
      <c r="BI132" s="182"/>
      <c r="BJ132" s="182"/>
      <c r="BK132" s="182"/>
      <c r="BL132" s="182"/>
      <c r="BM132" s="162" t="s">
        <v>103</v>
      </c>
      <c r="BN132" s="162" t="s">
        <v>96</v>
      </c>
      <c r="BO132" s="162" t="s">
        <v>116</v>
      </c>
      <c r="BP132" s="162" t="s">
        <v>104</v>
      </c>
      <c r="BQ132" s="162" t="s">
        <v>117</v>
      </c>
      <c r="BR132" s="162" t="s">
        <v>611</v>
      </c>
      <c r="BS132" s="162" t="s">
        <v>404</v>
      </c>
      <c r="BT132" s="175">
        <v>0.77051760864257801</v>
      </c>
      <c r="BU132" s="175">
        <v>0.76719227361679099</v>
      </c>
      <c r="BV132" s="175">
        <v>0.76781372833251904</v>
      </c>
      <c r="BW132" s="175">
        <v>0.76775913858413702</v>
      </c>
      <c r="BX132" s="162"/>
      <c r="BY132" s="182"/>
    </row>
    <row r="133" spans="1:77" x14ac:dyDescent="0.25">
      <c r="A133" s="162" t="s">
        <v>679</v>
      </c>
      <c r="B133" s="162" t="s">
        <v>677</v>
      </c>
      <c r="C133" s="162" t="s">
        <v>680</v>
      </c>
      <c r="D133" s="162" t="s">
        <v>95</v>
      </c>
      <c r="E133" s="162" t="s">
        <v>96</v>
      </c>
      <c r="F133" s="162" t="s">
        <v>96</v>
      </c>
      <c r="G133" s="182"/>
      <c r="H133" s="182"/>
      <c r="I133" s="183"/>
      <c r="J133" s="166">
        <v>0.7</v>
      </c>
      <c r="K133" s="2">
        <v>0.7</v>
      </c>
      <c r="L133" s="163">
        <v>0</v>
      </c>
      <c r="M133" s="182"/>
      <c r="N133" s="182"/>
      <c r="O133" s="182"/>
      <c r="P133" s="162"/>
      <c r="Q133" s="182"/>
      <c r="R133" s="162"/>
      <c r="S133" s="162" t="s">
        <v>96</v>
      </c>
      <c r="T133" s="162" t="s">
        <v>96</v>
      </c>
      <c r="U133" s="182"/>
      <c r="V133" s="162"/>
      <c r="W133" s="182"/>
      <c r="X133" s="182"/>
      <c r="Y133" s="182"/>
      <c r="Z133" s="162" t="s">
        <v>96</v>
      </c>
      <c r="AA133" s="162" t="s">
        <v>96</v>
      </c>
      <c r="AB133" s="164" t="s">
        <v>99</v>
      </c>
      <c r="AC133" s="7" t="s">
        <v>100</v>
      </c>
      <c r="AD133" s="162" t="s">
        <v>96</v>
      </c>
      <c r="AE133" s="162" t="s">
        <v>101</v>
      </c>
      <c r="AF133" s="162"/>
      <c r="AG133" s="162"/>
      <c r="AH133" s="162" t="s">
        <v>610</v>
      </c>
      <c r="AI133" s="162" t="s">
        <v>166</v>
      </c>
      <c r="AJ133" s="162">
        <v>1986</v>
      </c>
      <c r="AK133" s="162">
        <v>2</v>
      </c>
      <c r="AL133" s="162">
        <v>25</v>
      </c>
      <c r="AM133" s="162">
        <v>1986</v>
      </c>
      <c r="AN133" s="162">
        <v>2</v>
      </c>
      <c r="AO133" s="162">
        <v>25</v>
      </c>
      <c r="AP133" s="162">
        <v>2060</v>
      </c>
      <c r="AQ133" s="162">
        <v>12</v>
      </c>
      <c r="AR133" s="162">
        <v>31</v>
      </c>
      <c r="AS133" s="162">
        <v>1984</v>
      </c>
      <c r="AT133" s="162">
        <v>10</v>
      </c>
      <c r="AU133" s="162">
        <v>26</v>
      </c>
      <c r="AV133" s="162" t="s">
        <v>101</v>
      </c>
      <c r="AW133" s="162"/>
      <c r="AX133" s="162"/>
      <c r="AY133" s="162"/>
      <c r="AZ133" s="162"/>
      <c r="BA133" s="162"/>
      <c r="BB133" s="182"/>
      <c r="BC133" s="182"/>
      <c r="BD133" s="182"/>
      <c r="BE133" s="182"/>
      <c r="BF133" s="182"/>
      <c r="BG133" s="182"/>
      <c r="BH133" s="182"/>
      <c r="BI133" s="182"/>
      <c r="BJ133" s="182"/>
      <c r="BK133" s="182"/>
      <c r="BL133" s="182"/>
      <c r="BM133" s="162" t="s">
        <v>103</v>
      </c>
      <c r="BN133" s="162" t="s">
        <v>96</v>
      </c>
      <c r="BO133" s="162" t="s">
        <v>116</v>
      </c>
      <c r="BP133" s="162" t="s">
        <v>104</v>
      </c>
      <c r="BQ133" s="162" t="s">
        <v>117</v>
      </c>
      <c r="BR133" s="162" t="s">
        <v>611</v>
      </c>
      <c r="BS133" s="162" t="s">
        <v>404</v>
      </c>
      <c r="BT133" s="175">
        <v>1.07056177425385</v>
      </c>
      <c r="BU133" s="175">
        <v>1.06891963481903</v>
      </c>
      <c r="BV133" s="175">
        <v>1.07056177425385</v>
      </c>
      <c r="BW133" s="175">
        <v>1.0703990468978899</v>
      </c>
      <c r="BX133" s="162"/>
      <c r="BY133" s="182"/>
    </row>
    <row r="134" spans="1:77" x14ac:dyDescent="0.25">
      <c r="A134" s="162" t="s">
        <v>681</v>
      </c>
      <c r="B134" s="162" t="s">
        <v>677</v>
      </c>
      <c r="C134" s="162" t="s">
        <v>682</v>
      </c>
      <c r="D134" s="162" t="s">
        <v>95</v>
      </c>
      <c r="E134" s="162" t="s">
        <v>96</v>
      </c>
      <c r="F134" s="162" t="s">
        <v>96</v>
      </c>
      <c r="G134" s="182"/>
      <c r="H134" s="182"/>
      <c r="I134" s="183"/>
      <c r="J134" s="166">
        <v>0.09</v>
      </c>
      <c r="K134" s="2">
        <v>0.09</v>
      </c>
      <c r="L134" s="163">
        <v>0.4</v>
      </c>
      <c r="M134" s="182"/>
      <c r="N134" s="182"/>
      <c r="O134" s="182"/>
      <c r="P134" s="162"/>
      <c r="Q134" s="182"/>
      <c r="R134" s="162"/>
      <c r="S134" s="162" t="s">
        <v>96</v>
      </c>
      <c r="T134" s="162" t="s">
        <v>96</v>
      </c>
      <c r="U134" s="182"/>
      <c r="V134" s="162"/>
      <c r="W134" s="182"/>
      <c r="X134" s="182"/>
      <c r="Y134" s="182"/>
      <c r="Z134" s="162" t="s">
        <v>96</v>
      </c>
      <c r="AA134" s="162" t="s">
        <v>96</v>
      </c>
      <c r="AB134" s="164" t="s">
        <v>99</v>
      </c>
      <c r="AC134" s="7" t="s">
        <v>100</v>
      </c>
      <c r="AD134" s="162" t="s">
        <v>96</v>
      </c>
      <c r="AE134" s="162" t="s">
        <v>101</v>
      </c>
      <c r="AF134" s="162"/>
      <c r="AG134" s="162"/>
      <c r="AH134" s="162" t="s">
        <v>555</v>
      </c>
      <c r="AI134" s="162" t="s">
        <v>166</v>
      </c>
      <c r="AJ134" s="162">
        <v>2012</v>
      </c>
      <c r="AK134" s="162">
        <v>4</v>
      </c>
      <c r="AL134" s="162">
        <v>1</v>
      </c>
      <c r="AM134" s="162">
        <v>2012</v>
      </c>
      <c r="AN134" s="162">
        <v>4</v>
      </c>
      <c r="AO134" s="162">
        <v>1</v>
      </c>
      <c r="AP134" s="162">
        <v>2032</v>
      </c>
      <c r="AQ134" s="162">
        <v>3</v>
      </c>
      <c r="AR134" s="162">
        <v>31</v>
      </c>
      <c r="AS134" s="162">
        <v>2012</v>
      </c>
      <c r="AT134" s="162">
        <v>3</v>
      </c>
      <c r="AU134" s="162">
        <v>9</v>
      </c>
      <c r="AV134" s="162" t="s">
        <v>101</v>
      </c>
      <c r="AW134" s="162"/>
      <c r="AX134" s="162"/>
      <c r="AY134" s="162"/>
      <c r="AZ134" s="162"/>
      <c r="BA134" s="162"/>
      <c r="BB134" s="182"/>
      <c r="BC134" s="182"/>
      <c r="BD134" s="182"/>
      <c r="BE134" s="182"/>
      <c r="BF134" s="182"/>
      <c r="BG134" s="182"/>
      <c r="BH134" s="182"/>
      <c r="BI134" s="182"/>
      <c r="BJ134" s="182"/>
      <c r="BK134" s="182"/>
      <c r="BL134" s="182"/>
      <c r="BM134" s="162" t="s">
        <v>103</v>
      </c>
      <c r="BN134" s="162" t="s">
        <v>96</v>
      </c>
      <c r="BO134" s="162" t="s">
        <v>116</v>
      </c>
      <c r="BP134" s="162" t="s">
        <v>104</v>
      </c>
      <c r="BQ134" s="162" t="s">
        <v>117</v>
      </c>
      <c r="BR134" s="162" t="s">
        <v>556</v>
      </c>
      <c r="BS134" s="162" t="s">
        <v>404</v>
      </c>
      <c r="BT134" s="175">
        <v>2.7293475875854498</v>
      </c>
      <c r="BU134" s="175">
        <v>2.7206954803466799</v>
      </c>
      <c r="BV134" s="175">
        <v>2.7206954956054701</v>
      </c>
      <c r="BW134" s="175">
        <v>0</v>
      </c>
      <c r="BX134" s="162"/>
      <c r="BY134" s="182"/>
    </row>
    <row r="135" spans="1:77" x14ac:dyDescent="0.25">
      <c r="A135" s="162" t="s">
        <v>683</v>
      </c>
      <c r="B135" s="162" t="s">
        <v>677</v>
      </c>
      <c r="C135" s="162" t="s">
        <v>684</v>
      </c>
      <c r="D135" s="162" t="s">
        <v>95</v>
      </c>
      <c r="E135" s="162" t="s">
        <v>96</v>
      </c>
      <c r="F135" s="162" t="s">
        <v>96</v>
      </c>
      <c r="G135" s="182"/>
      <c r="H135" s="182"/>
      <c r="I135" s="183"/>
      <c r="J135" s="166">
        <v>0.09</v>
      </c>
      <c r="K135" s="2">
        <v>0.09</v>
      </c>
      <c r="L135" s="163">
        <v>0.4</v>
      </c>
      <c r="M135" s="182"/>
      <c r="N135" s="182"/>
      <c r="O135" s="182"/>
      <c r="P135" s="162"/>
      <c r="Q135" s="182"/>
      <c r="R135" s="162"/>
      <c r="S135" s="162" t="s">
        <v>96</v>
      </c>
      <c r="T135" s="162" t="s">
        <v>96</v>
      </c>
      <c r="U135" s="182"/>
      <c r="V135" s="162"/>
      <c r="W135" s="182"/>
      <c r="X135" s="182"/>
      <c r="Y135" s="182"/>
      <c r="Z135" s="162" t="s">
        <v>96</v>
      </c>
      <c r="AA135" s="162" t="s">
        <v>96</v>
      </c>
      <c r="AB135" s="164" t="s">
        <v>99</v>
      </c>
      <c r="AC135" s="7" t="s">
        <v>100</v>
      </c>
      <c r="AD135" s="162" t="s">
        <v>96</v>
      </c>
      <c r="AE135" s="162" t="s">
        <v>101</v>
      </c>
      <c r="AF135" s="162"/>
      <c r="AG135" s="162"/>
      <c r="AH135" s="162" t="s">
        <v>555</v>
      </c>
      <c r="AI135" s="162" t="s">
        <v>166</v>
      </c>
      <c r="AJ135" s="162">
        <v>2012</v>
      </c>
      <c r="AK135" s="162">
        <v>4</v>
      </c>
      <c r="AL135" s="162">
        <v>1</v>
      </c>
      <c r="AM135" s="162">
        <v>2012</v>
      </c>
      <c r="AN135" s="162">
        <v>4</v>
      </c>
      <c r="AO135" s="162">
        <v>1</v>
      </c>
      <c r="AP135" s="162">
        <v>2032</v>
      </c>
      <c r="AQ135" s="162">
        <v>3</v>
      </c>
      <c r="AR135" s="162">
        <v>31</v>
      </c>
      <c r="AS135" s="162">
        <v>2012</v>
      </c>
      <c r="AT135" s="162">
        <v>3</v>
      </c>
      <c r="AU135" s="162">
        <v>9</v>
      </c>
      <c r="AV135" s="162" t="s">
        <v>101</v>
      </c>
      <c r="AW135" s="162"/>
      <c r="AX135" s="162"/>
      <c r="AY135" s="162"/>
      <c r="AZ135" s="162"/>
      <c r="BA135" s="162"/>
      <c r="BB135" s="182"/>
      <c r="BC135" s="182"/>
      <c r="BD135" s="182"/>
      <c r="BE135" s="182"/>
      <c r="BF135" s="182"/>
      <c r="BG135" s="182"/>
      <c r="BH135" s="182"/>
      <c r="BI135" s="182"/>
      <c r="BJ135" s="182"/>
      <c r="BK135" s="182"/>
      <c r="BL135" s="182"/>
      <c r="BM135" s="162" t="s">
        <v>103</v>
      </c>
      <c r="BN135" s="162" t="s">
        <v>96</v>
      </c>
      <c r="BO135" s="162" t="s">
        <v>116</v>
      </c>
      <c r="BP135" s="162" t="s">
        <v>104</v>
      </c>
      <c r="BQ135" s="162" t="s">
        <v>117</v>
      </c>
      <c r="BR135" s="162" t="s">
        <v>556</v>
      </c>
      <c r="BS135" s="162" t="s">
        <v>404</v>
      </c>
      <c r="BT135" s="175">
        <v>0.45061920070648198</v>
      </c>
      <c r="BU135" s="175">
        <v>0.44938799762725801</v>
      </c>
      <c r="BV135" s="175">
        <v>0.44938799953460701</v>
      </c>
      <c r="BW135" s="175">
        <v>0</v>
      </c>
      <c r="BX135" s="162"/>
      <c r="BY135" s="182"/>
    </row>
    <row r="136" spans="1:77" x14ac:dyDescent="0.25">
      <c r="A136" s="162" t="s">
        <v>685</v>
      </c>
      <c r="B136" s="162" t="s">
        <v>677</v>
      </c>
      <c r="C136" s="162" t="s">
        <v>686</v>
      </c>
      <c r="D136" s="162" t="s">
        <v>95</v>
      </c>
      <c r="E136" s="162" t="s">
        <v>96</v>
      </c>
      <c r="F136" s="162" t="s">
        <v>96</v>
      </c>
      <c r="G136" s="182"/>
      <c r="H136" s="182"/>
      <c r="I136" s="183"/>
      <c r="J136" s="166">
        <v>0.09</v>
      </c>
      <c r="K136" s="2">
        <v>0.09</v>
      </c>
      <c r="L136" s="163">
        <v>0.4</v>
      </c>
      <c r="M136" s="182"/>
      <c r="N136" s="182"/>
      <c r="O136" s="182"/>
      <c r="P136" s="162"/>
      <c r="Q136" s="182"/>
      <c r="R136" s="162"/>
      <c r="S136" s="162" t="s">
        <v>96</v>
      </c>
      <c r="T136" s="162" t="s">
        <v>96</v>
      </c>
      <c r="U136" s="182"/>
      <c r="V136" s="162"/>
      <c r="W136" s="182"/>
      <c r="X136" s="182"/>
      <c r="Y136" s="182"/>
      <c r="Z136" s="162" t="s">
        <v>96</v>
      </c>
      <c r="AA136" s="162" t="s">
        <v>96</v>
      </c>
      <c r="AB136" s="164" t="s">
        <v>99</v>
      </c>
      <c r="AC136" s="7" t="s">
        <v>100</v>
      </c>
      <c r="AD136" s="162" t="s">
        <v>96</v>
      </c>
      <c r="AE136" s="162" t="s">
        <v>101</v>
      </c>
      <c r="AF136" s="162"/>
      <c r="AG136" s="162"/>
      <c r="AH136" s="162" t="s">
        <v>555</v>
      </c>
      <c r="AI136" s="162" t="s">
        <v>166</v>
      </c>
      <c r="AJ136" s="162">
        <v>2012</v>
      </c>
      <c r="AK136" s="162">
        <v>4</v>
      </c>
      <c r="AL136" s="162">
        <v>1</v>
      </c>
      <c r="AM136" s="162">
        <v>2012</v>
      </c>
      <c r="AN136" s="162">
        <v>4</v>
      </c>
      <c r="AO136" s="162">
        <v>1</v>
      </c>
      <c r="AP136" s="162">
        <v>2032</v>
      </c>
      <c r="AQ136" s="162">
        <v>3</v>
      </c>
      <c r="AR136" s="162">
        <v>31</v>
      </c>
      <c r="AS136" s="162">
        <v>2012</v>
      </c>
      <c r="AT136" s="162">
        <v>3</v>
      </c>
      <c r="AU136" s="162">
        <v>8</v>
      </c>
      <c r="AV136" s="162" t="s">
        <v>101</v>
      </c>
      <c r="AW136" s="162"/>
      <c r="AX136" s="162"/>
      <c r="AY136" s="162"/>
      <c r="AZ136" s="162"/>
      <c r="BA136" s="162"/>
      <c r="BB136" s="182"/>
      <c r="BC136" s="182"/>
      <c r="BD136" s="182"/>
      <c r="BE136" s="182"/>
      <c r="BF136" s="182"/>
      <c r="BG136" s="182"/>
      <c r="BH136" s="182"/>
      <c r="BI136" s="182"/>
      <c r="BJ136" s="182"/>
      <c r="BK136" s="182"/>
      <c r="BL136" s="182"/>
      <c r="BM136" s="162" t="s">
        <v>103</v>
      </c>
      <c r="BN136" s="162" t="s">
        <v>96</v>
      </c>
      <c r="BO136" s="162" t="s">
        <v>116</v>
      </c>
      <c r="BP136" s="162" t="s">
        <v>104</v>
      </c>
      <c r="BQ136" s="162" t="s">
        <v>117</v>
      </c>
      <c r="BR136" s="162" t="s">
        <v>556</v>
      </c>
      <c r="BS136" s="162" t="s">
        <v>404</v>
      </c>
      <c r="BT136" s="175">
        <v>0.45061920070648198</v>
      </c>
      <c r="BU136" s="175">
        <v>0.44938799762725801</v>
      </c>
      <c r="BV136" s="175">
        <v>0.44938799953460701</v>
      </c>
      <c r="BW136" s="175">
        <v>0</v>
      </c>
      <c r="BX136" s="162"/>
      <c r="BY136" s="182"/>
    </row>
    <row r="137" spans="1:77" x14ac:dyDescent="0.25">
      <c r="A137" s="162" t="s">
        <v>687</v>
      </c>
      <c r="B137" s="162" t="s">
        <v>677</v>
      </c>
      <c r="C137" s="162" t="s">
        <v>688</v>
      </c>
      <c r="D137" s="162" t="s">
        <v>95</v>
      </c>
      <c r="E137" s="162" t="s">
        <v>96</v>
      </c>
      <c r="F137" s="162" t="s">
        <v>96</v>
      </c>
      <c r="G137" s="182"/>
      <c r="H137" s="182"/>
      <c r="I137" s="183"/>
      <c r="J137" s="166">
        <v>0.45500000000000002</v>
      </c>
      <c r="K137" s="2">
        <v>0.45500000000000002</v>
      </c>
      <c r="L137" s="163">
        <v>2.2999999999999998</v>
      </c>
      <c r="M137" s="182"/>
      <c r="N137" s="182"/>
      <c r="O137" s="182"/>
      <c r="P137" s="162"/>
      <c r="Q137" s="182"/>
      <c r="R137" s="162"/>
      <c r="S137" s="162" t="s">
        <v>96</v>
      </c>
      <c r="T137" s="162" t="s">
        <v>96</v>
      </c>
      <c r="U137" s="182"/>
      <c r="V137" s="162"/>
      <c r="W137" s="182"/>
      <c r="X137" s="182"/>
      <c r="Y137" s="182"/>
      <c r="Z137" s="162" t="s">
        <v>96</v>
      </c>
      <c r="AA137" s="162" t="s">
        <v>96</v>
      </c>
      <c r="AB137" s="164" t="s">
        <v>99</v>
      </c>
      <c r="AC137" s="7" t="s">
        <v>100</v>
      </c>
      <c r="AD137" s="162" t="s">
        <v>96</v>
      </c>
      <c r="AE137" s="162" t="s">
        <v>101</v>
      </c>
      <c r="AF137" s="162"/>
      <c r="AG137" s="162"/>
      <c r="AH137" s="162" t="s">
        <v>555</v>
      </c>
      <c r="AI137" s="162" t="s">
        <v>689</v>
      </c>
      <c r="AJ137" s="162">
        <v>2012</v>
      </c>
      <c r="AK137" s="162">
        <v>4</v>
      </c>
      <c r="AL137" s="162">
        <v>1</v>
      </c>
      <c r="AM137" s="162">
        <v>2012</v>
      </c>
      <c r="AN137" s="162">
        <v>4</v>
      </c>
      <c r="AO137" s="162">
        <v>1</v>
      </c>
      <c r="AP137" s="162">
        <v>2032</v>
      </c>
      <c r="AQ137" s="162">
        <v>3</v>
      </c>
      <c r="AR137" s="162">
        <v>31</v>
      </c>
      <c r="AS137" s="162">
        <v>2012</v>
      </c>
      <c r="AT137" s="162">
        <v>3</v>
      </c>
      <c r="AU137" s="162">
        <v>28</v>
      </c>
      <c r="AV137" s="162" t="s">
        <v>101</v>
      </c>
      <c r="AW137" s="162"/>
      <c r="AX137" s="162"/>
      <c r="AY137" s="162"/>
      <c r="AZ137" s="162"/>
      <c r="BA137" s="162"/>
      <c r="BB137" s="182"/>
      <c r="BC137" s="182"/>
      <c r="BD137" s="182"/>
      <c r="BE137" s="182"/>
      <c r="BF137" s="182"/>
      <c r="BG137" s="182"/>
      <c r="BH137" s="182"/>
      <c r="BI137" s="182"/>
      <c r="BJ137" s="182"/>
      <c r="BK137" s="182"/>
      <c r="BL137" s="182"/>
      <c r="BM137" s="162" t="s">
        <v>103</v>
      </c>
      <c r="BN137" s="162" t="s">
        <v>96</v>
      </c>
      <c r="BO137" s="162" t="s">
        <v>116</v>
      </c>
      <c r="BP137" s="162" t="s">
        <v>104</v>
      </c>
      <c r="BQ137" s="162" t="s">
        <v>117</v>
      </c>
      <c r="BR137" s="162" t="s">
        <v>556</v>
      </c>
      <c r="BS137" s="162" t="s">
        <v>404</v>
      </c>
      <c r="BT137" s="175">
        <v>2.27813040924072</v>
      </c>
      <c r="BU137" s="175">
        <v>2.2719060287475599</v>
      </c>
      <c r="BV137" s="175">
        <v>2.2719060134887701</v>
      </c>
      <c r="BW137" s="175">
        <v>0</v>
      </c>
      <c r="BX137" s="162"/>
      <c r="BY137" s="182"/>
    </row>
    <row r="138" spans="1:77" x14ac:dyDescent="0.25">
      <c r="A138" s="162" t="s">
        <v>690</v>
      </c>
      <c r="B138" s="162" t="s">
        <v>691</v>
      </c>
      <c r="C138" s="162" t="s">
        <v>692</v>
      </c>
      <c r="D138" s="162" t="s">
        <v>95</v>
      </c>
      <c r="E138" s="162" t="s">
        <v>96</v>
      </c>
      <c r="F138" s="162" t="s">
        <v>96</v>
      </c>
      <c r="G138" s="182"/>
      <c r="H138" s="182"/>
      <c r="I138" s="183"/>
      <c r="J138" s="166">
        <v>0.27500000000000002</v>
      </c>
      <c r="K138" s="2">
        <v>0.27500000000000002</v>
      </c>
      <c r="L138" s="163">
        <v>0</v>
      </c>
      <c r="M138" s="182"/>
      <c r="N138" s="182"/>
      <c r="O138" s="182"/>
      <c r="P138" s="162"/>
      <c r="Q138" s="182"/>
      <c r="R138" s="162"/>
      <c r="S138" s="162" t="s">
        <v>96</v>
      </c>
      <c r="T138" s="162" t="s">
        <v>96</v>
      </c>
      <c r="U138" s="182"/>
      <c r="V138" s="162"/>
      <c r="W138" s="182"/>
      <c r="X138" s="182"/>
      <c r="Y138" s="182"/>
      <c r="Z138" s="162" t="s">
        <v>96</v>
      </c>
      <c r="AA138" s="162" t="s">
        <v>96</v>
      </c>
      <c r="AB138" s="164" t="s">
        <v>99</v>
      </c>
      <c r="AC138" s="7" t="s">
        <v>100</v>
      </c>
      <c r="AD138" s="162" t="s">
        <v>96</v>
      </c>
      <c r="AE138" s="162" t="s">
        <v>101</v>
      </c>
      <c r="AF138" s="162"/>
      <c r="AG138" s="162"/>
      <c r="AH138" s="162" t="s">
        <v>610</v>
      </c>
      <c r="AI138" s="162" t="s">
        <v>693</v>
      </c>
      <c r="AJ138" s="162">
        <v>1985</v>
      </c>
      <c r="AK138" s="162">
        <v>4</v>
      </c>
      <c r="AL138" s="162">
        <v>6</v>
      </c>
      <c r="AM138" s="162">
        <v>1985</v>
      </c>
      <c r="AN138" s="162">
        <v>4</v>
      </c>
      <c r="AO138" s="162">
        <v>6</v>
      </c>
      <c r="AP138" s="162">
        <v>2060</v>
      </c>
      <c r="AQ138" s="162">
        <v>12</v>
      </c>
      <c r="AR138" s="162">
        <v>31</v>
      </c>
      <c r="AS138" s="162">
        <v>1984</v>
      </c>
      <c r="AT138" s="162">
        <v>9</v>
      </c>
      <c r="AU138" s="162">
        <v>25</v>
      </c>
      <c r="AV138" s="162" t="s">
        <v>101</v>
      </c>
      <c r="AW138" s="162"/>
      <c r="AX138" s="162"/>
      <c r="AY138" s="162"/>
      <c r="AZ138" s="162"/>
      <c r="BA138" s="162"/>
      <c r="BB138" s="182"/>
      <c r="BC138" s="182"/>
      <c r="BD138" s="182"/>
      <c r="BE138" s="182"/>
      <c r="BF138" s="182"/>
      <c r="BG138" s="182"/>
      <c r="BH138" s="182"/>
      <c r="BI138" s="182"/>
      <c r="BJ138" s="182"/>
      <c r="BK138" s="182"/>
      <c r="BL138" s="182"/>
      <c r="BM138" s="162" t="s">
        <v>103</v>
      </c>
      <c r="BN138" s="162" t="s">
        <v>96</v>
      </c>
      <c r="BO138" s="162" t="s">
        <v>116</v>
      </c>
      <c r="BP138" s="162" t="s">
        <v>104</v>
      </c>
      <c r="BQ138" s="162" t="s">
        <v>117</v>
      </c>
      <c r="BR138" s="162" t="s">
        <v>611</v>
      </c>
      <c r="BS138" s="162" t="s">
        <v>404</v>
      </c>
      <c r="BT138" s="175">
        <v>0.17669370349496599</v>
      </c>
      <c r="BU138" s="175">
        <v>0.17688878057897101</v>
      </c>
      <c r="BV138" s="175">
        <v>0.176327277503908</v>
      </c>
      <c r="BW138" s="175">
        <v>0.176314499638975</v>
      </c>
      <c r="BX138" s="162"/>
      <c r="BY138" s="182"/>
    </row>
    <row r="139" spans="1:77" x14ac:dyDescent="0.25">
      <c r="A139" s="162" t="s">
        <v>694</v>
      </c>
      <c r="B139" s="162" t="s">
        <v>691</v>
      </c>
      <c r="C139" s="162" t="s">
        <v>695</v>
      </c>
      <c r="D139" s="162" t="s">
        <v>95</v>
      </c>
      <c r="E139" s="162" t="s">
        <v>96</v>
      </c>
      <c r="F139" s="162" t="s">
        <v>96</v>
      </c>
      <c r="G139" s="182"/>
      <c r="H139" s="182"/>
      <c r="I139" s="183"/>
      <c r="J139" s="166">
        <v>1.4999999999999999E-2</v>
      </c>
      <c r="K139" s="2">
        <v>1.4999999999999999E-2</v>
      </c>
      <c r="L139" s="163">
        <v>0</v>
      </c>
      <c r="M139" s="182"/>
      <c r="N139" s="182"/>
      <c r="O139" s="182"/>
      <c r="P139" s="162"/>
      <c r="Q139" s="182"/>
      <c r="R139" s="162"/>
      <c r="S139" s="162" t="s">
        <v>96</v>
      </c>
      <c r="T139" s="162" t="s">
        <v>96</v>
      </c>
      <c r="U139" s="182"/>
      <c r="V139" s="162"/>
      <c r="W139" s="182"/>
      <c r="X139" s="182"/>
      <c r="Y139" s="182"/>
      <c r="Z139" s="162" t="s">
        <v>96</v>
      </c>
      <c r="AA139" s="162" t="s">
        <v>96</v>
      </c>
      <c r="AB139" s="164" t="s">
        <v>99</v>
      </c>
      <c r="AC139" s="7" t="s">
        <v>100</v>
      </c>
      <c r="AD139" s="162" t="s">
        <v>96</v>
      </c>
      <c r="AE139" s="162" t="s">
        <v>101</v>
      </c>
      <c r="AF139" s="162"/>
      <c r="AG139" s="162"/>
      <c r="AH139" s="162" t="s">
        <v>610</v>
      </c>
      <c r="AI139" s="162" t="s">
        <v>693</v>
      </c>
      <c r="AJ139" s="162">
        <v>1984</v>
      </c>
      <c r="AK139" s="162">
        <v>1</v>
      </c>
      <c r="AL139" s="162">
        <v>17</v>
      </c>
      <c r="AM139" s="162">
        <v>1984</v>
      </c>
      <c r="AN139" s="162">
        <v>1</v>
      </c>
      <c r="AO139" s="162">
        <v>17</v>
      </c>
      <c r="AP139" s="162">
        <v>2060</v>
      </c>
      <c r="AQ139" s="162">
        <v>12</v>
      </c>
      <c r="AR139" s="162">
        <v>31</v>
      </c>
      <c r="AS139" s="162">
        <v>1983</v>
      </c>
      <c r="AT139" s="162">
        <v>11</v>
      </c>
      <c r="AU139" s="162">
        <v>9</v>
      </c>
      <c r="AV139" s="162" t="s">
        <v>101</v>
      </c>
      <c r="AW139" s="162"/>
      <c r="AX139" s="162"/>
      <c r="AY139" s="162"/>
      <c r="AZ139" s="162"/>
      <c r="BA139" s="162"/>
      <c r="BB139" s="182"/>
      <c r="BC139" s="182"/>
      <c r="BD139" s="182"/>
      <c r="BE139" s="182"/>
      <c r="BF139" s="182"/>
      <c r="BG139" s="182"/>
      <c r="BH139" s="182"/>
      <c r="BI139" s="182"/>
      <c r="BJ139" s="182"/>
      <c r="BK139" s="182"/>
      <c r="BL139" s="182"/>
      <c r="BM139" s="162" t="s">
        <v>103</v>
      </c>
      <c r="BN139" s="162" t="s">
        <v>96</v>
      </c>
      <c r="BO139" s="162" t="s">
        <v>116</v>
      </c>
      <c r="BP139" s="162" t="s">
        <v>104</v>
      </c>
      <c r="BQ139" s="162" t="s">
        <v>117</v>
      </c>
      <c r="BR139" s="162" t="s">
        <v>611</v>
      </c>
      <c r="BS139" s="162" t="s">
        <v>404</v>
      </c>
      <c r="BT139" s="175">
        <v>0.133107660353184</v>
      </c>
      <c r="BU139" s="175">
        <v>0.132585041716695</v>
      </c>
      <c r="BV139" s="175">
        <v>0.13261946445703501</v>
      </c>
      <c r="BW139" s="175">
        <v>0.13270357880368799</v>
      </c>
      <c r="BX139" s="162"/>
      <c r="BY139" s="182"/>
    </row>
    <row r="140" spans="1:77" x14ac:dyDescent="0.25">
      <c r="A140" s="162" t="s">
        <v>696</v>
      </c>
      <c r="B140" s="162" t="s">
        <v>691</v>
      </c>
      <c r="C140" s="162" t="s">
        <v>697</v>
      </c>
      <c r="D140" s="162" t="s">
        <v>95</v>
      </c>
      <c r="E140" s="162" t="s">
        <v>96</v>
      </c>
      <c r="F140" s="162" t="s">
        <v>96</v>
      </c>
      <c r="G140" s="182"/>
      <c r="H140" s="182"/>
      <c r="I140" s="183"/>
      <c r="J140" s="166">
        <v>2.5000000000000001E-3</v>
      </c>
      <c r="K140" s="2">
        <v>2.5000000000000001E-3</v>
      </c>
      <c r="L140" s="163">
        <v>0</v>
      </c>
      <c r="M140" s="182"/>
      <c r="N140" s="182"/>
      <c r="O140" s="182"/>
      <c r="P140" s="162"/>
      <c r="Q140" s="182"/>
      <c r="R140" s="162"/>
      <c r="S140" s="162" t="s">
        <v>96</v>
      </c>
      <c r="T140" s="162" t="s">
        <v>96</v>
      </c>
      <c r="U140" s="182"/>
      <c r="V140" s="162"/>
      <c r="W140" s="182"/>
      <c r="X140" s="182"/>
      <c r="Y140" s="182"/>
      <c r="Z140" s="162" t="s">
        <v>96</v>
      </c>
      <c r="AA140" s="162" t="s">
        <v>96</v>
      </c>
      <c r="AB140" s="164" t="s">
        <v>99</v>
      </c>
      <c r="AC140" s="7" t="s">
        <v>100</v>
      </c>
      <c r="AD140" s="162" t="s">
        <v>96</v>
      </c>
      <c r="AE140" s="162" t="s">
        <v>101</v>
      </c>
      <c r="AF140" s="162"/>
      <c r="AG140" s="162"/>
      <c r="AH140" s="162" t="s">
        <v>610</v>
      </c>
      <c r="AI140" s="162" t="s">
        <v>698</v>
      </c>
      <c r="AJ140" s="162">
        <v>1991</v>
      </c>
      <c r="AK140" s="162">
        <v>6</v>
      </c>
      <c r="AL140" s="162">
        <v>20</v>
      </c>
      <c r="AM140" s="162">
        <v>1991</v>
      </c>
      <c r="AN140" s="162">
        <v>6</v>
      </c>
      <c r="AO140" s="162">
        <v>20</v>
      </c>
      <c r="AP140" s="162">
        <v>2060</v>
      </c>
      <c r="AQ140" s="162">
        <v>12</v>
      </c>
      <c r="AR140" s="162">
        <v>31</v>
      </c>
      <c r="AS140" s="162">
        <v>1991</v>
      </c>
      <c r="AT140" s="162">
        <v>3</v>
      </c>
      <c r="AU140" s="162">
        <v>27</v>
      </c>
      <c r="AV140" s="162" t="s">
        <v>101</v>
      </c>
      <c r="AW140" s="162"/>
      <c r="AX140" s="162"/>
      <c r="AY140" s="162"/>
      <c r="AZ140" s="162"/>
      <c r="BA140" s="162"/>
      <c r="BB140" s="182"/>
      <c r="BC140" s="182"/>
      <c r="BD140" s="182"/>
      <c r="BE140" s="182"/>
      <c r="BF140" s="182"/>
      <c r="BG140" s="182"/>
      <c r="BH140" s="182"/>
      <c r="BI140" s="182"/>
      <c r="BJ140" s="182"/>
      <c r="BK140" s="182"/>
      <c r="BL140" s="182"/>
      <c r="BM140" s="162" t="s">
        <v>103</v>
      </c>
      <c r="BN140" s="162" t="s">
        <v>96</v>
      </c>
      <c r="BO140" s="162" t="s">
        <v>116</v>
      </c>
      <c r="BP140" s="162" t="s">
        <v>104</v>
      </c>
      <c r="BQ140" s="162" t="s">
        <v>117</v>
      </c>
      <c r="BR140" s="162" t="s">
        <v>611</v>
      </c>
      <c r="BS140" s="162" t="s">
        <v>404</v>
      </c>
      <c r="BT140" s="175">
        <v>8.1508700847625695E-3</v>
      </c>
      <c r="BU140" s="175">
        <v>8.1282592266798005E-3</v>
      </c>
      <c r="BV140" s="175">
        <v>8.1296949684619892E-3</v>
      </c>
      <c r="BW140" s="175">
        <v>8.1297263354063003E-3</v>
      </c>
      <c r="BX140" s="162"/>
      <c r="BY140" s="182"/>
    </row>
    <row r="141" spans="1:77" x14ac:dyDescent="0.25">
      <c r="A141" s="162" t="s">
        <v>699</v>
      </c>
      <c r="B141" s="162" t="s">
        <v>691</v>
      </c>
      <c r="C141" s="162" t="s">
        <v>700</v>
      </c>
      <c r="D141" s="162" t="s">
        <v>95</v>
      </c>
      <c r="E141" s="162" t="s">
        <v>96</v>
      </c>
      <c r="F141" s="162" t="s">
        <v>96</v>
      </c>
      <c r="G141" s="182"/>
      <c r="H141" s="182"/>
      <c r="I141" s="183"/>
      <c r="J141" s="166">
        <v>0.06</v>
      </c>
      <c r="K141" s="188"/>
      <c r="L141" s="163">
        <v>0</v>
      </c>
      <c r="M141" s="182"/>
      <c r="N141" s="182"/>
      <c r="O141" s="182"/>
      <c r="P141" s="162"/>
      <c r="Q141" s="182"/>
      <c r="R141" s="162"/>
      <c r="S141" s="162" t="s">
        <v>96</v>
      </c>
      <c r="T141" s="162" t="s">
        <v>96</v>
      </c>
      <c r="U141" s="182"/>
      <c r="V141" s="162"/>
      <c r="W141" s="182"/>
      <c r="X141" s="182"/>
      <c r="Y141" s="182"/>
      <c r="Z141" s="162" t="s">
        <v>96</v>
      </c>
      <c r="AA141" s="162" t="s">
        <v>96</v>
      </c>
      <c r="AB141" s="164" t="s">
        <v>99</v>
      </c>
      <c r="AC141" s="7" t="s">
        <v>100</v>
      </c>
      <c r="AD141" s="162" t="s">
        <v>96</v>
      </c>
      <c r="AE141" s="162" t="s">
        <v>101</v>
      </c>
      <c r="AF141" s="162"/>
      <c r="AG141" s="162"/>
      <c r="AH141" s="162" t="s">
        <v>610</v>
      </c>
      <c r="AI141" s="162" t="s">
        <v>396</v>
      </c>
      <c r="AJ141" s="162">
        <v>1991</v>
      </c>
      <c r="AK141" s="162">
        <v>7</v>
      </c>
      <c r="AL141" s="162">
        <v>18</v>
      </c>
      <c r="AM141" s="162">
        <v>1991</v>
      </c>
      <c r="AN141" s="162">
        <v>7</v>
      </c>
      <c r="AO141" s="162">
        <v>18</v>
      </c>
      <c r="AP141" s="162">
        <v>2060</v>
      </c>
      <c r="AQ141" s="162">
        <v>12</v>
      </c>
      <c r="AR141" s="162">
        <v>31</v>
      </c>
      <c r="AS141" s="162">
        <v>1991</v>
      </c>
      <c r="AT141" s="162">
        <v>4</v>
      </c>
      <c r="AU141" s="162">
        <v>30</v>
      </c>
      <c r="AV141" s="162" t="s">
        <v>101</v>
      </c>
      <c r="AW141" s="162"/>
      <c r="AX141" s="162"/>
      <c r="AY141" s="162"/>
      <c r="AZ141" s="162"/>
      <c r="BA141" s="16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62" t="s">
        <v>103</v>
      </c>
      <c r="BN141" s="162" t="s">
        <v>96</v>
      </c>
      <c r="BO141" s="162" t="s">
        <v>116</v>
      </c>
      <c r="BP141" s="162" t="s">
        <v>104</v>
      </c>
      <c r="BQ141" s="162" t="s">
        <v>117</v>
      </c>
      <c r="BR141" s="162" t="s">
        <v>611</v>
      </c>
      <c r="BS141" s="162" t="s">
        <v>101</v>
      </c>
      <c r="BT141" s="187"/>
      <c r="BU141" s="187"/>
      <c r="BV141" s="187"/>
      <c r="BW141" s="187"/>
      <c r="BX141" s="162"/>
      <c r="BY141" s="182"/>
    </row>
    <row r="142" spans="1:77" x14ac:dyDescent="0.25">
      <c r="A142" s="162" t="s">
        <v>701</v>
      </c>
      <c r="B142" s="162" t="s">
        <v>691</v>
      </c>
      <c r="C142" s="162" t="s">
        <v>702</v>
      </c>
      <c r="D142" s="162" t="s">
        <v>95</v>
      </c>
      <c r="E142" s="162" t="s">
        <v>96</v>
      </c>
      <c r="F142" s="162" t="s">
        <v>96</v>
      </c>
      <c r="G142" s="182"/>
      <c r="H142" s="182"/>
      <c r="I142" s="183"/>
      <c r="J142" s="166">
        <v>0.3</v>
      </c>
      <c r="K142" s="2">
        <v>0.3</v>
      </c>
      <c r="L142" s="163">
        <v>0</v>
      </c>
      <c r="M142" s="182"/>
      <c r="N142" s="182"/>
      <c r="O142" s="182"/>
      <c r="P142" s="162"/>
      <c r="Q142" s="182"/>
      <c r="R142" s="162"/>
      <c r="S142" s="162" t="s">
        <v>96</v>
      </c>
      <c r="T142" s="162" t="s">
        <v>96</v>
      </c>
      <c r="U142" s="182"/>
      <c r="V142" s="162"/>
      <c r="W142" s="182"/>
      <c r="X142" s="182"/>
      <c r="Y142" s="182"/>
      <c r="Z142" s="162" t="s">
        <v>96</v>
      </c>
      <c r="AA142" s="162" t="s">
        <v>96</v>
      </c>
      <c r="AB142" s="164" t="s">
        <v>99</v>
      </c>
      <c r="AC142" s="7" t="s">
        <v>100</v>
      </c>
      <c r="AD142" s="162" t="s">
        <v>96</v>
      </c>
      <c r="AE142" s="162" t="s">
        <v>101</v>
      </c>
      <c r="AF142" s="162"/>
      <c r="AG142" s="162"/>
      <c r="AH142" s="162" t="s">
        <v>610</v>
      </c>
      <c r="AI142" s="162" t="s">
        <v>237</v>
      </c>
      <c r="AJ142" s="162">
        <v>1983</v>
      </c>
      <c r="AK142" s="162">
        <v>11</v>
      </c>
      <c r="AL142" s="162">
        <v>4</v>
      </c>
      <c r="AM142" s="162">
        <v>1983</v>
      </c>
      <c r="AN142" s="162">
        <v>11</v>
      </c>
      <c r="AO142" s="162">
        <v>4</v>
      </c>
      <c r="AP142" s="162">
        <v>2060</v>
      </c>
      <c r="AQ142" s="162">
        <v>12</v>
      </c>
      <c r="AR142" s="162">
        <v>31</v>
      </c>
      <c r="AS142" s="162">
        <v>1985</v>
      </c>
      <c r="AT142" s="162">
        <v>4</v>
      </c>
      <c r="AU142" s="162">
        <v>9</v>
      </c>
      <c r="AV142" s="162" t="s">
        <v>101</v>
      </c>
      <c r="AW142" s="162"/>
      <c r="AX142" s="162"/>
      <c r="AY142" s="162"/>
      <c r="AZ142" s="162"/>
      <c r="BA142" s="162"/>
      <c r="BB142" s="182"/>
      <c r="BC142" s="182"/>
      <c r="BD142" s="182"/>
      <c r="BE142" s="182"/>
      <c r="BF142" s="182"/>
      <c r="BG142" s="182"/>
      <c r="BH142" s="182"/>
      <c r="BI142" s="182"/>
      <c r="BJ142" s="182"/>
      <c r="BK142" s="182"/>
      <c r="BL142" s="182"/>
      <c r="BM142" s="162" t="s">
        <v>103</v>
      </c>
      <c r="BN142" s="162" t="s">
        <v>96</v>
      </c>
      <c r="BO142" s="162" t="s">
        <v>116</v>
      </c>
      <c r="BP142" s="162" t="s">
        <v>104</v>
      </c>
      <c r="BQ142" s="162" t="s">
        <v>117</v>
      </c>
      <c r="BR142" s="162" t="s">
        <v>611</v>
      </c>
      <c r="BS142" s="162" t="s">
        <v>404</v>
      </c>
      <c r="BT142" s="175">
        <v>1.0942685737609901</v>
      </c>
      <c r="BU142" s="175">
        <v>1.0899700469970699</v>
      </c>
      <c r="BV142" s="175">
        <v>1.0908638458252</v>
      </c>
      <c r="BW142" s="175">
        <v>1.09039928245544</v>
      </c>
      <c r="BX142" s="162"/>
      <c r="BY142" s="182"/>
    </row>
    <row r="143" spans="1:77" x14ac:dyDescent="0.25">
      <c r="A143" s="162" t="s">
        <v>703</v>
      </c>
      <c r="B143" s="162" t="s">
        <v>691</v>
      </c>
      <c r="C143" s="162" t="s">
        <v>704</v>
      </c>
      <c r="D143" s="162" t="s">
        <v>95</v>
      </c>
      <c r="E143" s="162" t="s">
        <v>96</v>
      </c>
      <c r="F143" s="162" t="s">
        <v>96</v>
      </c>
      <c r="G143" s="182"/>
      <c r="H143" s="182"/>
      <c r="I143" s="183"/>
      <c r="J143" s="166">
        <v>0.1</v>
      </c>
      <c r="K143" s="2">
        <v>0.1</v>
      </c>
      <c r="L143" s="163">
        <v>0</v>
      </c>
      <c r="M143" s="182"/>
      <c r="N143" s="182"/>
      <c r="O143" s="182"/>
      <c r="P143" s="162"/>
      <c r="Q143" s="182"/>
      <c r="R143" s="162"/>
      <c r="S143" s="162" t="s">
        <v>96</v>
      </c>
      <c r="T143" s="162" t="s">
        <v>96</v>
      </c>
      <c r="U143" s="182"/>
      <c r="V143" s="162"/>
      <c r="W143" s="182"/>
      <c r="X143" s="182"/>
      <c r="Y143" s="182"/>
      <c r="Z143" s="162" t="s">
        <v>96</v>
      </c>
      <c r="AA143" s="162" t="s">
        <v>96</v>
      </c>
      <c r="AB143" s="164" t="s">
        <v>99</v>
      </c>
      <c r="AC143" s="7" t="s">
        <v>100</v>
      </c>
      <c r="AD143" s="162" t="s">
        <v>96</v>
      </c>
      <c r="AE143" s="162" t="s">
        <v>101</v>
      </c>
      <c r="AF143" s="162"/>
      <c r="AG143" s="162"/>
      <c r="AH143" s="162" t="s">
        <v>610</v>
      </c>
      <c r="AI143" s="162" t="s">
        <v>237</v>
      </c>
      <c r="AJ143" s="162">
        <v>1983</v>
      </c>
      <c r="AK143" s="162">
        <v>10</v>
      </c>
      <c r="AL143" s="162">
        <v>14</v>
      </c>
      <c r="AM143" s="162">
        <v>1983</v>
      </c>
      <c r="AN143" s="162">
        <v>10</v>
      </c>
      <c r="AO143" s="162">
        <v>14</v>
      </c>
      <c r="AP143" s="162">
        <v>2060</v>
      </c>
      <c r="AQ143" s="162">
        <v>12</v>
      </c>
      <c r="AR143" s="162">
        <v>31</v>
      </c>
      <c r="AS143" s="162">
        <v>1985</v>
      </c>
      <c r="AT143" s="162">
        <v>2</v>
      </c>
      <c r="AU143" s="162">
        <v>25</v>
      </c>
      <c r="AV143" s="162" t="s">
        <v>101</v>
      </c>
      <c r="AW143" s="162"/>
      <c r="AX143" s="162"/>
      <c r="AY143" s="162"/>
      <c r="AZ143" s="162"/>
      <c r="BA143" s="162"/>
      <c r="BB143" s="182"/>
      <c r="BC143" s="182"/>
      <c r="BD143" s="182"/>
      <c r="BE143" s="182"/>
      <c r="BF143" s="182"/>
      <c r="BG143" s="182"/>
      <c r="BH143" s="182"/>
      <c r="BI143" s="182"/>
      <c r="BJ143" s="182"/>
      <c r="BK143" s="182"/>
      <c r="BL143" s="182"/>
      <c r="BM143" s="162" t="s">
        <v>103</v>
      </c>
      <c r="BN143" s="162" t="s">
        <v>96</v>
      </c>
      <c r="BO143" s="162" t="s">
        <v>116</v>
      </c>
      <c r="BP143" s="162" t="s">
        <v>104</v>
      </c>
      <c r="BQ143" s="162" t="s">
        <v>117</v>
      </c>
      <c r="BR143" s="162" t="s">
        <v>611</v>
      </c>
      <c r="BS143" s="162" t="s">
        <v>404</v>
      </c>
      <c r="BT143" s="175">
        <v>0</v>
      </c>
      <c r="BU143" s="175">
        <v>0</v>
      </c>
      <c r="BV143" s="175">
        <v>0</v>
      </c>
      <c r="BW143" s="175">
        <v>0</v>
      </c>
      <c r="BX143" s="162"/>
      <c r="BY143" s="182"/>
    </row>
    <row r="144" spans="1:77" x14ac:dyDescent="0.25">
      <c r="A144" s="162" t="s">
        <v>705</v>
      </c>
      <c r="B144" s="162" t="s">
        <v>691</v>
      </c>
      <c r="C144" s="162" t="s">
        <v>706</v>
      </c>
      <c r="D144" s="162" t="s">
        <v>95</v>
      </c>
      <c r="E144" s="162" t="s">
        <v>96</v>
      </c>
      <c r="F144" s="162" t="s">
        <v>707</v>
      </c>
      <c r="G144" s="182"/>
      <c r="H144" s="182"/>
      <c r="I144" s="183"/>
      <c r="J144" s="166">
        <v>0.15</v>
      </c>
      <c r="K144" s="2">
        <v>0.15</v>
      </c>
      <c r="L144" s="163">
        <v>1.1826000000000001</v>
      </c>
      <c r="M144" s="182"/>
      <c r="N144" s="182"/>
      <c r="O144" s="182"/>
      <c r="P144" s="162"/>
      <c r="Q144" s="182"/>
      <c r="R144" s="162"/>
      <c r="S144" s="162" t="s">
        <v>96</v>
      </c>
      <c r="T144" s="162" t="s">
        <v>96</v>
      </c>
      <c r="U144" s="182"/>
      <c r="V144" s="162"/>
      <c r="W144" s="182"/>
      <c r="X144" s="182"/>
      <c r="Y144" s="182"/>
      <c r="Z144" s="162" t="s">
        <v>96</v>
      </c>
      <c r="AA144" s="162" t="s">
        <v>96</v>
      </c>
      <c r="AB144" s="164" t="s">
        <v>99</v>
      </c>
      <c r="AC144" s="7" t="s">
        <v>100</v>
      </c>
      <c r="AD144" s="162" t="s">
        <v>96</v>
      </c>
      <c r="AE144" s="162" t="s">
        <v>101</v>
      </c>
      <c r="AF144" s="162"/>
      <c r="AG144" s="162"/>
      <c r="AH144" s="162" t="s">
        <v>114</v>
      </c>
      <c r="AI144" s="162" t="s">
        <v>184</v>
      </c>
      <c r="AJ144" s="162">
        <v>2016</v>
      </c>
      <c r="AK144" s="162">
        <v>9</v>
      </c>
      <c r="AL144" s="162">
        <v>30</v>
      </c>
      <c r="AM144" s="162">
        <v>2016</v>
      </c>
      <c r="AN144" s="162">
        <v>9</v>
      </c>
      <c r="AO144" s="162">
        <v>30</v>
      </c>
      <c r="AP144" s="162">
        <v>2031</v>
      </c>
      <c r="AQ144" s="162">
        <v>9</v>
      </c>
      <c r="AR144" s="162">
        <v>29</v>
      </c>
      <c r="AS144" s="162">
        <v>2016</v>
      </c>
      <c r="AT144" s="162">
        <v>7</v>
      </c>
      <c r="AU144" s="162">
        <v>27</v>
      </c>
      <c r="AV144" s="162" t="s">
        <v>101</v>
      </c>
      <c r="AW144" s="162"/>
      <c r="AX144" s="162"/>
      <c r="AY144" s="162"/>
      <c r="AZ144" s="162"/>
      <c r="BA144" s="162"/>
      <c r="BB144" s="182"/>
      <c r="BC144" s="182"/>
      <c r="BD144" s="182"/>
      <c r="BE144" s="182"/>
      <c r="BF144" s="182"/>
      <c r="BG144" s="182"/>
      <c r="BH144" s="182"/>
      <c r="BI144" s="182"/>
      <c r="BJ144" s="182"/>
      <c r="BK144" s="182"/>
      <c r="BL144" s="182"/>
      <c r="BM144" s="162" t="s">
        <v>103</v>
      </c>
      <c r="BN144" s="162" t="s">
        <v>96</v>
      </c>
      <c r="BO144" s="162" t="s">
        <v>116</v>
      </c>
      <c r="BP144" s="162" t="s">
        <v>104</v>
      </c>
      <c r="BQ144" s="162" t="s">
        <v>117</v>
      </c>
      <c r="BR144" s="162" t="s">
        <v>118</v>
      </c>
      <c r="BS144" s="162" t="s">
        <v>404</v>
      </c>
      <c r="BT144" s="175">
        <v>1.1857917861938501</v>
      </c>
      <c r="BU144" s="175">
        <v>1.18259999084473</v>
      </c>
      <c r="BV144" s="175">
        <v>1.18259998321533</v>
      </c>
      <c r="BW144" s="175">
        <v>0</v>
      </c>
      <c r="BX144" s="162"/>
      <c r="BY144" s="182"/>
    </row>
    <row r="145" spans="1:77" x14ac:dyDescent="0.25">
      <c r="A145" s="162" t="s">
        <v>708</v>
      </c>
      <c r="B145" s="162" t="s">
        <v>709</v>
      </c>
      <c r="C145" s="162" t="s">
        <v>710</v>
      </c>
      <c r="D145" s="162" t="s">
        <v>95</v>
      </c>
      <c r="E145" s="162" t="s">
        <v>96</v>
      </c>
      <c r="F145" s="162" t="s">
        <v>96</v>
      </c>
      <c r="G145" s="182"/>
      <c r="H145" s="182"/>
      <c r="I145" s="183"/>
      <c r="J145" s="166">
        <v>15.5</v>
      </c>
      <c r="K145" s="188"/>
      <c r="L145" s="163">
        <v>95</v>
      </c>
      <c r="M145" s="182"/>
      <c r="N145" s="182"/>
      <c r="O145" s="182"/>
      <c r="P145" s="162"/>
      <c r="Q145" s="182"/>
      <c r="R145" s="162"/>
      <c r="S145" s="162" t="s">
        <v>96</v>
      </c>
      <c r="T145" s="162" t="s">
        <v>96</v>
      </c>
      <c r="U145" s="182"/>
      <c r="V145" s="162"/>
      <c r="W145" s="182"/>
      <c r="X145" s="182"/>
      <c r="Y145" s="182"/>
      <c r="Z145" s="162" t="s">
        <v>96</v>
      </c>
      <c r="AA145" s="162" t="s">
        <v>98</v>
      </c>
      <c r="AB145" s="164" t="s">
        <v>99</v>
      </c>
      <c r="AC145" s="7" t="s">
        <v>100</v>
      </c>
      <c r="AD145" s="162" t="s">
        <v>96</v>
      </c>
      <c r="AE145" s="162" t="s">
        <v>101</v>
      </c>
      <c r="AF145" s="162"/>
      <c r="AG145" s="162"/>
      <c r="AH145" s="162" t="s">
        <v>711</v>
      </c>
      <c r="AI145" s="162" t="s">
        <v>147</v>
      </c>
      <c r="AJ145" s="162">
        <v>2019</v>
      </c>
      <c r="AK145" s="162">
        <v>12</v>
      </c>
      <c r="AL145" s="162">
        <v>1</v>
      </c>
      <c r="AM145" s="162">
        <v>2019</v>
      </c>
      <c r="AN145" s="162">
        <v>12</v>
      </c>
      <c r="AO145" s="162">
        <v>1</v>
      </c>
      <c r="AP145" s="162">
        <v>2026</v>
      </c>
      <c r="AQ145" s="162">
        <v>11</v>
      </c>
      <c r="AR145" s="162">
        <v>30</v>
      </c>
      <c r="AS145" s="162">
        <v>2019</v>
      </c>
      <c r="AT145" s="162">
        <v>7</v>
      </c>
      <c r="AU145" s="162">
        <v>11</v>
      </c>
      <c r="AV145" s="162" t="s">
        <v>101</v>
      </c>
      <c r="AW145" s="162"/>
      <c r="AX145" s="162"/>
      <c r="AY145" s="162"/>
      <c r="AZ145" s="162"/>
      <c r="BA145" s="162"/>
      <c r="BB145" s="182"/>
      <c r="BC145" s="182"/>
      <c r="BD145" s="182"/>
      <c r="BE145" s="182"/>
      <c r="BF145" s="182"/>
      <c r="BG145" s="182"/>
      <c r="BH145" s="182"/>
      <c r="BI145" s="182"/>
      <c r="BJ145" s="182"/>
      <c r="BK145" s="182"/>
      <c r="BL145" s="182"/>
      <c r="BM145" s="162" t="s">
        <v>103</v>
      </c>
      <c r="BN145" s="162" t="s">
        <v>96</v>
      </c>
      <c r="BO145" s="162" t="s">
        <v>103</v>
      </c>
      <c r="BP145" s="162" t="s">
        <v>104</v>
      </c>
      <c r="BQ145" s="162" t="s">
        <v>117</v>
      </c>
      <c r="BR145" s="162" t="s">
        <v>712</v>
      </c>
      <c r="BS145" s="162" t="s">
        <v>101</v>
      </c>
      <c r="BT145" s="187"/>
      <c r="BU145" s="187"/>
      <c r="BV145" s="187"/>
      <c r="BW145" s="187"/>
      <c r="BX145" s="162"/>
      <c r="BY145" s="182"/>
    </row>
    <row r="146" spans="1:77" x14ac:dyDescent="0.25">
      <c r="A146" s="162" t="s">
        <v>713</v>
      </c>
      <c r="B146" s="162" t="s">
        <v>714</v>
      </c>
      <c r="C146" s="162" t="s">
        <v>715</v>
      </c>
      <c r="D146" s="162" t="s">
        <v>95</v>
      </c>
      <c r="E146" s="162" t="s">
        <v>716</v>
      </c>
      <c r="F146" s="162" t="s">
        <v>717</v>
      </c>
      <c r="G146" s="182"/>
      <c r="H146" s="182"/>
      <c r="I146" s="183"/>
      <c r="J146" s="166">
        <v>18.96</v>
      </c>
      <c r="K146" s="2">
        <v>18.96</v>
      </c>
      <c r="L146" s="163">
        <v>132.87</v>
      </c>
      <c r="M146" s="182"/>
      <c r="N146" s="182"/>
      <c r="O146" s="182"/>
      <c r="P146" s="162"/>
      <c r="Q146" s="182"/>
      <c r="R146" s="162"/>
      <c r="S146" s="162" t="s">
        <v>96</v>
      </c>
      <c r="T146" s="162" t="s">
        <v>96</v>
      </c>
      <c r="U146" s="182"/>
      <c r="V146" s="162"/>
      <c r="W146" s="182"/>
      <c r="X146" s="182"/>
      <c r="Y146" s="182"/>
      <c r="Z146" s="162" t="s">
        <v>96</v>
      </c>
      <c r="AA146" s="162" t="s">
        <v>263</v>
      </c>
      <c r="AB146" s="164" t="s">
        <v>99</v>
      </c>
      <c r="AC146" s="7" t="s">
        <v>100</v>
      </c>
      <c r="AD146" s="162" t="s">
        <v>96</v>
      </c>
      <c r="AE146" s="162" t="s">
        <v>101</v>
      </c>
      <c r="AF146" s="162" t="s">
        <v>718</v>
      </c>
      <c r="AG146" s="162" t="s">
        <v>183</v>
      </c>
      <c r="AH146" s="162" t="s">
        <v>719</v>
      </c>
      <c r="AI146" s="162" t="s">
        <v>189</v>
      </c>
      <c r="AJ146" s="162">
        <v>2014</v>
      </c>
      <c r="AK146" s="162">
        <v>9</v>
      </c>
      <c r="AL146" s="162">
        <v>1</v>
      </c>
      <c r="AM146" s="162">
        <v>2014</v>
      </c>
      <c r="AN146" s="162">
        <v>9</v>
      </c>
      <c r="AO146" s="162">
        <v>1</v>
      </c>
      <c r="AP146" s="162">
        <v>2034</v>
      </c>
      <c r="AQ146" s="162">
        <v>8</v>
      </c>
      <c r="AR146" s="162">
        <v>31</v>
      </c>
      <c r="AS146" s="162">
        <v>2010</v>
      </c>
      <c r="AT146" s="162">
        <v>2</v>
      </c>
      <c r="AU146" s="162">
        <v>4</v>
      </c>
      <c r="AV146" s="162" t="s">
        <v>101</v>
      </c>
      <c r="AW146" s="162"/>
      <c r="AX146" s="162"/>
      <c r="AY146" s="162"/>
      <c r="AZ146" s="162"/>
      <c r="BA146" s="162"/>
      <c r="BB146" s="182"/>
      <c r="BC146" s="182"/>
      <c r="BD146" s="182"/>
      <c r="BE146" s="182"/>
      <c r="BF146" s="182"/>
      <c r="BG146" s="182"/>
      <c r="BH146" s="182"/>
      <c r="BI146" s="182"/>
      <c r="BJ146" s="182"/>
      <c r="BK146" s="182"/>
      <c r="BL146" s="182"/>
      <c r="BM146" s="162" t="s">
        <v>103</v>
      </c>
      <c r="BN146" s="162" t="s">
        <v>96</v>
      </c>
      <c r="BO146" s="162" t="s">
        <v>103</v>
      </c>
      <c r="BP146" s="162" t="s">
        <v>104</v>
      </c>
      <c r="BQ146" s="162" t="s">
        <v>117</v>
      </c>
      <c r="BR146" s="162" t="s">
        <v>566</v>
      </c>
      <c r="BS146" s="162" t="s">
        <v>415</v>
      </c>
      <c r="BT146" s="175">
        <v>141.07502587890599</v>
      </c>
      <c r="BU146" s="175">
        <v>140.67687060546899</v>
      </c>
      <c r="BV146" s="175">
        <v>140.67687109375001</v>
      </c>
      <c r="BW146" s="175">
        <v>0</v>
      </c>
      <c r="BX146" s="162"/>
      <c r="BY146" s="182"/>
    </row>
    <row r="147" spans="1:77" x14ac:dyDescent="0.25">
      <c r="A147" s="162" t="s">
        <v>720</v>
      </c>
      <c r="B147" s="162" t="s">
        <v>721</v>
      </c>
      <c r="C147" s="162" t="s">
        <v>722</v>
      </c>
      <c r="D147" s="162" t="s">
        <v>95</v>
      </c>
      <c r="E147" s="162" t="s">
        <v>723</v>
      </c>
      <c r="F147" s="162" t="s">
        <v>724</v>
      </c>
      <c r="G147" s="182"/>
      <c r="H147" s="182"/>
      <c r="I147" s="183"/>
      <c r="J147" s="166">
        <v>63</v>
      </c>
      <c r="K147" s="188"/>
      <c r="L147" s="163">
        <v>0</v>
      </c>
      <c r="M147" s="182"/>
      <c r="N147" s="182"/>
      <c r="O147" s="182"/>
      <c r="P147" s="162">
        <v>0</v>
      </c>
      <c r="Q147" s="182"/>
      <c r="R147" s="162">
        <v>63</v>
      </c>
      <c r="S147" s="162" t="s">
        <v>208</v>
      </c>
      <c r="T147" s="162" t="s">
        <v>123</v>
      </c>
      <c r="U147" s="182"/>
      <c r="V147" s="162">
        <v>252</v>
      </c>
      <c r="W147" s="182"/>
      <c r="X147" s="182"/>
      <c r="Y147" s="182"/>
      <c r="Z147" s="162" t="s">
        <v>96</v>
      </c>
      <c r="AA147" s="162"/>
      <c r="AB147" s="164" t="s">
        <v>99</v>
      </c>
      <c r="AC147" s="7" t="s">
        <v>100</v>
      </c>
      <c r="AD147" s="162" t="s">
        <v>96</v>
      </c>
      <c r="AE147" s="162" t="s">
        <v>101</v>
      </c>
      <c r="AF147" s="162" t="s">
        <v>154</v>
      </c>
      <c r="AG147" s="162" t="s">
        <v>183</v>
      </c>
      <c r="AH147" s="162" t="s">
        <v>102</v>
      </c>
      <c r="AI147" s="162" t="s">
        <v>157</v>
      </c>
      <c r="AJ147" s="162">
        <v>2022</v>
      </c>
      <c r="AK147" s="162">
        <v>8</v>
      </c>
      <c r="AL147" s="162">
        <v>1</v>
      </c>
      <c r="AM147" s="162">
        <v>2022</v>
      </c>
      <c r="AN147" s="162">
        <v>8</v>
      </c>
      <c r="AO147" s="162">
        <v>1</v>
      </c>
      <c r="AP147" s="162">
        <v>2037</v>
      </c>
      <c r="AQ147" s="162">
        <v>9</v>
      </c>
      <c r="AR147" s="162">
        <v>30</v>
      </c>
      <c r="AS147" s="162">
        <v>2021</v>
      </c>
      <c r="AT147" s="162">
        <v>7</v>
      </c>
      <c r="AU147" s="162">
        <v>30</v>
      </c>
      <c r="AV147" s="162" t="s">
        <v>101</v>
      </c>
      <c r="AW147" s="162"/>
      <c r="AX147" s="162"/>
      <c r="AY147" s="162"/>
      <c r="AZ147" s="162"/>
      <c r="BA147" s="162" t="s">
        <v>101</v>
      </c>
      <c r="BB147" s="185"/>
      <c r="BC147" s="185"/>
      <c r="BD147" s="185"/>
      <c r="BE147" s="185"/>
      <c r="BF147" s="185"/>
      <c r="BG147" s="185"/>
      <c r="BH147" s="185"/>
      <c r="BI147" s="185"/>
      <c r="BJ147" s="182"/>
      <c r="BK147" s="182"/>
      <c r="BL147" s="182"/>
      <c r="BM147" s="162" t="s">
        <v>103</v>
      </c>
      <c r="BN147" s="162" t="s">
        <v>103</v>
      </c>
      <c r="BO147" s="162" t="s">
        <v>103</v>
      </c>
      <c r="BP147" s="162" t="s">
        <v>128</v>
      </c>
      <c r="BQ147" s="162" t="s">
        <v>105</v>
      </c>
      <c r="BR147" s="7" t="s">
        <v>725</v>
      </c>
      <c r="BS147" s="162" t="s">
        <v>130</v>
      </c>
      <c r="BT147" s="187"/>
      <c r="BU147" s="187"/>
      <c r="BV147" s="187"/>
      <c r="BW147" s="187"/>
      <c r="BX147" s="162"/>
      <c r="BY147" s="182"/>
    </row>
    <row r="148" spans="1:77" x14ac:dyDescent="0.25">
      <c r="A148" s="162" t="s">
        <v>726</v>
      </c>
      <c r="B148" s="162" t="s">
        <v>727</v>
      </c>
      <c r="C148" s="162" t="s">
        <v>728</v>
      </c>
      <c r="D148" s="162" t="s">
        <v>95</v>
      </c>
      <c r="E148" s="162" t="s">
        <v>723</v>
      </c>
      <c r="F148" s="162" t="s">
        <v>724</v>
      </c>
      <c r="G148" s="182"/>
      <c r="H148" s="182"/>
      <c r="I148" s="183"/>
      <c r="J148" s="166">
        <v>47</v>
      </c>
      <c r="K148" s="188"/>
      <c r="L148" s="163">
        <v>0</v>
      </c>
      <c r="M148" s="182"/>
      <c r="N148" s="182"/>
      <c r="O148" s="182"/>
      <c r="P148" s="162">
        <v>0</v>
      </c>
      <c r="Q148" s="182"/>
      <c r="R148" s="162">
        <v>47</v>
      </c>
      <c r="S148" s="162" t="s">
        <v>208</v>
      </c>
      <c r="T148" s="162" t="s">
        <v>123</v>
      </c>
      <c r="U148" s="182"/>
      <c r="V148" s="162">
        <v>188</v>
      </c>
      <c r="W148" s="182"/>
      <c r="X148" s="182"/>
      <c r="Y148" s="182"/>
      <c r="Z148" s="162" t="s">
        <v>96</v>
      </c>
      <c r="AA148" s="162" t="s">
        <v>96</v>
      </c>
      <c r="AB148" s="164" t="s">
        <v>99</v>
      </c>
      <c r="AC148" s="7" t="s">
        <v>100</v>
      </c>
      <c r="AD148" s="162" t="s">
        <v>96</v>
      </c>
      <c r="AE148" s="162" t="s">
        <v>101</v>
      </c>
      <c r="AF148" s="162" t="s">
        <v>154</v>
      </c>
      <c r="AG148" s="162" t="s">
        <v>183</v>
      </c>
      <c r="AH148" s="162" t="s">
        <v>102</v>
      </c>
      <c r="AI148" s="162" t="s">
        <v>157</v>
      </c>
      <c r="AJ148" s="162">
        <v>2022</v>
      </c>
      <c r="AK148" s="162">
        <v>8</v>
      </c>
      <c r="AL148" s="162">
        <v>1</v>
      </c>
      <c r="AM148" s="162">
        <v>2022</v>
      </c>
      <c r="AN148" s="162">
        <v>8</v>
      </c>
      <c r="AO148" s="162">
        <v>1</v>
      </c>
      <c r="AP148" s="162">
        <v>2037</v>
      </c>
      <c r="AQ148" s="162">
        <v>9</v>
      </c>
      <c r="AR148" s="162">
        <v>30</v>
      </c>
      <c r="AS148" s="162">
        <v>2021</v>
      </c>
      <c r="AT148" s="162">
        <v>7</v>
      </c>
      <c r="AU148" s="162">
        <v>16</v>
      </c>
      <c r="AV148" s="162" t="s">
        <v>101</v>
      </c>
      <c r="AW148" s="162"/>
      <c r="AX148" s="162"/>
      <c r="AY148" s="162"/>
      <c r="AZ148" s="162"/>
      <c r="BA148" s="162" t="s">
        <v>101</v>
      </c>
      <c r="BB148" s="185"/>
      <c r="BC148" s="185"/>
      <c r="BD148" s="185"/>
      <c r="BE148" s="185"/>
      <c r="BF148" s="185"/>
      <c r="BG148" s="185"/>
      <c r="BH148" s="185"/>
      <c r="BI148" s="190"/>
      <c r="BJ148" s="190"/>
      <c r="BK148" s="190"/>
      <c r="BL148" s="190"/>
      <c r="BM148" s="162" t="s">
        <v>103</v>
      </c>
      <c r="BN148" s="162" t="s">
        <v>103</v>
      </c>
      <c r="BO148" s="162" t="s">
        <v>103</v>
      </c>
      <c r="BP148" s="162" t="s">
        <v>128</v>
      </c>
      <c r="BQ148" s="162" t="s">
        <v>105</v>
      </c>
      <c r="BR148" s="162" t="s">
        <v>725</v>
      </c>
      <c r="BS148" s="162" t="s">
        <v>130</v>
      </c>
      <c r="BT148" s="187"/>
      <c r="BU148" s="187"/>
      <c r="BV148" s="187"/>
      <c r="BW148" s="187"/>
      <c r="BX148" s="162"/>
      <c r="BY148" s="182"/>
    </row>
    <row r="149" spans="1:77" x14ac:dyDescent="0.25">
      <c r="A149" s="162" t="s">
        <v>729</v>
      </c>
      <c r="B149" s="162" t="s">
        <v>730</v>
      </c>
      <c r="C149" s="162" t="s">
        <v>731</v>
      </c>
      <c r="D149" s="162" t="s">
        <v>95</v>
      </c>
      <c r="E149" s="162" t="s">
        <v>732</v>
      </c>
      <c r="F149" s="162" t="s">
        <v>733</v>
      </c>
      <c r="G149" s="182"/>
      <c r="H149" s="182"/>
      <c r="I149" s="183"/>
      <c r="J149" s="166">
        <v>18.5</v>
      </c>
      <c r="K149" s="2">
        <v>19.239999999999998</v>
      </c>
      <c r="L149" s="163">
        <v>49.781999999999996</v>
      </c>
      <c r="M149" s="182"/>
      <c r="N149" s="182"/>
      <c r="O149" s="182"/>
      <c r="P149" s="162"/>
      <c r="Q149" s="182"/>
      <c r="R149" s="162"/>
      <c r="S149" s="162" t="s">
        <v>208</v>
      </c>
      <c r="T149" s="162" t="s">
        <v>96</v>
      </c>
      <c r="U149" s="182"/>
      <c r="V149" s="162"/>
      <c r="W149" s="182"/>
      <c r="X149" s="182"/>
      <c r="Y149" s="182"/>
      <c r="Z149" s="162" t="s">
        <v>96</v>
      </c>
      <c r="AA149" s="162" t="s">
        <v>263</v>
      </c>
      <c r="AB149" s="164" t="s">
        <v>99</v>
      </c>
      <c r="AC149" s="7" t="s">
        <v>100</v>
      </c>
      <c r="AD149" s="162" t="s">
        <v>96</v>
      </c>
      <c r="AE149" s="162" t="s">
        <v>101</v>
      </c>
      <c r="AF149" s="7" t="s">
        <v>137</v>
      </c>
      <c r="AG149" s="162" t="s">
        <v>183</v>
      </c>
      <c r="AH149" s="162" t="s">
        <v>102</v>
      </c>
      <c r="AI149" s="162" t="s">
        <v>140</v>
      </c>
      <c r="AJ149" s="162">
        <v>2018</v>
      </c>
      <c r="AK149" s="162">
        <v>10</v>
      </c>
      <c r="AL149" s="162">
        <v>11</v>
      </c>
      <c r="AM149" s="162">
        <v>2018</v>
      </c>
      <c r="AN149" s="162">
        <v>12</v>
      </c>
      <c r="AO149" s="162">
        <v>10</v>
      </c>
      <c r="AP149" s="162">
        <v>2038</v>
      </c>
      <c r="AQ149" s="162">
        <v>12</v>
      </c>
      <c r="AR149" s="162">
        <v>9</v>
      </c>
      <c r="AS149" s="162">
        <v>2015</v>
      </c>
      <c r="AT149" s="162">
        <v>12</v>
      </c>
      <c r="AU149" s="162">
        <v>18</v>
      </c>
      <c r="AV149" s="162" t="s">
        <v>101</v>
      </c>
      <c r="AW149" s="162"/>
      <c r="AX149" s="162"/>
      <c r="AY149" s="162"/>
      <c r="AZ149" s="162"/>
      <c r="BA149" s="162"/>
      <c r="BB149" s="182"/>
      <c r="BC149" s="182"/>
      <c r="BD149" s="182"/>
      <c r="BE149" s="182"/>
      <c r="BF149" s="182"/>
      <c r="BG149" s="182"/>
      <c r="BH149" s="182"/>
      <c r="BI149" s="182"/>
      <c r="BJ149" s="182"/>
      <c r="BK149" s="182"/>
      <c r="BL149" s="182"/>
      <c r="BM149" s="162" t="s">
        <v>103</v>
      </c>
      <c r="BN149" s="162" t="s">
        <v>96</v>
      </c>
      <c r="BO149" s="162" t="s">
        <v>103</v>
      </c>
      <c r="BP149" s="162" t="s">
        <v>104</v>
      </c>
      <c r="BQ149" s="162" t="s">
        <v>117</v>
      </c>
      <c r="BR149" s="162" t="s">
        <v>333</v>
      </c>
      <c r="BS149" s="162" t="s">
        <v>119</v>
      </c>
      <c r="BT149" s="175">
        <v>35.773578018188502</v>
      </c>
      <c r="BU149" s="175">
        <v>35.325407089233401</v>
      </c>
      <c r="BV149" s="175">
        <v>34.624181106567399</v>
      </c>
      <c r="BW149" s="175">
        <v>33.767190155029297</v>
      </c>
      <c r="BX149" s="162"/>
      <c r="BY149" s="182"/>
    </row>
    <row r="150" spans="1:77" x14ac:dyDescent="0.25">
      <c r="A150" s="162" t="s">
        <v>734</v>
      </c>
      <c r="B150" s="162" t="s">
        <v>735</v>
      </c>
      <c r="C150" s="162" t="s">
        <v>736</v>
      </c>
      <c r="D150" s="162" t="s">
        <v>95</v>
      </c>
      <c r="E150" s="162" t="s">
        <v>96</v>
      </c>
      <c r="F150" s="162" t="s">
        <v>737</v>
      </c>
      <c r="G150" s="182"/>
      <c r="H150" s="182"/>
      <c r="I150" s="183"/>
      <c r="J150" s="166">
        <v>1.5</v>
      </c>
      <c r="K150" s="2">
        <v>1.5</v>
      </c>
      <c r="L150" s="163">
        <v>3.7229999999999999</v>
      </c>
      <c r="M150" s="182"/>
      <c r="N150" s="182"/>
      <c r="O150" s="182"/>
      <c r="P150" s="162"/>
      <c r="Q150" s="182"/>
      <c r="R150" s="162"/>
      <c r="S150" s="162" t="s">
        <v>208</v>
      </c>
      <c r="T150" s="162" t="s">
        <v>96</v>
      </c>
      <c r="U150" s="182"/>
      <c r="V150" s="162"/>
      <c r="W150" s="182"/>
      <c r="X150" s="182"/>
      <c r="Y150" s="182"/>
      <c r="Z150" s="162" t="s">
        <v>96</v>
      </c>
      <c r="AA150" s="162" t="s">
        <v>96</v>
      </c>
      <c r="AB150" s="164" t="s">
        <v>99</v>
      </c>
      <c r="AC150" s="7" t="s">
        <v>100</v>
      </c>
      <c r="AD150" s="162" t="s">
        <v>96</v>
      </c>
      <c r="AE150" s="162" t="s">
        <v>101</v>
      </c>
      <c r="AF150" s="7" t="s">
        <v>137</v>
      </c>
      <c r="AG150" s="162" t="s">
        <v>359</v>
      </c>
      <c r="AH150" s="162" t="s">
        <v>102</v>
      </c>
      <c r="AI150" s="162" t="s">
        <v>140</v>
      </c>
      <c r="AJ150" s="162">
        <v>2019</v>
      </c>
      <c r="AK150" s="162">
        <v>5</v>
      </c>
      <c r="AL150" s="162">
        <v>14</v>
      </c>
      <c r="AM150" s="162">
        <v>2019</v>
      </c>
      <c r="AN150" s="162">
        <v>7</v>
      </c>
      <c r="AO150" s="162">
        <v>12</v>
      </c>
      <c r="AP150" s="162">
        <v>2039</v>
      </c>
      <c r="AQ150" s="162">
        <v>7</v>
      </c>
      <c r="AR150" s="162">
        <v>11</v>
      </c>
      <c r="AS150" s="162">
        <v>2015</v>
      </c>
      <c r="AT150" s="162">
        <v>12</v>
      </c>
      <c r="AU150" s="162">
        <v>18</v>
      </c>
      <c r="AV150" s="162" t="s">
        <v>101</v>
      </c>
      <c r="AW150" s="162"/>
      <c r="AX150" s="162"/>
      <c r="AY150" s="162"/>
      <c r="AZ150" s="162"/>
      <c r="BA150" s="162"/>
      <c r="BB150" s="182"/>
      <c r="BC150" s="182"/>
      <c r="BD150" s="182"/>
      <c r="BE150" s="182"/>
      <c r="BF150" s="182"/>
      <c r="BG150" s="182"/>
      <c r="BH150" s="182"/>
      <c r="BI150" s="182"/>
      <c r="BJ150" s="182"/>
      <c r="BK150" s="182"/>
      <c r="BL150" s="182"/>
      <c r="BM150" s="162" t="s">
        <v>103</v>
      </c>
      <c r="BN150" s="162" t="s">
        <v>96</v>
      </c>
      <c r="BO150" s="162" t="s">
        <v>103</v>
      </c>
      <c r="BP150" s="162" t="s">
        <v>104</v>
      </c>
      <c r="BQ150" s="162" t="s">
        <v>117</v>
      </c>
      <c r="BR150" s="162" t="s">
        <v>658</v>
      </c>
      <c r="BS150" s="162" t="s">
        <v>119</v>
      </c>
      <c r="BT150" s="175">
        <v>3.8165114650726299</v>
      </c>
      <c r="BU150" s="175">
        <v>3.77163578796387</v>
      </c>
      <c r="BV150" s="175">
        <v>3.6967670211792001</v>
      </c>
      <c r="BW150" s="175">
        <v>3.60526765823364</v>
      </c>
      <c r="BX150" s="162"/>
      <c r="BY150" s="182"/>
    </row>
    <row r="151" spans="1:77" x14ac:dyDescent="0.25">
      <c r="A151" s="162" t="s">
        <v>738</v>
      </c>
      <c r="B151" s="162" t="s">
        <v>739</v>
      </c>
      <c r="C151" s="162" t="s">
        <v>740</v>
      </c>
      <c r="D151" s="162" t="s">
        <v>95</v>
      </c>
      <c r="E151" s="162"/>
      <c r="F151" s="162"/>
      <c r="G151" s="182"/>
      <c r="H151" s="182"/>
      <c r="I151" s="183"/>
      <c r="J151" s="166">
        <v>20</v>
      </c>
      <c r="K151" s="2">
        <v>2.2200000000000002</v>
      </c>
      <c r="L151" s="163">
        <v>37.352952058156319</v>
      </c>
      <c r="M151" s="182"/>
      <c r="N151" s="182"/>
      <c r="O151" s="182"/>
      <c r="P151" s="162"/>
      <c r="Q151" s="182"/>
      <c r="R151" s="162"/>
      <c r="S151" s="162"/>
      <c r="T151" s="162"/>
      <c r="U151" s="182"/>
      <c r="V151" s="162"/>
      <c r="W151" s="182"/>
      <c r="X151" s="182"/>
      <c r="Y151" s="182"/>
      <c r="Z151" s="162"/>
      <c r="AA151" s="162" t="s">
        <v>263</v>
      </c>
      <c r="AB151" s="101" t="s">
        <v>615</v>
      </c>
      <c r="AC151" s="7" t="s">
        <v>521</v>
      </c>
      <c r="AD151" s="162"/>
      <c r="AE151" s="162"/>
      <c r="AF151" s="7" t="s">
        <v>137</v>
      </c>
      <c r="AG151" s="162" t="s">
        <v>359</v>
      </c>
      <c r="AH151" s="162"/>
      <c r="AI151" s="162"/>
      <c r="AJ151" s="162"/>
      <c r="AK151" s="162"/>
      <c r="AL151" s="162"/>
      <c r="AM151" s="162">
        <v>2011</v>
      </c>
      <c r="AN151" s="162">
        <v>9</v>
      </c>
      <c r="AO151" s="162">
        <v>26</v>
      </c>
      <c r="AP151" s="162">
        <v>2036</v>
      </c>
      <c r="AQ151" s="162">
        <v>9</v>
      </c>
      <c r="AR151" s="162">
        <v>25</v>
      </c>
      <c r="AS151" s="162"/>
      <c r="AT151" s="162"/>
      <c r="AU151" s="162"/>
      <c r="AV151" s="162" t="s">
        <v>101</v>
      </c>
      <c r="AW151" s="162"/>
      <c r="AX151" s="162"/>
      <c r="AY151" s="162"/>
      <c r="AZ151" s="162"/>
      <c r="BA151" s="162"/>
      <c r="BB151" s="182"/>
      <c r="BC151" s="182"/>
      <c r="BD151" s="182"/>
      <c r="BE151" s="182"/>
      <c r="BF151" s="182"/>
      <c r="BG151" s="182"/>
      <c r="BH151" s="182"/>
      <c r="BI151" s="182"/>
      <c r="BJ151" s="182"/>
      <c r="BK151" s="182"/>
      <c r="BL151" s="182"/>
      <c r="BM151" s="162"/>
      <c r="BN151" s="162"/>
      <c r="BO151" s="162"/>
      <c r="BP151" s="162" t="s">
        <v>104</v>
      </c>
      <c r="BQ151" s="162" t="s">
        <v>117</v>
      </c>
      <c r="BR151" s="162" t="s">
        <v>96</v>
      </c>
      <c r="BS151" s="162" t="s">
        <v>119</v>
      </c>
      <c r="BT151" s="175">
        <v>38.4563649749756</v>
      </c>
      <c r="BU151" s="175">
        <v>37.986675155639603</v>
      </c>
      <c r="BV151" s="175">
        <v>37.232623474121098</v>
      </c>
      <c r="BW151" s="175">
        <v>36.311069412231397</v>
      </c>
      <c r="BX151" s="162"/>
      <c r="BY151" s="182"/>
    </row>
    <row r="152" spans="1:77" x14ac:dyDescent="0.25">
      <c r="A152" s="162" t="s">
        <v>741</v>
      </c>
      <c r="B152" s="162" t="s">
        <v>742</v>
      </c>
      <c r="C152" s="162" t="s">
        <v>743</v>
      </c>
      <c r="D152" s="162" t="s">
        <v>95</v>
      </c>
      <c r="E152" s="162" t="s">
        <v>96</v>
      </c>
      <c r="F152" s="162" t="s">
        <v>744</v>
      </c>
      <c r="G152" s="182"/>
      <c r="H152" s="182"/>
      <c r="I152" s="183"/>
      <c r="J152" s="166">
        <v>1.835</v>
      </c>
      <c r="K152" s="2">
        <v>1.835</v>
      </c>
      <c r="L152" s="163">
        <v>7.0077870000000004</v>
      </c>
      <c r="M152" s="182"/>
      <c r="N152" s="182"/>
      <c r="O152" s="182"/>
      <c r="P152" s="162"/>
      <c r="Q152" s="182"/>
      <c r="R152" s="162"/>
      <c r="S152" s="162" t="s">
        <v>96</v>
      </c>
      <c r="T152" s="162" t="s">
        <v>96</v>
      </c>
      <c r="U152" s="182"/>
      <c r="V152" s="162"/>
      <c r="W152" s="182"/>
      <c r="X152" s="182"/>
      <c r="Y152" s="182"/>
      <c r="Z152" s="162" t="s">
        <v>96</v>
      </c>
      <c r="AA152" s="162" t="s">
        <v>96</v>
      </c>
      <c r="AB152" s="164" t="s">
        <v>99</v>
      </c>
      <c r="AC152" s="7" t="s">
        <v>100</v>
      </c>
      <c r="AD152" s="162" t="s">
        <v>96</v>
      </c>
      <c r="AE152" s="162" t="s">
        <v>101</v>
      </c>
      <c r="AF152" s="7" t="s">
        <v>137</v>
      </c>
      <c r="AG152" s="162" t="s">
        <v>183</v>
      </c>
      <c r="AH152" s="162" t="s">
        <v>114</v>
      </c>
      <c r="AI152" s="162" t="s">
        <v>310</v>
      </c>
      <c r="AJ152" s="162">
        <v>2015</v>
      </c>
      <c r="AK152" s="162">
        <v>6</v>
      </c>
      <c r="AL152" s="162">
        <v>18</v>
      </c>
      <c r="AM152" s="162">
        <v>2015</v>
      </c>
      <c r="AN152" s="162">
        <v>6</v>
      </c>
      <c r="AO152" s="162">
        <v>18</v>
      </c>
      <c r="AP152" s="162">
        <v>2030</v>
      </c>
      <c r="AQ152" s="162">
        <v>6</v>
      </c>
      <c r="AR152" s="162">
        <v>17</v>
      </c>
      <c r="AS152" s="162">
        <v>2014</v>
      </c>
      <c r="AT152" s="162">
        <v>6</v>
      </c>
      <c r="AU152" s="162">
        <v>27</v>
      </c>
      <c r="AV152" s="162" t="s">
        <v>101</v>
      </c>
      <c r="AW152" s="162"/>
      <c r="AX152" s="162"/>
      <c r="AY152" s="162"/>
      <c r="AZ152" s="162"/>
      <c r="BA152" s="162"/>
      <c r="BB152" s="182"/>
      <c r="BC152" s="182"/>
      <c r="BD152" s="182"/>
      <c r="BE152" s="182"/>
      <c r="BF152" s="182"/>
      <c r="BG152" s="182"/>
      <c r="BH152" s="182"/>
      <c r="BI152" s="182"/>
      <c r="BJ152" s="182"/>
      <c r="BK152" s="182"/>
      <c r="BL152" s="182"/>
      <c r="BM152" s="162" t="s">
        <v>103</v>
      </c>
      <c r="BN152" s="162" t="s">
        <v>96</v>
      </c>
      <c r="BO152" s="162" t="s">
        <v>116</v>
      </c>
      <c r="BP152" s="162" t="s">
        <v>104</v>
      </c>
      <c r="BQ152" s="162" t="s">
        <v>117</v>
      </c>
      <c r="BR152" s="162" t="s">
        <v>118</v>
      </c>
      <c r="BS152" s="162" t="s">
        <v>404</v>
      </c>
      <c r="BT152" s="175">
        <v>5.06726676345244</v>
      </c>
      <c r="BU152" s="175">
        <v>5.0620326573885999</v>
      </c>
      <c r="BV152" s="175">
        <v>2.5491625077761699</v>
      </c>
      <c r="BW152" s="175">
        <v>0</v>
      </c>
      <c r="BX152" s="162"/>
      <c r="BY152" s="182"/>
    </row>
    <row r="153" spans="1:77" x14ac:dyDescent="0.25">
      <c r="A153" s="162" t="s">
        <v>745</v>
      </c>
      <c r="B153" s="162" t="s">
        <v>746</v>
      </c>
      <c r="C153" s="162" t="s">
        <v>747</v>
      </c>
      <c r="D153" s="162" t="s">
        <v>95</v>
      </c>
      <c r="E153" s="162" t="s">
        <v>96</v>
      </c>
      <c r="F153" s="162" t="s">
        <v>748</v>
      </c>
      <c r="G153" s="182"/>
      <c r="H153" s="182"/>
      <c r="I153" s="183"/>
      <c r="J153" s="166">
        <v>0.91600000000000004</v>
      </c>
      <c r="K153" s="2">
        <v>0.91600000000000004</v>
      </c>
      <c r="L153" s="163">
        <v>2.8777699999999999</v>
      </c>
      <c r="M153" s="182"/>
      <c r="N153" s="182"/>
      <c r="O153" s="182"/>
      <c r="P153" s="162"/>
      <c r="Q153" s="182"/>
      <c r="R153" s="162"/>
      <c r="S153" s="162" t="s">
        <v>96</v>
      </c>
      <c r="T153" s="162" t="s">
        <v>96</v>
      </c>
      <c r="U153" s="182"/>
      <c r="V153" s="162"/>
      <c r="W153" s="182"/>
      <c r="X153" s="182"/>
      <c r="Y153" s="182"/>
      <c r="Z153" s="162" t="s">
        <v>96</v>
      </c>
      <c r="AA153" s="162" t="s">
        <v>96</v>
      </c>
      <c r="AB153" s="164" t="s">
        <v>99</v>
      </c>
      <c r="AC153" s="7" t="s">
        <v>100</v>
      </c>
      <c r="AD153" s="162" t="s">
        <v>96</v>
      </c>
      <c r="AE153" s="162" t="s">
        <v>101</v>
      </c>
      <c r="AF153" s="7" t="s">
        <v>137</v>
      </c>
      <c r="AG153" s="162" t="s">
        <v>183</v>
      </c>
      <c r="AH153" s="162" t="s">
        <v>114</v>
      </c>
      <c r="AI153" s="162" t="s">
        <v>310</v>
      </c>
      <c r="AJ153" s="162">
        <v>2016</v>
      </c>
      <c r="AK153" s="162">
        <v>7</v>
      </c>
      <c r="AL153" s="162">
        <v>19</v>
      </c>
      <c r="AM153" s="162">
        <v>2016</v>
      </c>
      <c r="AN153" s="162">
        <v>7</v>
      </c>
      <c r="AO153" s="162">
        <v>19</v>
      </c>
      <c r="AP153" s="162">
        <v>2031</v>
      </c>
      <c r="AQ153" s="162">
        <v>7</v>
      </c>
      <c r="AR153" s="162">
        <v>18</v>
      </c>
      <c r="AS153" s="162">
        <v>2014</v>
      </c>
      <c r="AT153" s="162">
        <v>6</v>
      </c>
      <c r="AU153" s="162">
        <v>27</v>
      </c>
      <c r="AV153" s="162" t="s">
        <v>101</v>
      </c>
      <c r="AW153" s="162"/>
      <c r="AX153" s="162"/>
      <c r="AY153" s="162"/>
      <c r="AZ153" s="162"/>
      <c r="BA153" s="162"/>
      <c r="BB153" s="182"/>
      <c r="BC153" s="182"/>
      <c r="BD153" s="182"/>
      <c r="BE153" s="182"/>
      <c r="BF153" s="182"/>
      <c r="BG153" s="182"/>
      <c r="BH153" s="182"/>
      <c r="BI153" s="182"/>
      <c r="BJ153" s="182"/>
      <c r="BK153" s="182"/>
      <c r="BL153" s="182"/>
      <c r="BM153" s="162" t="s">
        <v>103</v>
      </c>
      <c r="BN153" s="162" t="s">
        <v>96</v>
      </c>
      <c r="BO153" s="162" t="s">
        <v>116</v>
      </c>
      <c r="BP153" s="162" t="s">
        <v>104</v>
      </c>
      <c r="BQ153" s="162" t="s">
        <v>117</v>
      </c>
      <c r="BR153" s="162" t="s">
        <v>118</v>
      </c>
      <c r="BS153" s="162" t="s">
        <v>404</v>
      </c>
      <c r="BT153" s="175">
        <v>2.8790819683075002</v>
      </c>
      <c r="BU153" s="175">
        <v>2.8777700357437102</v>
      </c>
      <c r="BV153" s="175">
        <v>2.8777700128555299</v>
      </c>
      <c r="BW153" s="175">
        <v>0</v>
      </c>
      <c r="BX153" s="162"/>
      <c r="BY153" s="182"/>
    </row>
    <row r="154" spans="1:77" x14ac:dyDescent="0.25">
      <c r="A154" s="162" t="s">
        <v>749</v>
      </c>
      <c r="B154" s="162" t="s">
        <v>750</v>
      </c>
      <c r="C154" s="162" t="s">
        <v>751</v>
      </c>
      <c r="D154" s="162" t="s">
        <v>95</v>
      </c>
      <c r="E154" s="162" t="s">
        <v>96</v>
      </c>
      <c r="F154" s="162" t="s">
        <v>752</v>
      </c>
      <c r="G154" s="182"/>
      <c r="H154" s="182"/>
      <c r="I154" s="183"/>
      <c r="J154" s="166">
        <v>0.42399999999999999</v>
      </c>
      <c r="K154" s="2">
        <v>0.42399999999999999</v>
      </c>
      <c r="L154" s="163">
        <v>1.0049920000000001</v>
      </c>
      <c r="M154" s="182"/>
      <c r="N154" s="182"/>
      <c r="O154" s="182"/>
      <c r="P154" s="162"/>
      <c r="Q154" s="182"/>
      <c r="R154" s="162"/>
      <c r="S154" s="162" t="s">
        <v>96</v>
      </c>
      <c r="T154" s="162" t="s">
        <v>96</v>
      </c>
      <c r="U154" s="182"/>
      <c r="V154" s="162"/>
      <c r="W154" s="182"/>
      <c r="X154" s="182"/>
      <c r="Y154" s="182"/>
      <c r="Z154" s="162" t="s">
        <v>96</v>
      </c>
      <c r="AA154" s="162" t="s">
        <v>96</v>
      </c>
      <c r="AB154" s="164" t="s">
        <v>99</v>
      </c>
      <c r="AC154" s="7" t="s">
        <v>100</v>
      </c>
      <c r="AD154" s="162" t="s">
        <v>96</v>
      </c>
      <c r="AE154" s="162" t="s">
        <v>101</v>
      </c>
      <c r="AF154" s="7" t="s">
        <v>137</v>
      </c>
      <c r="AG154" s="162" t="s">
        <v>183</v>
      </c>
      <c r="AH154" s="162" t="s">
        <v>114</v>
      </c>
      <c r="AI154" s="162" t="s">
        <v>310</v>
      </c>
      <c r="AJ154" s="162">
        <v>2016</v>
      </c>
      <c r="AK154" s="162">
        <v>8</v>
      </c>
      <c r="AL154" s="162">
        <v>1</v>
      </c>
      <c r="AM154" s="162">
        <v>2016</v>
      </c>
      <c r="AN154" s="162">
        <v>8</v>
      </c>
      <c r="AO154" s="162">
        <v>1</v>
      </c>
      <c r="AP154" s="162">
        <v>2031</v>
      </c>
      <c r="AQ154" s="162">
        <v>7</v>
      </c>
      <c r="AR154" s="162">
        <v>31</v>
      </c>
      <c r="AS154" s="162">
        <v>2014</v>
      </c>
      <c r="AT154" s="162">
        <v>6</v>
      </c>
      <c r="AU154" s="162">
        <v>27</v>
      </c>
      <c r="AV154" s="162" t="s">
        <v>101</v>
      </c>
      <c r="AW154" s="162"/>
      <c r="AX154" s="162"/>
      <c r="AY154" s="162"/>
      <c r="AZ154" s="162"/>
      <c r="BA154" s="162"/>
      <c r="BB154" s="182"/>
      <c r="BC154" s="182"/>
      <c r="BD154" s="182"/>
      <c r="BE154" s="182"/>
      <c r="BF154" s="182"/>
      <c r="BG154" s="182"/>
      <c r="BH154" s="182"/>
      <c r="BI154" s="182"/>
      <c r="BJ154" s="182"/>
      <c r="BK154" s="182"/>
      <c r="BL154" s="182"/>
      <c r="BM154" s="162" t="s">
        <v>103</v>
      </c>
      <c r="BN154" s="162" t="s">
        <v>96</v>
      </c>
      <c r="BO154" s="162" t="s">
        <v>116</v>
      </c>
      <c r="BP154" s="162" t="s">
        <v>104</v>
      </c>
      <c r="BQ154" s="162" t="s">
        <v>117</v>
      </c>
      <c r="BR154" s="162" t="s">
        <v>118</v>
      </c>
      <c r="BS154" s="162" t="s">
        <v>404</v>
      </c>
      <c r="BT154" s="175">
        <v>1.0049919710159301</v>
      </c>
      <c r="BU154" s="175">
        <v>1.0049919557571401</v>
      </c>
      <c r="BV154" s="175">
        <v>1.0049919710159301</v>
      </c>
      <c r="BW154" s="175">
        <v>0</v>
      </c>
      <c r="BX154" s="162"/>
      <c r="BY154" s="182"/>
    </row>
    <row r="155" spans="1:77" x14ac:dyDescent="0.25">
      <c r="A155" s="162" t="s">
        <v>753</v>
      </c>
      <c r="B155" s="162" t="s">
        <v>754</v>
      </c>
      <c r="C155" s="162" t="s">
        <v>755</v>
      </c>
      <c r="D155" s="162" t="s">
        <v>95</v>
      </c>
      <c r="E155" s="162" t="s">
        <v>96</v>
      </c>
      <c r="F155" s="162" t="s">
        <v>756</v>
      </c>
      <c r="G155" s="182"/>
      <c r="H155" s="182"/>
      <c r="I155" s="183"/>
      <c r="J155" s="166">
        <v>0.56299999999999994</v>
      </c>
      <c r="K155" s="2">
        <v>0.56299999999999994</v>
      </c>
      <c r="L155" s="163">
        <v>2.379848</v>
      </c>
      <c r="M155" s="182"/>
      <c r="N155" s="182"/>
      <c r="O155" s="182"/>
      <c r="P155" s="162"/>
      <c r="Q155" s="182"/>
      <c r="R155" s="162"/>
      <c r="S155" s="162" t="s">
        <v>96</v>
      </c>
      <c r="T155" s="162" t="s">
        <v>96</v>
      </c>
      <c r="U155" s="182"/>
      <c r="V155" s="162"/>
      <c r="W155" s="182"/>
      <c r="X155" s="182"/>
      <c r="Y155" s="182"/>
      <c r="Z155" s="162" t="s">
        <v>96</v>
      </c>
      <c r="AA155" s="162" t="s">
        <v>96</v>
      </c>
      <c r="AB155" s="164" t="s">
        <v>99</v>
      </c>
      <c r="AC155" s="7" t="s">
        <v>100</v>
      </c>
      <c r="AD155" s="162" t="s">
        <v>96</v>
      </c>
      <c r="AE155" s="162" t="s">
        <v>101</v>
      </c>
      <c r="AF155" s="7" t="s">
        <v>137</v>
      </c>
      <c r="AG155" s="162" t="s">
        <v>183</v>
      </c>
      <c r="AH155" s="162" t="s">
        <v>114</v>
      </c>
      <c r="AI155" s="162" t="s">
        <v>310</v>
      </c>
      <c r="AJ155" s="162">
        <v>2016</v>
      </c>
      <c r="AK155" s="162">
        <v>8</v>
      </c>
      <c r="AL155" s="162">
        <v>1</v>
      </c>
      <c r="AM155" s="162">
        <v>2016</v>
      </c>
      <c r="AN155" s="162">
        <v>8</v>
      </c>
      <c r="AO155" s="162">
        <v>1</v>
      </c>
      <c r="AP155" s="162">
        <v>2031</v>
      </c>
      <c r="AQ155" s="162">
        <v>7</v>
      </c>
      <c r="AR155" s="162">
        <v>31</v>
      </c>
      <c r="AS155" s="162">
        <v>2014</v>
      </c>
      <c r="AT155" s="162">
        <v>6</v>
      </c>
      <c r="AU155" s="162">
        <v>27</v>
      </c>
      <c r="AV155" s="162" t="s">
        <v>101</v>
      </c>
      <c r="AW155" s="162"/>
      <c r="AX155" s="162"/>
      <c r="AY155" s="162"/>
      <c r="AZ155" s="162"/>
      <c r="BA155" s="162"/>
      <c r="BB155" s="182"/>
      <c r="BC155" s="182"/>
      <c r="BD155" s="182"/>
      <c r="BE155" s="182"/>
      <c r="BF155" s="182"/>
      <c r="BG155" s="182"/>
      <c r="BH155" s="182"/>
      <c r="BI155" s="182"/>
      <c r="BJ155" s="182"/>
      <c r="BK155" s="182"/>
      <c r="BL155" s="182"/>
      <c r="BM155" s="162" t="s">
        <v>103</v>
      </c>
      <c r="BN155" s="162" t="s">
        <v>96</v>
      </c>
      <c r="BO155" s="162" t="s">
        <v>116</v>
      </c>
      <c r="BP155" s="162" t="s">
        <v>104</v>
      </c>
      <c r="BQ155" s="162" t="s">
        <v>117</v>
      </c>
      <c r="BR155" s="162" t="s">
        <v>118</v>
      </c>
      <c r="BS155" s="162" t="s">
        <v>404</v>
      </c>
      <c r="BT155" s="175">
        <v>2.3811980915069602</v>
      </c>
      <c r="BU155" s="175">
        <v>2.3798479728698698</v>
      </c>
      <c r="BV155" s="175">
        <v>2.3798480110168501</v>
      </c>
      <c r="BW155" s="175">
        <v>0</v>
      </c>
      <c r="BX155" s="162"/>
      <c r="BY155" s="182"/>
    </row>
    <row r="156" spans="1:77" x14ac:dyDescent="0.25">
      <c r="A156" s="162" t="s">
        <v>757</v>
      </c>
      <c r="B156" s="162" t="s">
        <v>758</v>
      </c>
      <c r="C156" s="162" t="s">
        <v>759</v>
      </c>
      <c r="D156" s="162" t="s">
        <v>95</v>
      </c>
      <c r="E156" s="162" t="s">
        <v>760</v>
      </c>
      <c r="F156" s="162" t="s">
        <v>761</v>
      </c>
      <c r="G156" s="182"/>
      <c r="H156" s="182"/>
      <c r="I156" s="183"/>
      <c r="J156" s="166">
        <v>20</v>
      </c>
      <c r="K156" s="188"/>
      <c r="L156" s="163">
        <v>19.670000000000002</v>
      </c>
      <c r="M156" s="182"/>
      <c r="N156" s="182"/>
      <c r="O156" s="182"/>
      <c r="P156" s="162"/>
      <c r="Q156" s="182"/>
      <c r="R156" s="162"/>
      <c r="S156" s="162" t="s">
        <v>96</v>
      </c>
      <c r="T156" s="162" t="s">
        <v>96</v>
      </c>
      <c r="U156" s="182"/>
      <c r="V156" s="162"/>
      <c r="W156" s="182"/>
      <c r="X156" s="182"/>
      <c r="Y156" s="182"/>
      <c r="Z156" s="162" t="s">
        <v>96</v>
      </c>
      <c r="AA156" s="162" t="s">
        <v>98</v>
      </c>
      <c r="AB156" s="164" t="s">
        <v>99</v>
      </c>
      <c r="AC156" s="7" t="s">
        <v>100</v>
      </c>
      <c r="AD156" s="162" t="s">
        <v>96</v>
      </c>
      <c r="AE156" s="162" t="s">
        <v>101</v>
      </c>
      <c r="AF156" s="162" t="s">
        <v>247</v>
      </c>
      <c r="AG156" s="162" t="s">
        <v>183</v>
      </c>
      <c r="AH156" s="162" t="s">
        <v>762</v>
      </c>
      <c r="AI156" s="162" t="s">
        <v>364</v>
      </c>
      <c r="AJ156" s="162">
        <v>2014</v>
      </c>
      <c r="AK156" s="162">
        <v>8</v>
      </c>
      <c r="AL156" s="162">
        <v>1</v>
      </c>
      <c r="AM156" s="162">
        <v>2014</v>
      </c>
      <c r="AN156" s="162">
        <v>8</v>
      </c>
      <c r="AO156" s="162">
        <v>1</v>
      </c>
      <c r="AP156" s="162">
        <v>2026</v>
      </c>
      <c r="AQ156" s="162">
        <v>7</v>
      </c>
      <c r="AR156" s="162">
        <v>31</v>
      </c>
      <c r="AS156" s="162">
        <v>2013</v>
      </c>
      <c r="AT156" s="162">
        <v>11</v>
      </c>
      <c r="AU156" s="162">
        <v>22</v>
      </c>
      <c r="AV156" s="162" t="s">
        <v>101</v>
      </c>
      <c r="AW156" s="162"/>
      <c r="AX156" s="162"/>
      <c r="AY156" s="162"/>
      <c r="AZ156" s="162"/>
      <c r="BA156" s="162"/>
      <c r="BB156" s="182"/>
      <c r="BC156" s="182"/>
      <c r="BD156" s="182"/>
      <c r="BE156" s="182"/>
      <c r="BF156" s="182"/>
      <c r="BG156" s="182"/>
      <c r="BH156" s="182"/>
      <c r="BI156" s="182"/>
      <c r="BJ156" s="182"/>
      <c r="BK156" s="182"/>
      <c r="BL156" s="182"/>
      <c r="BM156" s="162" t="s">
        <v>103</v>
      </c>
      <c r="BN156" s="162" t="s">
        <v>96</v>
      </c>
      <c r="BO156" s="162" t="s">
        <v>103</v>
      </c>
      <c r="BP156" s="162" t="s">
        <v>104</v>
      </c>
      <c r="BQ156" s="162" t="s">
        <v>117</v>
      </c>
      <c r="BR156" s="162" t="s">
        <v>712</v>
      </c>
      <c r="BS156" s="162" t="s">
        <v>101</v>
      </c>
      <c r="BT156" s="187"/>
      <c r="BU156" s="187"/>
      <c r="BV156" s="187"/>
      <c r="BW156" s="187"/>
      <c r="BX156" s="162"/>
      <c r="BY156" s="182"/>
    </row>
    <row r="157" spans="1:77" x14ac:dyDescent="0.25">
      <c r="A157" s="162" t="s">
        <v>763</v>
      </c>
      <c r="B157" s="162" t="s">
        <v>764</v>
      </c>
      <c r="C157" s="162" t="s">
        <v>765</v>
      </c>
      <c r="D157" s="162" t="s">
        <v>95</v>
      </c>
      <c r="E157" s="162"/>
      <c r="F157" s="162"/>
      <c r="G157" s="182"/>
      <c r="H157" s="182"/>
      <c r="I157" s="183"/>
      <c r="J157" s="166">
        <v>91</v>
      </c>
      <c r="K157" s="188"/>
      <c r="L157" s="168">
        <v>298.52457425382732</v>
      </c>
      <c r="M157" s="182"/>
      <c r="N157" s="182"/>
      <c r="O157" s="182"/>
      <c r="P157" s="162"/>
      <c r="Q157" s="182"/>
      <c r="R157" s="162"/>
      <c r="S157" s="162"/>
      <c r="T157" s="162"/>
      <c r="U157" s="182"/>
      <c r="V157" s="162"/>
      <c r="W157" s="182"/>
      <c r="X157" s="182"/>
      <c r="Y157" s="182"/>
      <c r="Z157" s="162"/>
      <c r="AA157" s="162" t="s">
        <v>96</v>
      </c>
      <c r="AB157" s="101" t="s">
        <v>615</v>
      </c>
      <c r="AC157" s="7" t="s">
        <v>521</v>
      </c>
      <c r="AD157" s="162"/>
      <c r="AE157" s="162"/>
      <c r="AF157" s="162" t="s">
        <v>195</v>
      </c>
      <c r="AG157" s="162" t="s">
        <v>303</v>
      </c>
      <c r="AH157" s="162"/>
      <c r="AI157" s="162"/>
      <c r="AJ157" s="162"/>
      <c r="AK157" s="162"/>
      <c r="AL157" s="162"/>
      <c r="AM157" s="162">
        <v>1950</v>
      </c>
      <c r="AN157" s="162">
        <v>1</v>
      </c>
      <c r="AO157" s="162">
        <v>1</v>
      </c>
      <c r="AP157" s="162">
        <v>2099</v>
      </c>
      <c r="AQ157" s="162">
        <v>12</v>
      </c>
      <c r="AR157" s="162">
        <v>31</v>
      </c>
      <c r="AS157" s="162"/>
      <c r="AT157" s="162"/>
      <c r="AU157" s="162"/>
      <c r="AV157" s="162" t="s">
        <v>101</v>
      </c>
      <c r="AW157" s="162"/>
      <c r="AX157" s="162"/>
      <c r="AY157" s="162"/>
      <c r="AZ157" s="162"/>
      <c r="BA157" s="162"/>
      <c r="BB157" s="182"/>
      <c r="BC157" s="182"/>
      <c r="BD157" s="182"/>
      <c r="BE157" s="182"/>
      <c r="BF157" s="182"/>
      <c r="BG157" s="182"/>
      <c r="BH157" s="182"/>
      <c r="BI157" s="182"/>
      <c r="BJ157" s="182"/>
      <c r="BK157" s="182"/>
      <c r="BL157" s="182"/>
      <c r="BM157" s="162"/>
      <c r="BN157" s="162"/>
      <c r="BO157" s="162"/>
      <c r="BP157" s="162" t="s">
        <v>104</v>
      </c>
      <c r="BQ157" s="162" t="s">
        <v>117</v>
      </c>
      <c r="BR157" s="162" t="s">
        <v>96</v>
      </c>
      <c r="BS157" s="162" t="s">
        <v>522</v>
      </c>
      <c r="BT157" s="187"/>
      <c r="BU157" s="187"/>
      <c r="BV157" s="187"/>
      <c r="BW157" s="187"/>
      <c r="BX157" s="162"/>
      <c r="BY157" s="182"/>
    </row>
    <row r="158" spans="1:77" x14ac:dyDescent="0.25">
      <c r="A158" s="162" t="s">
        <v>766</v>
      </c>
      <c r="B158" s="162" t="s">
        <v>767</v>
      </c>
      <c r="C158" s="162" t="s">
        <v>768</v>
      </c>
      <c r="D158" s="162" t="s">
        <v>95</v>
      </c>
      <c r="E158" s="162" t="s">
        <v>96</v>
      </c>
      <c r="F158" s="162" t="s">
        <v>96</v>
      </c>
      <c r="G158" s="182"/>
      <c r="H158" s="182"/>
      <c r="I158" s="183"/>
      <c r="J158" s="166">
        <v>6</v>
      </c>
      <c r="K158" s="188"/>
      <c r="L158" s="163">
        <v>0</v>
      </c>
      <c r="M158" s="182"/>
      <c r="N158" s="182"/>
      <c r="O158" s="182"/>
      <c r="P158" s="162"/>
      <c r="Q158" s="182"/>
      <c r="R158" s="162"/>
      <c r="S158" s="162" t="s">
        <v>96</v>
      </c>
      <c r="T158" s="162" t="s">
        <v>96</v>
      </c>
      <c r="U158" s="182"/>
      <c r="V158" s="162"/>
      <c r="W158" s="182"/>
      <c r="X158" s="182"/>
      <c r="Y158" s="182"/>
      <c r="Z158" s="162" t="s">
        <v>96</v>
      </c>
      <c r="AA158" s="162" t="s">
        <v>96</v>
      </c>
      <c r="AB158" s="164" t="s">
        <v>99</v>
      </c>
      <c r="AC158" s="7" t="s">
        <v>100</v>
      </c>
      <c r="AD158" s="162" t="s">
        <v>96</v>
      </c>
      <c r="AE158" s="162" t="s">
        <v>101</v>
      </c>
      <c r="AF158" s="162" t="s">
        <v>247</v>
      </c>
      <c r="AG158" s="162" t="s">
        <v>183</v>
      </c>
      <c r="AH158" s="162" t="s">
        <v>610</v>
      </c>
      <c r="AI158" s="162" t="s">
        <v>769</v>
      </c>
      <c r="AJ158" s="162">
        <v>1987</v>
      </c>
      <c r="AK158" s="162">
        <v>3</v>
      </c>
      <c r="AL158" s="162">
        <v>10</v>
      </c>
      <c r="AM158" s="162">
        <v>1987</v>
      </c>
      <c r="AN158" s="162">
        <v>3</v>
      </c>
      <c r="AO158" s="162">
        <v>10</v>
      </c>
      <c r="AP158" s="162">
        <v>2060</v>
      </c>
      <c r="AQ158" s="162">
        <v>12</v>
      </c>
      <c r="AR158" s="162">
        <v>31</v>
      </c>
      <c r="AS158" s="162">
        <v>1986</v>
      </c>
      <c r="AT158" s="162">
        <v>11</v>
      </c>
      <c r="AU158" s="162">
        <v>7</v>
      </c>
      <c r="AV158" s="162" t="s">
        <v>101</v>
      </c>
      <c r="AW158" s="162"/>
      <c r="AX158" s="162"/>
      <c r="AY158" s="162"/>
      <c r="AZ158" s="162"/>
      <c r="BA158" s="162"/>
      <c r="BB158" s="182"/>
      <c r="BC158" s="182"/>
      <c r="BD158" s="182"/>
      <c r="BE158" s="182"/>
      <c r="BF158" s="182"/>
      <c r="BG158" s="182"/>
      <c r="BH158" s="182"/>
      <c r="BI158" s="182"/>
      <c r="BJ158" s="182"/>
      <c r="BK158" s="182"/>
      <c r="BL158" s="182"/>
      <c r="BM158" s="162" t="s">
        <v>103</v>
      </c>
      <c r="BN158" s="162" t="s">
        <v>96</v>
      </c>
      <c r="BO158" s="162" t="s">
        <v>116</v>
      </c>
      <c r="BP158" s="162" t="s">
        <v>104</v>
      </c>
      <c r="BQ158" s="162" t="s">
        <v>117</v>
      </c>
      <c r="BR158" s="162" t="s">
        <v>611</v>
      </c>
      <c r="BS158" s="162" t="s">
        <v>101</v>
      </c>
      <c r="BT158" s="187"/>
      <c r="BU158" s="187"/>
      <c r="BV158" s="187"/>
      <c r="BW158" s="187"/>
      <c r="BX158" s="162"/>
      <c r="BY158" s="182"/>
    </row>
    <row r="159" spans="1:77" x14ac:dyDescent="0.25">
      <c r="A159" s="162" t="s">
        <v>770</v>
      </c>
      <c r="B159" s="162" t="s">
        <v>771</v>
      </c>
      <c r="C159" s="162" t="s">
        <v>772</v>
      </c>
      <c r="D159" s="162" t="s">
        <v>95</v>
      </c>
      <c r="E159" s="162"/>
      <c r="F159" s="162"/>
      <c r="G159" s="182"/>
      <c r="H159" s="182"/>
      <c r="I159" s="183"/>
      <c r="J159" s="166">
        <v>6.4</v>
      </c>
      <c r="K159" s="2">
        <v>0</v>
      </c>
      <c r="L159" s="163">
        <v>0</v>
      </c>
      <c r="M159" s="182"/>
      <c r="N159" s="182"/>
      <c r="O159" s="182"/>
      <c r="P159" s="162"/>
      <c r="Q159" s="182"/>
      <c r="R159" s="162"/>
      <c r="S159" s="162"/>
      <c r="T159" s="162"/>
      <c r="U159" s="182"/>
      <c r="V159" s="162"/>
      <c r="W159" s="182"/>
      <c r="X159" s="182"/>
      <c r="Y159" s="182"/>
      <c r="Z159" s="162"/>
      <c r="AA159" s="162" t="s">
        <v>263</v>
      </c>
      <c r="AB159" s="101" t="s">
        <v>615</v>
      </c>
      <c r="AC159" s="7" t="s">
        <v>521</v>
      </c>
      <c r="AD159" s="162"/>
      <c r="AE159" s="162"/>
      <c r="AF159" s="162" t="s">
        <v>718</v>
      </c>
      <c r="AG159" s="162" t="s">
        <v>183</v>
      </c>
      <c r="AH159" s="162"/>
      <c r="AI159" s="162"/>
      <c r="AJ159" s="162"/>
      <c r="AK159" s="162"/>
      <c r="AL159" s="162"/>
      <c r="AM159" s="162">
        <v>1950</v>
      </c>
      <c r="AN159" s="162">
        <v>1</v>
      </c>
      <c r="AO159" s="162">
        <v>1</v>
      </c>
      <c r="AP159" s="162">
        <v>2099</v>
      </c>
      <c r="AQ159" s="162">
        <v>12</v>
      </c>
      <c r="AR159" s="162">
        <v>31</v>
      </c>
      <c r="AS159" s="162"/>
      <c r="AT159" s="162"/>
      <c r="AU159" s="162"/>
      <c r="AV159" s="162" t="s">
        <v>101</v>
      </c>
      <c r="AW159" s="162"/>
      <c r="AX159" s="162"/>
      <c r="AY159" s="162"/>
      <c r="AZ159" s="162"/>
      <c r="BA159" s="162"/>
      <c r="BB159" s="182"/>
      <c r="BC159" s="182"/>
      <c r="BD159" s="182"/>
      <c r="BE159" s="182"/>
      <c r="BF159" s="182"/>
      <c r="BG159" s="182"/>
      <c r="BH159" s="182"/>
      <c r="BI159" s="182"/>
      <c r="BJ159" s="182"/>
      <c r="BK159" s="182"/>
      <c r="BL159" s="182"/>
      <c r="BM159" s="162"/>
      <c r="BN159" s="162"/>
      <c r="BO159" s="162"/>
      <c r="BP159" s="162" t="s">
        <v>104</v>
      </c>
      <c r="BQ159" s="162" t="s">
        <v>117</v>
      </c>
      <c r="BR159" s="162" t="s">
        <v>96</v>
      </c>
      <c r="BS159" s="162" t="s">
        <v>404</v>
      </c>
      <c r="BT159" s="175">
        <v>0</v>
      </c>
      <c r="BU159" s="175">
        <v>0</v>
      </c>
      <c r="BV159" s="175">
        <v>0</v>
      </c>
      <c r="BW159" s="175">
        <v>0</v>
      </c>
      <c r="BX159" s="162"/>
      <c r="BY159" s="182"/>
    </row>
    <row r="160" spans="1:77" x14ac:dyDescent="0.25">
      <c r="A160" s="162" t="s">
        <v>773</v>
      </c>
      <c r="B160" s="162" t="s">
        <v>774</v>
      </c>
      <c r="C160" s="162" t="s">
        <v>775</v>
      </c>
      <c r="D160" s="162" t="s">
        <v>95</v>
      </c>
      <c r="E160" s="162"/>
      <c r="F160" s="162"/>
      <c r="G160" s="182"/>
      <c r="H160" s="182"/>
      <c r="I160" s="183"/>
      <c r="J160" s="166">
        <v>7</v>
      </c>
      <c r="K160" s="2">
        <v>3.21</v>
      </c>
      <c r="L160" s="163">
        <v>29.90378315248574</v>
      </c>
      <c r="M160" s="182"/>
      <c r="N160" s="182"/>
      <c r="O160" s="182"/>
      <c r="P160" s="162"/>
      <c r="Q160" s="182"/>
      <c r="R160" s="162"/>
      <c r="S160" s="162"/>
      <c r="T160" s="162"/>
      <c r="U160" s="182"/>
      <c r="V160" s="162"/>
      <c r="W160" s="182"/>
      <c r="X160" s="182"/>
      <c r="Y160" s="182"/>
      <c r="Z160" s="162"/>
      <c r="AA160" s="162" t="s">
        <v>263</v>
      </c>
      <c r="AB160" s="101" t="s">
        <v>615</v>
      </c>
      <c r="AC160" s="7" t="s">
        <v>521</v>
      </c>
      <c r="AD160" s="162"/>
      <c r="AE160" s="162"/>
      <c r="AF160" s="162" t="s">
        <v>195</v>
      </c>
      <c r="AG160" s="162" t="s">
        <v>303</v>
      </c>
      <c r="AH160" s="162"/>
      <c r="AI160" s="162"/>
      <c r="AJ160" s="162"/>
      <c r="AK160" s="162"/>
      <c r="AL160" s="162"/>
      <c r="AM160" s="162">
        <v>1950</v>
      </c>
      <c r="AN160" s="162">
        <v>1</v>
      </c>
      <c r="AO160" s="162">
        <v>1</v>
      </c>
      <c r="AP160" s="162">
        <v>2099</v>
      </c>
      <c r="AQ160" s="162">
        <v>12</v>
      </c>
      <c r="AR160" s="162">
        <v>31</v>
      </c>
      <c r="AS160" s="162"/>
      <c r="AT160" s="162"/>
      <c r="AU160" s="162"/>
      <c r="AV160" s="162" t="s">
        <v>101</v>
      </c>
      <c r="AW160" s="162"/>
      <c r="AX160" s="162"/>
      <c r="AY160" s="162"/>
      <c r="AZ160" s="162"/>
      <c r="BA160" s="162"/>
      <c r="BB160" s="182"/>
      <c r="BC160" s="182"/>
      <c r="BD160" s="182"/>
      <c r="BE160" s="182"/>
      <c r="BF160" s="182"/>
      <c r="BG160" s="182"/>
      <c r="BH160" s="182"/>
      <c r="BI160" s="182"/>
      <c r="BJ160" s="182"/>
      <c r="BK160" s="182"/>
      <c r="BL160" s="182"/>
      <c r="BM160" s="162"/>
      <c r="BN160" s="162"/>
      <c r="BO160" s="162"/>
      <c r="BP160" s="162" t="s">
        <v>104</v>
      </c>
      <c r="BQ160" s="162" t="s">
        <v>117</v>
      </c>
      <c r="BR160" s="162" t="s">
        <v>96</v>
      </c>
      <c r="BS160" s="162" t="s">
        <v>404</v>
      </c>
      <c r="BT160" s="175">
        <v>31.208237856590401</v>
      </c>
      <c r="BU160" s="175">
        <v>30.7216292584021</v>
      </c>
      <c r="BV160" s="175">
        <v>29.701820787410998</v>
      </c>
      <c r="BW160" s="175">
        <v>29.003127424384498</v>
      </c>
      <c r="BX160" s="162"/>
      <c r="BY160" s="182"/>
    </row>
    <row r="161" spans="1:77" x14ac:dyDescent="0.25">
      <c r="A161" s="162" t="s">
        <v>776</v>
      </c>
      <c r="B161" s="162" t="s">
        <v>777</v>
      </c>
      <c r="C161" s="162" t="s">
        <v>778</v>
      </c>
      <c r="D161" s="162" t="s">
        <v>95</v>
      </c>
      <c r="E161" s="162" t="s">
        <v>96</v>
      </c>
      <c r="F161" s="162" t="s">
        <v>96</v>
      </c>
      <c r="G161" s="182"/>
      <c r="H161" s="182"/>
      <c r="I161" s="183"/>
      <c r="J161" s="166">
        <v>12.7</v>
      </c>
      <c r="K161" s="2">
        <v>12.7</v>
      </c>
      <c r="L161" s="163">
        <v>346</v>
      </c>
      <c r="M161" s="182"/>
      <c r="N161" s="182"/>
      <c r="O161" s="182"/>
      <c r="P161" s="162"/>
      <c r="Q161" s="182"/>
      <c r="R161" s="162"/>
      <c r="S161" s="162" t="s">
        <v>96</v>
      </c>
      <c r="T161" s="162" t="s">
        <v>96</v>
      </c>
      <c r="U161" s="182"/>
      <c r="V161" s="162"/>
      <c r="W161" s="182"/>
      <c r="X161" s="182"/>
      <c r="Y161" s="182"/>
      <c r="Z161" s="162"/>
      <c r="AA161" s="162" t="s">
        <v>263</v>
      </c>
      <c r="AB161" s="164" t="s">
        <v>99</v>
      </c>
      <c r="AC161" s="7" t="s">
        <v>100</v>
      </c>
      <c r="AD161" s="162" t="s">
        <v>96</v>
      </c>
      <c r="AE161" s="162" t="s">
        <v>101</v>
      </c>
      <c r="AF161" s="162"/>
      <c r="AG161" s="162"/>
      <c r="AH161" s="162" t="s">
        <v>779</v>
      </c>
      <c r="AI161" s="162" t="s">
        <v>693</v>
      </c>
      <c r="AJ161" s="162">
        <v>2015</v>
      </c>
      <c r="AK161" s="162">
        <v>9</v>
      </c>
      <c r="AL161" s="162">
        <v>8</v>
      </c>
      <c r="AM161" s="162">
        <v>2015</v>
      </c>
      <c r="AN161" s="162">
        <v>9</v>
      </c>
      <c r="AO161" s="162">
        <v>9</v>
      </c>
      <c r="AP161" s="162">
        <v>2035</v>
      </c>
      <c r="AQ161" s="162">
        <v>9</v>
      </c>
      <c r="AR161" s="162">
        <v>8</v>
      </c>
      <c r="AS161" s="162">
        <v>2012</v>
      </c>
      <c r="AT161" s="162">
        <v>8</v>
      </c>
      <c r="AU161" s="162">
        <v>9</v>
      </c>
      <c r="AV161" s="162" t="s">
        <v>101</v>
      </c>
      <c r="AW161" s="162"/>
      <c r="AX161" s="162"/>
      <c r="AY161" s="162"/>
      <c r="AZ161" s="162"/>
      <c r="BA161" s="162"/>
      <c r="BB161" s="182"/>
      <c r="BC161" s="182"/>
      <c r="BD161" s="182"/>
      <c r="BE161" s="182"/>
      <c r="BF161" s="182"/>
      <c r="BG161" s="182"/>
      <c r="BH161" s="182"/>
      <c r="BI161" s="182"/>
      <c r="BJ161" s="182"/>
      <c r="BK161" s="182"/>
      <c r="BL161" s="182"/>
      <c r="BM161" s="162" t="s">
        <v>103</v>
      </c>
      <c r="BN161" s="162" t="s">
        <v>96</v>
      </c>
      <c r="BO161" s="162" t="s">
        <v>103</v>
      </c>
      <c r="BP161" s="162" t="s">
        <v>104</v>
      </c>
      <c r="BQ161" s="162" t="s">
        <v>117</v>
      </c>
      <c r="BR161" s="162" t="s">
        <v>566</v>
      </c>
      <c r="BS161" s="162" t="s">
        <v>168</v>
      </c>
      <c r="BT161" s="175">
        <v>74.107968164062498</v>
      </c>
      <c r="BU161" s="175">
        <v>73.923274121093797</v>
      </c>
      <c r="BV161" s="175">
        <v>73.9232740234375</v>
      </c>
      <c r="BW161" s="175">
        <v>54.768784179687501</v>
      </c>
      <c r="BX161" s="162"/>
      <c r="BY161" s="182"/>
    </row>
    <row r="162" spans="1:77" x14ac:dyDescent="0.25">
      <c r="A162" s="162" t="s">
        <v>780</v>
      </c>
      <c r="B162" s="162" t="s">
        <v>781</v>
      </c>
      <c r="C162" s="162" t="s">
        <v>782</v>
      </c>
      <c r="D162" s="162" t="s">
        <v>95</v>
      </c>
      <c r="E162" s="162" t="s">
        <v>96</v>
      </c>
      <c r="F162" s="162" t="s">
        <v>96</v>
      </c>
      <c r="G162" s="182"/>
      <c r="H162" s="182"/>
      <c r="I162" s="183"/>
      <c r="J162" s="166">
        <v>1.5</v>
      </c>
      <c r="K162" s="2">
        <v>1.5</v>
      </c>
      <c r="L162" s="163">
        <v>346</v>
      </c>
      <c r="M162" s="182"/>
      <c r="N162" s="182"/>
      <c r="O162" s="182"/>
      <c r="P162" s="162"/>
      <c r="Q162" s="182"/>
      <c r="R162" s="162"/>
      <c r="S162" s="162" t="s">
        <v>96</v>
      </c>
      <c r="T162" s="162" t="s">
        <v>96</v>
      </c>
      <c r="U162" s="182"/>
      <c r="V162" s="162"/>
      <c r="W162" s="182"/>
      <c r="X162" s="182"/>
      <c r="Y162" s="182"/>
      <c r="Z162" s="162"/>
      <c r="AA162" s="162" t="s">
        <v>263</v>
      </c>
      <c r="AB162" s="164" t="s">
        <v>99</v>
      </c>
      <c r="AC162" s="7" t="s">
        <v>100</v>
      </c>
      <c r="AD162" s="162" t="s">
        <v>96</v>
      </c>
      <c r="AE162" s="162" t="s">
        <v>101</v>
      </c>
      <c r="AF162" s="162" t="s">
        <v>195</v>
      </c>
      <c r="AG162" s="162" t="s">
        <v>303</v>
      </c>
      <c r="AH162" s="162" t="s">
        <v>779</v>
      </c>
      <c r="AI162" s="162" t="s">
        <v>783</v>
      </c>
      <c r="AJ162" s="162">
        <v>2015</v>
      </c>
      <c r="AK162" s="162">
        <v>9</v>
      </c>
      <c r="AL162" s="162">
        <v>8</v>
      </c>
      <c r="AM162" s="162">
        <v>2015</v>
      </c>
      <c r="AN162" s="162">
        <v>9</v>
      </c>
      <c r="AO162" s="162">
        <v>9</v>
      </c>
      <c r="AP162" s="162">
        <v>2035</v>
      </c>
      <c r="AQ162" s="162">
        <v>9</v>
      </c>
      <c r="AR162" s="162">
        <v>8</v>
      </c>
      <c r="AS162" s="162">
        <v>2012</v>
      </c>
      <c r="AT162" s="162">
        <v>8</v>
      </c>
      <c r="AU162" s="162">
        <v>9</v>
      </c>
      <c r="AV162" s="162" t="s">
        <v>101</v>
      </c>
      <c r="AW162" s="162"/>
      <c r="AX162" s="162"/>
      <c r="AY162" s="162"/>
      <c r="AZ162" s="162"/>
      <c r="BA162" s="162"/>
      <c r="BB162" s="182"/>
      <c r="BC162" s="182"/>
      <c r="BD162" s="182"/>
      <c r="BE162" s="182"/>
      <c r="BF162" s="182"/>
      <c r="BG162" s="182"/>
      <c r="BH162" s="182"/>
      <c r="BI162" s="182"/>
      <c r="BJ162" s="182"/>
      <c r="BK162" s="182"/>
      <c r="BL162" s="182"/>
      <c r="BM162" s="162" t="s">
        <v>103</v>
      </c>
      <c r="BN162" s="162" t="s">
        <v>96</v>
      </c>
      <c r="BO162" s="162" t="s">
        <v>103</v>
      </c>
      <c r="BP162" s="162" t="s">
        <v>104</v>
      </c>
      <c r="BQ162" s="162" t="s">
        <v>117</v>
      </c>
      <c r="BR162" s="162" t="s">
        <v>566</v>
      </c>
      <c r="BS162" s="162" t="s">
        <v>168</v>
      </c>
      <c r="BT162" s="175">
        <v>74.107968164062498</v>
      </c>
      <c r="BU162" s="175">
        <v>73.923274121093797</v>
      </c>
      <c r="BV162" s="175">
        <v>73.9232740234375</v>
      </c>
      <c r="BW162" s="175">
        <v>54.768784179687501</v>
      </c>
      <c r="BX162" s="162"/>
      <c r="BY162" s="182"/>
    </row>
    <row r="163" spans="1:77" x14ac:dyDescent="0.25">
      <c r="A163" s="162" t="s">
        <v>784</v>
      </c>
      <c r="B163" s="162" t="s">
        <v>785</v>
      </c>
      <c r="C163" s="162" t="s">
        <v>786</v>
      </c>
      <c r="D163" s="162" t="s">
        <v>95</v>
      </c>
      <c r="E163" s="162" t="s">
        <v>787</v>
      </c>
      <c r="F163" s="162" t="s">
        <v>96</v>
      </c>
      <c r="G163" s="182"/>
      <c r="H163" s="182"/>
      <c r="I163" s="183"/>
      <c r="J163" s="166">
        <v>13.5</v>
      </c>
      <c r="K163" s="2">
        <v>13.5</v>
      </c>
      <c r="L163" s="163">
        <v>346</v>
      </c>
      <c r="M163" s="182"/>
      <c r="N163" s="182"/>
      <c r="O163" s="182"/>
      <c r="P163" s="162"/>
      <c r="Q163" s="182"/>
      <c r="R163" s="162"/>
      <c r="S163" s="162" t="s">
        <v>96</v>
      </c>
      <c r="T163" s="162" t="s">
        <v>96</v>
      </c>
      <c r="U163" s="182"/>
      <c r="V163" s="162"/>
      <c r="W163" s="182"/>
      <c r="X163" s="182"/>
      <c r="Y163" s="182"/>
      <c r="Z163" s="162"/>
      <c r="AA163" s="162" t="s">
        <v>263</v>
      </c>
      <c r="AB163" s="164" t="s">
        <v>99</v>
      </c>
      <c r="AC163" s="7" t="s">
        <v>100</v>
      </c>
      <c r="AD163" s="162" t="s">
        <v>96</v>
      </c>
      <c r="AE163" s="162" t="s">
        <v>101</v>
      </c>
      <c r="AF163" s="162"/>
      <c r="AG163" s="162"/>
      <c r="AH163" s="162" t="s">
        <v>779</v>
      </c>
      <c r="AI163" s="162" t="s">
        <v>237</v>
      </c>
      <c r="AJ163" s="162">
        <v>2015</v>
      </c>
      <c r="AK163" s="162">
        <v>9</v>
      </c>
      <c r="AL163" s="162">
        <v>8</v>
      </c>
      <c r="AM163" s="162">
        <v>2015</v>
      </c>
      <c r="AN163" s="162">
        <v>9</v>
      </c>
      <c r="AO163" s="162">
        <v>9</v>
      </c>
      <c r="AP163" s="162">
        <v>2035</v>
      </c>
      <c r="AQ163" s="162">
        <v>9</v>
      </c>
      <c r="AR163" s="162">
        <v>8</v>
      </c>
      <c r="AS163" s="162">
        <v>2012</v>
      </c>
      <c r="AT163" s="162">
        <v>8</v>
      </c>
      <c r="AU163" s="162">
        <v>9</v>
      </c>
      <c r="AV163" s="162" t="s">
        <v>101</v>
      </c>
      <c r="AW163" s="162"/>
      <c r="AX163" s="162"/>
      <c r="AY163" s="162"/>
      <c r="AZ163" s="162"/>
      <c r="BA163" s="162"/>
      <c r="BB163" s="182"/>
      <c r="BC163" s="182"/>
      <c r="BD163" s="182"/>
      <c r="BE163" s="182"/>
      <c r="BF163" s="182"/>
      <c r="BG163" s="182"/>
      <c r="BH163" s="182"/>
      <c r="BI163" s="182"/>
      <c r="BJ163" s="182"/>
      <c r="BK163" s="182"/>
      <c r="BL163" s="182"/>
      <c r="BM163" s="162" t="s">
        <v>103</v>
      </c>
      <c r="BN163" s="162" t="s">
        <v>96</v>
      </c>
      <c r="BO163" s="162" t="s">
        <v>103</v>
      </c>
      <c r="BP163" s="162" t="s">
        <v>104</v>
      </c>
      <c r="BQ163" s="162" t="s">
        <v>117</v>
      </c>
      <c r="BR163" s="162" t="s">
        <v>566</v>
      </c>
      <c r="BS163" s="162" t="s">
        <v>168</v>
      </c>
      <c r="BT163" s="175">
        <v>74.107968164062498</v>
      </c>
      <c r="BU163" s="175">
        <v>73.923274121093797</v>
      </c>
      <c r="BV163" s="175">
        <v>73.9232740234375</v>
      </c>
      <c r="BW163" s="175">
        <v>54.768784179687501</v>
      </c>
      <c r="BX163" s="162"/>
      <c r="BY163" s="182"/>
    </row>
    <row r="164" spans="1:77" x14ac:dyDescent="0.25">
      <c r="A164" s="162" t="s">
        <v>788</v>
      </c>
      <c r="B164" s="162" t="s">
        <v>789</v>
      </c>
      <c r="C164" s="162" t="s">
        <v>790</v>
      </c>
      <c r="D164" s="162" t="s">
        <v>95</v>
      </c>
      <c r="E164" s="162" t="s">
        <v>96</v>
      </c>
      <c r="F164" s="162" t="s">
        <v>96</v>
      </c>
      <c r="G164" s="182"/>
      <c r="H164" s="182"/>
      <c r="I164" s="183"/>
      <c r="J164" s="166">
        <v>8.6999999999999993</v>
      </c>
      <c r="K164" s="2">
        <v>8.6999999999999993</v>
      </c>
      <c r="L164" s="163">
        <v>346</v>
      </c>
      <c r="M164" s="182"/>
      <c r="N164" s="182"/>
      <c r="O164" s="182"/>
      <c r="P164" s="162"/>
      <c r="Q164" s="182"/>
      <c r="R164" s="162"/>
      <c r="S164" s="162" t="s">
        <v>96</v>
      </c>
      <c r="T164" s="162" t="s">
        <v>96</v>
      </c>
      <c r="U164" s="182"/>
      <c r="V164" s="162"/>
      <c r="W164" s="182"/>
      <c r="X164" s="182"/>
      <c r="Y164" s="182"/>
      <c r="Z164" s="162"/>
      <c r="AA164" s="162" t="s">
        <v>263</v>
      </c>
      <c r="AB164" s="164" t="s">
        <v>99</v>
      </c>
      <c r="AC164" s="7" t="s">
        <v>100</v>
      </c>
      <c r="AD164" s="162" t="s">
        <v>96</v>
      </c>
      <c r="AE164" s="162" t="s">
        <v>101</v>
      </c>
      <c r="AF164" s="162" t="s">
        <v>182</v>
      </c>
      <c r="AG164" s="162" t="s">
        <v>183</v>
      </c>
      <c r="AH164" s="162" t="s">
        <v>779</v>
      </c>
      <c r="AI164" s="162" t="s">
        <v>791</v>
      </c>
      <c r="AJ164" s="162">
        <v>2015</v>
      </c>
      <c r="AK164" s="162">
        <v>9</v>
      </c>
      <c r="AL164" s="162">
        <v>8</v>
      </c>
      <c r="AM164" s="162">
        <v>2015</v>
      </c>
      <c r="AN164" s="162">
        <v>9</v>
      </c>
      <c r="AO164" s="162">
        <v>9</v>
      </c>
      <c r="AP164" s="162">
        <v>2035</v>
      </c>
      <c r="AQ164" s="162">
        <v>9</v>
      </c>
      <c r="AR164" s="162">
        <v>8</v>
      </c>
      <c r="AS164" s="162">
        <v>2012</v>
      </c>
      <c r="AT164" s="162">
        <v>8</v>
      </c>
      <c r="AU164" s="162">
        <v>9</v>
      </c>
      <c r="AV164" s="162" t="s">
        <v>101</v>
      </c>
      <c r="AW164" s="162"/>
      <c r="AX164" s="162"/>
      <c r="AY164" s="162"/>
      <c r="AZ164" s="162"/>
      <c r="BA164" s="162"/>
      <c r="BB164" s="182"/>
      <c r="BC164" s="182"/>
      <c r="BD164" s="182"/>
      <c r="BE164" s="182"/>
      <c r="BF164" s="182"/>
      <c r="BG164" s="182"/>
      <c r="BH164" s="182"/>
      <c r="BI164" s="182"/>
      <c r="BJ164" s="182"/>
      <c r="BK164" s="182"/>
      <c r="BL164" s="182"/>
      <c r="BM164" s="162" t="s">
        <v>103</v>
      </c>
      <c r="BN164" s="162" t="s">
        <v>96</v>
      </c>
      <c r="BO164" s="162" t="s">
        <v>103</v>
      </c>
      <c r="BP164" s="162" t="s">
        <v>104</v>
      </c>
      <c r="BQ164" s="162" t="s">
        <v>117</v>
      </c>
      <c r="BR164" s="162" t="s">
        <v>566</v>
      </c>
      <c r="BS164" s="162" t="s">
        <v>168</v>
      </c>
      <c r="BT164" s="175">
        <v>74.107968164062498</v>
      </c>
      <c r="BU164" s="175">
        <v>73.923274121093797</v>
      </c>
      <c r="BV164" s="175">
        <v>73.9232740234375</v>
      </c>
      <c r="BW164" s="175">
        <v>54.768784179687501</v>
      </c>
      <c r="BX164" s="162"/>
      <c r="BY164" s="182"/>
    </row>
    <row r="165" spans="1:77" x14ac:dyDescent="0.25">
      <c r="A165" s="162" t="s">
        <v>792</v>
      </c>
      <c r="B165" s="162" t="s">
        <v>793</v>
      </c>
      <c r="C165" s="162" t="s">
        <v>794</v>
      </c>
      <c r="D165" s="162" t="s">
        <v>95</v>
      </c>
      <c r="E165" s="162" t="s">
        <v>96</v>
      </c>
      <c r="F165" s="162" t="s">
        <v>96</v>
      </c>
      <c r="G165" s="182"/>
      <c r="H165" s="182"/>
      <c r="I165" s="183"/>
      <c r="J165" s="178">
        <v>9.6</v>
      </c>
      <c r="K165" s="2">
        <v>9.6</v>
      </c>
      <c r="L165" s="163">
        <v>346</v>
      </c>
      <c r="M165" s="182"/>
      <c r="N165" s="182"/>
      <c r="O165" s="182"/>
      <c r="P165" s="162"/>
      <c r="Q165" s="182"/>
      <c r="R165" s="162"/>
      <c r="S165" s="162" t="s">
        <v>96</v>
      </c>
      <c r="T165" s="162" t="s">
        <v>96</v>
      </c>
      <c r="U165" s="182"/>
      <c r="V165" s="162"/>
      <c r="W165" s="182"/>
      <c r="X165" s="182"/>
      <c r="Y165" s="182"/>
      <c r="Z165" s="162"/>
      <c r="AA165" s="162" t="s">
        <v>263</v>
      </c>
      <c r="AB165" s="164" t="s">
        <v>99</v>
      </c>
      <c r="AC165" s="7" t="s">
        <v>100</v>
      </c>
      <c r="AD165" s="162" t="s">
        <v>96</v>
      </c>
      <c r="AE165" s="162" t="s">
        <v>101</v>
      </c>
      <c r="AF165" s="162"/>
      <c r="AG165" s="162"/>
      <c r="AH165" s="162" t="s">
        <v>779</v>
      </c>
      <c r="AI165" s="162" t="s">
        <v>237</v>
      </c>
      <c r="AJ165" s="162">
        <v>2015</v>
      </c>
      <c r="AK165" s="162">
        <v>9</v>
      </c>
      <c r="AL165" s="162">
        <v>8</v>
      </c>
      <c r="AM165" s="162">
        <v>2015</v>
      </c>
      <c r="AN165" s="162">
        <v>9</v>
      </c>
      <c r="AO165" s="162">
        <v>9</v>
      </c>
      <c r="AP165" s="162">
        <v>2035</v>
      </c>
      <c r="AQ165" s="162">
        <v>9</v>
      </c>
      <c r="AR165" s="162">
        <v>8</v>
      </c>
      <c r="AS165" s="162">
        <v>2012</v>
      </c>
      <c r="AT165" s="162">
        <v>8</v>
      </c>
      <c r="AU165" s="162">
        <v>9</v>
      </c>
      <c r="AV165" s="162" t="s">
        <v>101</v>
      </c>
      <c r="AW165" s="162"/>
      <c r="AX165" s="162"/>
      <c r="AY165" s="162"/>
      <c r="AZ165" s="162"/>
      <c r="BA165" s="162"/>
      <c r="BB165" s="182"/>
      <c r="BC165" s="182"/>
      <c r="BD165" s="182"/>
      <c r="BE165" s="182"/>
      <c r="BF165" s="182"/>
      <c r="BG165" s="182"/>
      <c r="BH165" s="182"/>
      <c r="BI165" s="182"/>
      <c r="BJ165" s="182"/>
      <c r="BK165" s="182"/>
      <c r="BL165" s="182"/>
      <c r="BM165" s="162" t="s">
        <v>103</v>
      </c>
      <c r="BN165" s="162" t="s">
        <v>96</v>
      </c>
      <c r="BO165" s="162" t="s">
        <v>103</v>
      </c>
      <c r="BP165" s="162" t="s">
        <v>104</v>
      </c>
      <c r="BQ165" s="162" t="s">
        <v>117</v>
      </c>
      <c r="BR165" s="162" t="s">
        <v>566</v>
      </c>
      <c r="BS165" s="162" t="s">
        <v>168</v>
      </c>
      <c r="BT165" s="175">
        <v>74.107968164062498</v>
      </c>
      <c r="BU165" s="175">
        <v>73.923274121093797</v>
      </c>
      <c r="BV165" s="175">
        <v>73.9232740234375</v>
      </c>
      <c r="BW165" s="175">
        <v>54.768784179687501</v>
      </c>
      <c r="BX165" s="162"/>
      <c r="BY165" s="182"/>
    </row>
    <row r="166" spans="1:77" x14ac:dyDescent="0.25">
      <c r="A166" s="162" t="s">
        <v>795</v>
      </c>
      <c r="B166" s="162" t="s">
        <v>527</v>
      </c>
      <c r="C166" s="162" t="s">
        <v>796</v>
      </c>
      <c r="D166" s="162" t="s">
        <v>95</v>
      </c>
      <c r="E166" s="162"/>
      <c r="F166" s="162"/>
      <c r="G166" s="182"/>
      <c r="H166" s="182"/>
      <c r="I166" s="183"/>
      <c r="J166" s="166">
        <v>7</v>
      </c>
      <c r="K166" s="2">
        <v>1.2</v>
      </c>
      <c r="L166" s="163">
        <v>27.197236337597563</v>
      </c>
      <c r="M166" s="182"/>
      <c r="N166" s="182"/>
      <c r="O166" s="182"/>
      <c r="P166" s="162"/>
      <c r="Q166" s="182"/>
      <c r="R166" s="162"/>
      <c r="S166" s="162"/>
      <c r="T166" s="162"/>
      <c r="U166" s="182"/>
      <c r="V166" s="162"/>
      <c r="W166" s="182"/>
      <c r="X166" s="182"/>
      <c r="Y166" s="182"/>
      <c r="Z166" s="162"/>
      <c r="AA166" s="162" t="s">
        <v>263</v>
      </c>
      <c r="AB166" s="101" t="s">
        <v>615</v>
      </c>
      <c r="AC166" s="7" t="s">
        <v>521</v>
      </c>
      <c r="AD166" s="162"/>
      <c r="AE166" s="162"/>
      <c r="AF166" s="162" t="s">
        <v>182</v>
      </c>
      <c r="AG166" s="162" t="s">
        <v>183</v>
      </c>
      <c r="AH166" s="162"/>
      <c r="AI166" s="162"/>
      <c r="AJ166" s="162"/>
      <c r="AK166" s="162"/>
      <c r="AL166" s="162"/>
      <c r="AM166" s="162">
        <v>1950</v>
      </c>
      <c r="AN166" s="162">
        <v>1</v>
      </c>
      <c r="AO166" s="162">
        <v>1</v>
      </c>
      <c r="AP166" s="162">
        <v>2099</v>
      </c>
      <c r="AQ166" s="162">
        <v>12</v>
      </c>
      <c r="AR166" s="162">
        <v>31</v>
      </c>
      <c r="AS166" s="162"/>
      <c r="AT166" s="162"/>
      <c r="AU166" s="162"/>
      <c r="AV166" s="162" t="s">
        <v>101</v>
      </c>
      <c r="AW166" s="162"/>
      <c r="AX166" s="162"/>
      <c r="AY166" s="162"/>
      <c r="AZ166" s="162"/>
      <c r="BA166" s="162"/>
      <c r="BB166" s="182"/>
      <c r="BC166" s="182"/>
      <c r="BD166" s="182"/>
      <c r="BE166" s="182"/>
      <c r="BF166" s="182"/>
      <c r="BG166" s="182"/>
      <c r="BH166" s="182"/>
      <c r="BI166" s="182"/>
      <c r="BJ166" s="182"/>
      <c r="BK166" s="182"/>
      <c r="BL166" s="182"/>
      <c r="BM166" s="162"/>
      <c r="BN166" s="162"/>
      <c r="BO166" s="162"/>
      <c r="BP166" s="162" t="s">
        <v>104</v>
      </c>
      <c r="BQ166" s="162" t="s">
        <v>117</v>
      </c>
      <c r="BR166" s="162" t="s">
        <v>96</v>
      </c>
      <c r="BS166" s="162" t="s">
        <v>404</v>
      </c>
      <c r="BT166" s="175">
        <v>28.612755122644199</v>
      </c>
      <c r="BU166" s="175">
        <v>27.917939581012501</v>
      </c>
      <c r="BV166" s="175">
        <v>26.992016420751799</v>
      </c>
      <c r="BW166" s="175">
        <v>26.381502761649202</v>
      </c>
      <c r="BX166" s="162"/>
      <c r="BY166" s="182"/>
    </row>
    <row r="167" spans="1:77" x14ac:dyDescent="0.25">
      <c r="A167" s="162" t="s">
        <v>797</v>
      </c>
      <c r="B167" s="162" t="s">
        <v>798</v>
      </c>
      <c r="C167" s="162" t="s">
        <v>799</v>
      </c>
      <c r="D167" s="162" t="s">
        <v>95</v>
      </c>
      <c r="E167" s="162"/>
      <c r="F167" s="162"/>
      <c r="G167" s="182"/>
      <c r="H167" s="182"/>
      <c r="I167" s="183"/>
      <c r="J167" s="166">
        <v>5.8</v>
      </c>
      <c r="K167" s="2">
        <v>2.7</v>
      </c>
      <c r="L167" s="163">
        <v>26.149516532856378</v>
      </c>
      <c r="M167" s="182"/>
      <c r="N167" s="182"/>
      <c r="O167" s="182"/>
      <c r="P167" s="162"/>
      <c r="Q167" s="182"/>
      <c r="R167" s="162"/>
      <c r="S167" s="162"/>
      <c r="T167" s="162"/>
      <c r="U167" s="182"/>
      <c r="V167" s="162"/>
      <c r="W167" s="182"/>
      <c r="X167" s="182"/>
      <c r="Y167" s="182"/>
      <c r="Z167" s="162"/>
      <c r="AA167" s="162" t="s">
        <v>263</v>
      </c>
      <c r="AB167" s="101" t="s">
        <v>615</v>
      </c>
      <c r="AC167" s="7" t="s">
        <v>521</v>
      </c>
      <c r="AD167" s="162"/>
      <c r="AE167" s="162"/>
      <c r="AF167" s="162" t="s">
        <v>182</v>
      </c>
      <c r="AG167" s="162" t="s">
        <v>183</v>
      </c>
      <c r="AH167" s="162"/>
      <c r="AI167" s="162"/>
      <c r="AJ167" s="162"/>
      <c r="AK167" s="162"/>
      <c r="AL167" s="162"/>
      <c r="AM167" s="162">
        <v>1950</v>
      </c>
      <c r="AN167" s="162">
        <v>1</v>
      </c>
      <c r="AO167" s="162">
        <v>1</v>
      </c>
      <c r="AP167" s="162">
        <v>2099</v>
      </c>
      <c r="AQ167" s="162">
        <v>12</v>
      </c>
      <c r="AR167" s="162">
        <v>31</v>
      </c>
      <c r="AS167" s="162"/>
      <c r="AT167" s="162"/>
      <c r="AU167" s="162"/>
      <c r="AV167" s="162" t="s">
        <v>101</v>
      </c>
      <c r="AW167" s="162"/>
      <c r="AX167" s="162"/>
      <c r="AY167" s="162"/>
      <c r="AZ167" s="162"/>
      <c r="BA167" s="162"/>
      <c r="BB167" s="182"/>
      <c r="BC167" s="182"/>
      <c r="BD167" s="182"/>
      <c r="BE167" s="182"/>
      <c r="BF167" s="182"/>
      <c r="BG167" s="182"/>
      <c r="BH167" s="182"/>
      <c r="BI167" s="182"/>
      <c r="BJ167" s="182"/>
      <c r="BK167" s="182"/>
      <c r="BL167" s="182"/>
      <c r="BM167" s="162"/>
      <c r="BN167" s="162"/>
      <c r="BO167" s="162"/>
      <c r="BP167" s="162" t="s">
        <v>104</v>
      </c>
      <c r="BQ167" s="162" t="s">
        <v>117</v>
      </c>
      <c r="BR167" s="162" t="s">
        <v>96</v>
      </c>
      <c r="BS167" s="162" t="s">
        <v>404</v>
      </c>
      <c r="BT167" s="175">
        <v>27.364933792557199</v>
      </c>
      <c r="BU167" s="175">
        <v>26.850897506289201</v>
      </c>
      <c r="BV167" s="175">
        <v>25.973609373776402</v>
      </c>
      <c r="BW167" s="175">
        <v>25.3538105561938</v>
      </c>
      <c r="BX167" s="162"/>
      <c r="BY167" s="182"/>
    </row>
    <row r="168" spans="1:77" x14ac:dyDescent="0.25">
      <c r="A168" s="162" t="s">
        <v>800</v>
      </c>
      <c r="B168" s="162" t="s">
        <v>801</v>
      </c>
      <c r="C168" s="162" t="s">
        <v>802</v>
      </c>
      <c r="D168" s="162" t="s">
        <v>95</v>
      </c>
      <c r="E168" s="162"/>
      <c r="F168" s="162"/>
      <c r="G168" s="182"/>
      <c r="H168" s="182"/>
      <c r="I168" s="183"/>
      <c r="J168" s="166">
        <v>7</v>
      </c>
      <c r="K168" s="2">
        <v>1.62</v>
      </c>
      <c r="L168" s="163">
        <v>39.26869821114478</v>
      </c>
      <c r="M168" s="182"/>
      <c r="N168" s="182"/>
      <c r="O168" s="182"/>
      <c r="P168" s="162"/>
      <c r="Q168" s="182"/>
      <c r="R168" s="162"/>
      <c r="S168" s="162"/>
      <c r="T168" s="162"/>
      <c r="U168" s="182"/>
      <c r="V168" s="162"/>
      <c r="W168" s="182"/>
      <c r="X168" s="182"/>
      <c r="Y168" s="182"/>
      <c r="Z168" s="162"/>
      <c r="AA168" s="162" t="s">
        <v>263</v>
      </c>
      <c r="AB168" s="101" t="s">
        <v>615</v>
      </c>
      <c r="AC168" s="7" t="s">
        <v>521</v>
      </c>
      <c r="AD168" s="162"/>
      <c r="AE168" s="162"/>
      <c r="AF168" s="162"/>
      <c r="AG168" s="162"/>
      <c r="AH168" s="162"/>
      <c r="AI168" s="162"/>
      <c r="AJ168" s="162"/>
      <c r="AK168" s="162"/>
      <c r="AL168" s="162"/>
      <c r="AM168" s="162">
        <v>1950</v>
      </c>
      <c r="AN168" s="162">
        <v>1</v>
      </c>
      <c r="AO168" s="162">
        <v>1</v>
      </c>
      <c r="AP168" s="162">
        <v>2099</v>
      </c>
      <c r="AQ168" s="162">
        <v>12</v>
      </c>
      <c r="AR168" s="162">
        <v>31</v>
      </c>
      <c r="AS168" s="162"/>
      <c r="AT168" s="162"/>
      <c r="AU168" s="162"/>
      <c r="AV168" s="162" t="s">
        <v>101</v>
      </c>
      <c r="AW168" s="162"/>
      <c r="AX168" s="162"/>
      <c r="AY168" s="162"/>
      <c r="AZ168" s="162"/>
      <c r="BA168" s="162"/>
      <c r="BB168" s="182"/>
      <c r="BC168" s="182"/>
      <c r="BD168" s="182"/>
      <c r="BE168" s="182"/>
      <c r="BF168" s="182"/>
      <c r="BG168" s="182"/>
      <c r="BH168" s="182"/>
      <c r="BI168" s="182"/>
      <c r="BJ168" s="182"/>
      <c r="BK168" s="182"/>
      <c r="BL168" s="182"/>
      <c r="BM168" s="162"/>
      <c r="BN168" s="162"/>
      <c r="BO168" s="162"/>
      <c r="BP168" s="162" t="s">
        <v>104</v>
      </c>
      <c r="BQ168" s="162" t="s">
        <v>117</v>
      </c>
      <c r="BR168" s="162" t="s">
        <v>96</v>
      </c>
      <c r="BS168" s="162" t="s">
        <v>404</v>
      </c>
      <c r="BT168" s="175">
        <v>40.878170941410303</v>
      </c>
      <c r="BU168" s="175">
        <v>40.3478713279112</v>
      </c>
      <c r="BV168" s="175">
        <v>39.0143525651199</v>
      </c>
      <c r="BW168" s="175">
        <v>38.079537538798803</v>
      </c>
      <c r="BX168" s="162"/>
      <c r="BY168" s="182"/>
    </row>
    <row r="169" spans="1:77" x14ac:dyDescent="0.25">
      <c r="A169" s="162" t="s">
        <v>803</v>
      </c>
      <c r="B169" s="162" t="s">
        <v>804</v>
      </c>
      <c r="C169" s="162" t="s">
        <v>805</v>
      </c>
      <c r="D169" s="162" t="s">
        <v>95</v>
      </c>
      <c r="E169" s="162" t="s">
        <v>806</v>
      </c>
      <c r="F169" s="162" t="s">
        <v>807</v>
      </c>
      <c r="G169" s="182"/>
      <c r="H169" s="182"/>
      <c r="I169" s="183"/>
      <c r="J169" s="166">
        <v>1</v>
      </c>
      <c r="K169" s="2">
        <v>1</v>
      </c>
      <c r="L169" s="163">
        <v>2.6206</v>
      </c>
      <c r="M169" s="182"/>
      <c r="N169" s="182"/>
      <c r="O169" s="182"/>
      <c r="P169" s="162"/>
      <c r="Q169" s="182"/>
      <c r="R169" s="162"/>
      <c r="S169" s="162" t="s">
        <v>208</v>
      </c>
      <c r="T169" s="162" t="s">
        <v>96</v>
      </c>
      <c r="U169" s="182"/>
      <c r="V169" s="162"/>
      <c r="W169" s="182"/>
      <c r="X169" s="182"/>
      <c r="Y169" s="182"/>
      <c r="Z169" s="162" t="s">
        <v>96</v>
      </c>
      <c r="AA169" s="162" t="s">
        <v>96</v>
      </c>
      <c r="AB169" s="164" t="s">
        <v>99</v>
      </c>
      <c r="AC169" s="7" t="s">
        <v>100</v>
      </c>
      <c r="AD169" s="162" t="s">
        <v>96</v>
      </c>
      <c r="AE169" s="162" t="s">
        <v>101</v>
      </c>
      <c r="AF169" s="162"/>
      <c r="AG169" s="162"/>
      <c r="AH169" s="162" t="s">
        <v>102</v>
      </c>
      <c r="AI169" s="162" t="s">
        <v>147</v>
      </c>
      <c r="AJ169" s="162">
        <v>2017</v>
      </c>
      <c r="AK169" s="162">
        <v>12</v>
      </c>
      <c r="AL169" s="162">
        <v>28</v>
      </c>
      <c r="AM169" s="162">
        <v>2018</v>
      </c>
      <c r="AN169" s="162">
        <v>3</v>
      </c>
      <c r="AO169" s="162">
        <v>12</v>
      </c>
      <c r="AP169" s="162">
        <v>2038</v>
      </c>
      <c r="AQ169" s="162">
        <v>3</v>
      </c>
      <c r="AR169" s="162">
        <v>11</v>
      </c>
      <c r="AS169" s="162">
        <v>2015</v>
      </c>
      <c r="AT169" s="162">
        <v>12</v>
      </c>
      <c r="AU169" s="162">
        <v>18</v>
      </c>
      <c r="AV169" s="162" t="s">
        <v>101</v>
      </c>
      <c r="AW169" s="162"/>
      <c r="AX169" s="162"/>
      <c r="AY169" s="162"/>
      <c r="AZ169" s="162"/>
      <c r="BA169" s="162"/>
      <c r="BB169" s="182"/>
      <c r="BC169" s="182"/>
      <c r="BD169" s="182"/>
      <c r="BE169" s="182"/>
      <c r="BF169" s="182"/>
      <c r="BG169" s="182"/>
      <c r="BH169" s="182"/>
      <c r="BI169" s="182"/>
      <c r="BJ169" s="182"/>
      <c r="BK169" s="182"/>
      <c r="BL169" s="182"/>
      <c r="BM169" s="162" t="s">
        <v>103</v>
      </c>
      <c r="BN169" s="162" t="s">
        <v>96</v>
      </c>
      <c r="BO169" s="162" t="s">
        <v>103</v>
      </c>
      <c r="BP169" s="162" t="s">
        <v>104</v>
      </c>
      <c r="BQ169" s="162" t="s">
        <v>117</v>
      </c>
      <c r="BR169" s="162" t="s">
        <v>658</v>
      </c>
      <c r="BS169" s="162" t="s">
        <v>119</v>
      </c>
      <c r="BT169" s="175">
        <v>2.6717425813674902</v>
      </c>
      <c r="BU169" s="175">
        <v>2.6396847476959202</v>
      </c>
      <c r="BV169" s="175">
        <v>2.5872857551574699</v>
      </c>
      <c r="BW169" s="175">
        <v>2.5232472190856901</v>
      </c>
      <c r="BX169" s="162"/>
      <c r="BY169" s="182"/>
    </row>
    <row r="170" spans="1:77" x14ac:dyDescent="0.25">
      <c r="A170" s="162" t="s">
        <v>808</v>
      </c>
      <c r="B170" s="162" t="s">
        <v>809</v>
      </c>
      <c r="C170" s="162" t="s">
        <v>810</v>
      </c>
      <c r="D170" s="162" t="s">
        <v>95</v>
      </c>
      <c r="E170" s="162" t="s">
        <v>811</v>
      </c>
      <c r="F170" s="162" t="s">
        <v>812</v>
      </c>
      <c r="G170" s="182"/>
      <c r="H170" s="182"/>
      <c r="I170" s="183"/>
      <c r="J170" s="166">
        <v>20</v>
      </c>
      <c r="K170" s="2">
        <v>20</v>
      </c>
      <c r="L170" s="163">
        <v>47</v>
      </c>
      <c r="M170" s="182"/>
      <c r="N170" s="182"/>
      <c r="O170" s="182"/>
      <c r="P170" s="162"/>
      <c r="Q170" s="182"/>
      <c r="R170" s="162"/>
      <c r="S170" s="162" t="s">
        <v>208</v>
      </c>
      <c r="T170" s="162" t="s">
        <v>96</v>
      </c>
      <c r="U170" s="182"/>
      <c r="V170" s="162"/>
      <c r="W170" s="182"/>
      <c r="X170" s="182"/>
      <c r="Y170" s="182"/>
      <c r="Z170" s="162" t="s">
        <v>96</v>
      </c>
      <c r="AA170" s="162" t="s">
        <v>263</v>
      </c>
      <c r="AB170" s="164" t="s">
        <v>99</v>
      </c>
      <c r="AC170" s="7" t="s">
        <v>100</v>
      </c>
      <c r="AD170" s="162" t="s">
        <v>96</v>
      </c>
      <c r="AE170" s="162" t="s">
        <v>101</v>
      </c>
      <c r="AF170" s="162" t="s">
        <v>608</v>
      </c>
      <c r="AG170" s="162" t="s">
        <v>609</v>
      </c>
      <c r="AH170" s="162" t="s">
        <v>102</v>
      </c>
      <c r="AI170" s="162" t="s">
        <v>147</v>
      </c>
      <c r="AJ170" s="162">
        <v>2015</v>
      </c>
      <c r="AK170" s="162">
        <v>4</v>
      </c>
      <c r="AL170" s="162">
        <v>14</v>
      </c>
      <c r="AM170" s="162">
        <v>2015</v>
      </c>
      <c r="AN170" s="162">
        <v>5</v>
      </c>
      <c r="AO170" s="162">
        <v>15</v>
      </c>
      <c r="AP170" s="162">
        <v>2035</v>
      </c>
      <c r="AQ170" s="162">
        <v>5</v>
      </c>
      <c r="AR170" s="162">
        <v>14</v>
      </c>
      <c r="AS170" s="162">
        <v>2012</v>
      </c>
      <c r="AT170" s="162">
        <v>8</v>
      </c>
      <c r="AU170" s="162">
        <v>30</v>
      </c>
      <c r="AV170" s="162" t="s">
        <v>101</v>
      </c>
      <c r="AW170" s="162"/>
      <c r="AX170" s="162"/>
      <c r="AY170" s="162"/>
      <c r="AZ170" s="162"/>
      <c r="BA170" s="162"/>
      <c r="BB170" s="182"/>
      <c r="BC170" s="182"/>
      <c r="BD170" s="182"/>
      <c r="BE170" s="182"/>
      <c r="BF170" s="182"/>
      <c r="BG170" s="182"/>
      <c r="BH170" s="182"/>
      <c r="BI170" s="182"/>
      <c r="BJ170" s="182"/>
      <c r="BK170" s="182"/>
      <c r="BL170" s="182"/>
      <c r="BM170" s="162" t="s">
        <v>103</v>
      </c>
      <c r="BN170" s="162" t="s">
        <v>96</v>
      </c>
      <c r="BO170" s="162" t="s">
        <v>103</v>
      </c>
      <c r="BP170" s="162" t="s">
        <v>104</v>
      </c>
      <c r="BQ170" s="162" t="s">
        <v>117</v>
      </c>
      <c r="BR170" s="162" t="s">
        <v>265</v>
      </c>
      <c r="BS170" s="162" t="s">
        <v>119</v>
      </c>
      <c r="BT170" s="175">
        <v>45.701747619628897</v>
      </c>
      <c r="BU170" s="175">
        <v>45.154010925293001</v>
      </c>
      <c r="BV170" s="175">
        <v>44.257680755615198</v>
      </c>
      <c r="BW170" s="175">
        <v>14.349783874511701</v>
      </c>
      <c r="BX170" s="162"/>
      <c r="BY170" s="182"/>
    </row>
    <row r="171" spans="1:77" x14ac:dyDescent="0.25">
      <c r="A171" s="162" t="s">
        <v>813</v>
      </c>
      <c r="B171" s="162" t="s">
        <v>121</v>
      </c>
      <c r="C171" s="162" t="s">
        <v>814</v>
      </c>
      <c r="D171" s="162" t="s">
        <v>110</v>
      </c>
      <c r="E171" s="162" t="s">
        <v>815</v>
      </c>
      <c r="F171" s="162" t="s">
        <v>816</v>
      </c>
      <c r="G171" s="182"/>
      <c r="H171" s="182"/>
      <c r="I171" s="183"/>
      <c r="J171" s="166">
        <v>169</v>
      </c>
      <c r="K171" s="188"/>
      <c r="L171" s="163">
        <v>0</v>
      </c>
      <c r="M171" s="182"/>
      <c r="N171" s="182"/>
      <c r="O171" s="182"/>
      <c r="P171" s="162"/>
      <c r="Q171" s="182"/>
      <c r="R171" s="162"/>
      <c r="S171" s="162" t="s">
        <v>96</v>
      </c>
      <c r="T171" s="162" t="s">
        <v>123</v>
      </c>
      <c r="U171" s="182"/>
      <c r="V171" s="162">
        <v>676</v>
      </c>
      <c r="W171" s="182"/>
      <c r="X171" s="182"/>
      <c r="Y171" s="182"/>
      <c r="Z171" s="162" t="s">
        <v>96</v>
      </c>
      <c r="AA171" s="162" t="s">
        <v>96</v>
      </c>
      <c r="AB171" s="164" t="s">
        <v>99</v>
      </c>
      <c r="AC171" s="7" t="s">
        <v>100</v>
      </c>
      <c r="AD171" s="162" t="s">
        <v>96</v>
      </c>
      <c r="AE171" s="162" t="s">
        <v>817</v>
      </c>
      <c r="AF171" s="162" t="s">
        <v>154</v>
      </c>
      <c r="AG171" s="162" t="s">
        <v>183</v>
      </c>
      <c r="AH171" s="162" t="s">
        <v>156</v>
      </c>
      <c r="AI171" s="162" t="s">
        <v>147</v>
      </c>
      <c r="AJ171" s="182"/>
      <c r="AK171" s="182"/>
      <c r="AL171" s="182"/>
      <c r="AM171" s="182"/>
      <c r="AN171" s="182"/>
      <c r="AO171" s="182"/>
      <c r="AP171" s="182"/>
      <c r="AQ171" s="182"/>
      <c r="AR171" s="182"/>
      <c r="AS171" s="162">
        <v>2021</v>
      </c>
      <c r="AT171" s="162">
        <v>12</v>
      </c>
      <c r="AU171" s="162">
        <v>28</v>
      </c>
      <c r="AV171" s="162" t="s">
        <v>101</v>
      </c>
      <c r="AW171" s="162"/>
      <c r="AX171" s="162"/>
      <c r="AY171" s="162"/>
      <c r="AZ171" s="162"/>
      <c r="BA171" s="162" t="s">
        <v>101</v>
      </c>
      <c r="BB171" s="185"/>
      <c r="BC171" s="185"/>
      <c r="BD171" s="185"/>
      <c r="BE171" s="185"/>
      <c r="BF171" s="185"/>
      <c r="BG171" s="185"/>
      <c r="BH171" s="185"/>
      <c r="BI171" s="182"/>
      <c r="BJ171" s="182"/>
      <c r="BK171" s="182"/>
      <c r="BL171" s="182"/>
      <c r="BM171" s="162" t="s">
        <v>103</v>
      </c>
      <c r="BN171" s="162" t="s">
        <v>116</v>
      </c>
      <c r="BO171" s="162" t="s">
        <v>103</v>
      </c>
      <c r="BP171" s="162" t="s">
        <v>128</v>
      </c>
      <c r="BQ171" s="162" t="s">
        <v>105</v>
      </c>
      <c r="BR171" s="162" t="s">
        <v>158</v>
      </c>
      <c r="BS171" s="162" t="s">
        <v>130</v>
      </c>
      <c r="BT171" s="187"/>
      <c r="BU171" s="187"/>
      <c r="BV171" s="187"/>
      <c r="BW171" s="187"/>
      <c r="BX171" s="162"/>
      <c r="BY171" s="182"/>
    </row>
    <row r="172" spans="1:77" x14ac:dyDescent="0.25">
      <c r="A172" s="162" t="s">
        <v>818</v>
      </c>
      <c r="B172" s="162" t="s">
        <v>819</v>
      </c>
      <c r="C172" s="162" t="s">
        <v>820</v>
      </c>
      <c r="D172" s="162" t="s">
        <v>95</v>
      </c>
      <c r="E172" s="162" t="s">
        <v>96</v>
      </c>
      <c r="F172" s="162" t="s">
        <v>96</v>
      </c>
      <c r="G172" s="182"/>
      <c r="H172" s="182"/>
      <c r="I172" s="183"/>
      <c r="J172" s="166">
        <v>1.42</v>
      </c>
      <c r="K172" s="2">
        <v>1.42</v>
      </c>
      <c r="L172" s="163">
        <v>12.439</v>
      </c>
      <c r="M172" s="182"/>
      <c r="N172" s="182"/>
      <c r="O172" s="182"/>
      <c r="P172" s="162"/>
      <c r="Q172" s="182"/>
      <c r="R172" s="162"/>
      <c r="S172" s="162" t="s">
        <v>96</v>
      </c>
      <c r="T172" s="162" t="s">
        <v>96</v>
      </c>
      <c r="U172" s="182"/>
      <c r="V172" s="162"/>
      <c r="W172" s="182"/>
      <c r="X172" s="182"/>
      <c r="Y172" s="182"/>
      <c r="Z172" s="162" t="s">
        <v>96</v>
      </c>
      <c r="AA172" s="162" t="s">
        <v>96</v>
      </c>
      <c r="AB172" s="164" t="s">
        <v>99</v>
      </c>
      <c r="AC172" s="7" t="s">
        <v>100</v>
      </c>
      <c r="AD172" s="162" t="s">
        <v>96</v>
      </c>
      <c r="AE172" s="162" t="s">
        <v>101</v>
      </c>
      <c r="AF172" s="162"/>
      <c r="AG172" s="162"/>
      <c r="AH172" s="162" t="s">
        <v>555</v>
      </c>
      <c r="AI172" s="162" t="s">
        <v>821</v>
      </c>
      <c r="AJ172" s="162">
        <v>2010</v>
      </c>
      <c r="AK172" s="162">
        <v>9</v>
      </c>
      <c r="AL172" s="162">
        <v>13</v>
      </c>
      <c r="AM172" s="162">
        <v>2010</v>
      </c>
      <c r="AN172" s="162">
        <v>9</v>
      </c>
      <c r="AO172" s="162">
        <v>13</v>
      </c>
      <c r="AP172" s="162">
        <v>2025</v>
      </c>
      <c r="AQ172" s="162">
        <v>9</v>
      </c>
      <c r="AR172" s="162">
        <v>12</v>
      </c>
      <c r="AS172" s="162">
        <v>2008</v>
      </c>
      <c r="AT172" s="162">
        <v>8</v>
      </c>
      <c r="AU172" s="162">
        <v>6</v>
      </c>
      <c r="AV172" s="162" t="s">
        <v>101</v>
      </c>
      <c r="AW172" s="162"/>
      <c r="AX172" s="162"/>
      <c r="AY172" s="162"/>
      <c r="AZ172" s="162"/>
      <c r="BA172" s="162"/>
      <c r="BB172" s="182"/>
      <c r="BC172" s="182"/>
      <c r="BD172" s="182"/>
      <c r="BE172" s="182"/>
      <c r="BF172" s="182"/>
      <c r="BG172" s="182"/>
      <c r="BH172" s="182"/>
      <c r="BI172" s="182"/>
      <c r="BJ172" s="182"/>
      <c r="BK172" s="182"/>
      <c r="BL172" s="182"/>
      <c r="BM172" s="162" t="s">
        <v>103</v>
      </c>
      <c r="BN172" s="162" t="s">
        <v>96</v>
      </c>
      <c r="BO172" s="162" t="s">
        <v>116</v>
      </c>
      <c r="BP172" s="162" t="s">
        <v>104</v>
      </c>
      <c r="BQ172" s="162" t="s">
        <v>117</v>
      </c>
      <c r="BR172" s="162" t="s">
        <v>556</v>
      </c>
      <c r="BS172" s="162" t="s">
        <v>415</v>
      </c>
      <c r="BT172" s="175">
        <v>5.3706463470459003</v>
      </c>
      <c r="BU172" s="175">
        <v>0</v>
      </c>
      <c r="BV172" s="175">
        <v>0</v>
      </c>
      <c r="BW172" s="175">
        <v>0</v>
      </c>
      <c r="BX172" s="162"/>
      <c r="BY172" s="182"/>
    </row>
    <row r="173" spans="1:77" x14ac:dyDescent="0.25">
      <c r="A173" s="162" t="s">
        <v>822</v>
      </c>
      <c r="B173" s="162" t="s">
        <v>823</v>
      </c>
      <c r="C173" s="162" t="s">
        <v>824</v>
      </c>
      <c r="D173" s="162" t="s">
        <v>110</v>
      </c>
      <c r="E173" s="162" t="s">
        <v>825</v>
      </c>
      <c r="F173" s="162" t="s">
        <v>826</v>
      </c>
      <c r="G173" s="182"/>
      <c r="H173" s="182"/>
      <c r="I173" s="183"/>
      <c r="J173" s="166">
        <v>10</v>
      </c>
      <c r="K173" s="188"/>
      <c r="L173" s="163">
        <v>0</v>
      </c>
      <c r="M173" s="182"/>
      <c r="N173" s="182"/>
      <c r="O173" s="182"/>
      <c r="P173" s="162">
        <v>0</v>
      </c>
      <c r="Q173" s="182"/>
      <c r="R173" s="162">
        <v>10</v>
      </c>
      <c r="S173" s="162" t="s">
        <v>96</v>
      </c>
      <c r="T173" s="162" t="s">
        <v>123</v>
      </c>
      <c r="U173" s="182"/>
      <c r="V173" s="162">
        <v>40</v>
      </c>
      <c r="W173" s="182"/>
      <c r="X173" s="182"/>
      <c r="Y173" s="182"/>
      <c r="Z173" s="162" t="s">
        <v>96</v>
      </c>
      <c r="AA173" s="162" t="s">
        <v>96</v>
      </c>
      <c r="AB173" s="164" t="s">
        <v>99</v>
      </c>
      <c r="AC173" s="7" t="s">
        <v>100</v>
      </c>
      <c r="AD173" s="162" t="s">
        <v>96</v>
      </c>
      <c r="AE173" s="162" t="s">
        <v>194</v>
      </c>
      <c r="AF173" s="162" t="s">
        <v>195</v>
      </c>
      <c r="AG173" s="162" t="s">
        <v>303</v>
      </c>
      <c r="AH173" s="162" t="s">
        <v>196</v>
      </c>
      <c r="AI173" s="162" t="s">
        <v>783</v>
      </c>
      <c r="AJ173" s="182"/>
      <c r="AK173" s="182"/>
      <c r="AL173" s="182"/>
      <c r="AM173" s="182"/>
      <c r="AN173" s="182"/>
      <c r="AO173" s="182"/>
      <c r="AP173" s="182"/>
      <c r="AQ173" s="182"/>
      <c r="AR173" s="182"/>
      <c r="AS173" s="162">
        <v>2017</v>
      </c>
      <c r="AT173" s="162">
        <v>11</v>
      </c>
      <c r="AU173" s="162">
        <v>8</v>
      </c>
      <c r="AV173" s="162" t="s">
        <v>101</v>
      </c>
      <c r="AW173" s="162"/>
      <c r="AX173" s="162"/>
      <c r="AY173" s="162"/>
      <c r="AZ173" s="162"/>
      <c r="BA173" s="162"/>
      <c r="BB173" s="182"/>
      <c r="BC173" s="182"/>
      <c r="BD173" s="182"/>
      <c r="BE173" s="182"/>
      <c r="BF173" s="182"/>
      <c r="BG173" s="182"/>
      <c r="BH173" s="182"/>
      <c r="BI173" s="182"/>
      <c r="BJ173" s="182"/>
      <c r="BK173" s="182"/>
      <c r="BL173" s="182"/>
      <c r="BM173" s="162" t="s">
        <v>103</v>
      </c>
      <c r="BN173" s="162" t="s">
        <v>96</v>
      </c>
      <c r="BO173" s="162" t="s">
        <v>103</v>
      </c>
      <c r="BP173" s="162" t="s">
        <v>128</v>
      </c>
      <c r="BQ173" s="162" t="s">
        <v>105</v>
      </c>
      <c r="BR173" s="162" t="s">
        <v>827</v>
      </c>
      <c r="BS173" s="162" t="s">
        <v>130</v>
      </c>
      <c r="BT173" s="187"/>
      <c r="BU173" s="187"/>
      <c r="BV173" s="187"/>
      <c r="BW173" s="187"/>
      <c r="BX173" s="162"/>
      <c r="BY173" s="182"/>
    </row>
    <row r="174" spans="1:77" x14ac:dyDescent="0.25">
      <c r="A174" s="162" t="s">
        <v>828</v>
      </c>
      <c r="B174" s="162" t="s">
        <v>829</v>
      </c>
      <c r="C174" s="162" t="s">
        <v>830</v>
      </c>
      <c r="D174" s="162" t="s">
        <v>95</v>
      </c>
      <c r="E174" s="162" t="s">
        <v>831</v>
      </c>
      <c r="F174" s="162" t="s">
        <v>832</v>
      </c>
      <c r="G174" s="182"/>
      <c r="H174" s="182"/>
      <c r="I174" s="183"/>
      <c r="J174" s="166">
        <v>20</v>
      </c>
      <c r="K174" s="2">
        <v>20</v>
      </c>
      <c r="L174" s="163">
        <v>51.36</v>
      </c>
      <c r="M174" s="182"/>
      <c r="N174" s="182"/>
      <c r="O174" s="182"/>
      <c r="P174" s="162"/>
      <c r="Q174" s="182"/>
      <c r="R174" s="162"/>
      <c r="S174" s="162" t="s">
        <v>208</v>
      </c>
      <c r="T174" s="162" t="s">
        <v>96</v>
      </c>
      <c r="U174" s="182"/>
      <c r="V174" s="162"/>
      <c r="W174" s="182"/>
      <c r="X174" s="182"/>
      <c r="Y174" s="182"/>
      <c r="Z174" s="162" t="s">
        <v>96</v>
      </c>
      <c r="AA174" s="162" t="s">
        <v>263</v>
      </c>
      <c r="AB174" s="164" t="s">
        <v>99</v>
      </c>
      <c r="AC174" s="7" t="s">
        <v>100</v>
      </c>
      <c r="AD174" s="162" t="s">
        <v>96</v>
      </c>
      <c r="AE174" s="162" t="s">
        <v>101</v>
      </c>
      <c r="AF174" s="162"/>
      <c r="AG174" s="162"/>
      <c r="AH174" s="162" t="s">
        <v>102</v>
      </c>
      <c r="AI174" s="162" t="s">
        <v>210</v>
      </c>
      <c r="AJ174" s="162">
        <v>2017</v>
      </c>
      <c r="AK174" s="162">
        <v>6</v>
      </c>
      <c r="AL174" s="162">
        <v>23</v>
      </c>
      <c r="AM174" s="162">
        <v>2017</v>
      </c>
      <c r="AN174" s="162">
        <v>8</v>
      </c>
      <c r="AO174" s="162">
        <v>25</v>
      </c>
      <c r="AP174" s="162">
        <v>2037</v>
      </c>
      <c r="AQ174" s="162">
        <v>8</v>
      </c>
      <c r="AR174" s="162">
        <v>24</v>
      </c>
      <c r="AS174" s="162">
        <v>2014</v>
      </c>
      <c r="AT174" s="162">
        <v>10</v>
      </c>
      <c r="AU174" s="162">
        <v>21</v>
      </c>
      <c r="AV174" s="162" t="s">
        <v>101</v>
      </c>
      <c r="AW174" s="162"/>
      <c r="AX174" s="162"/>
      <c r="AY174" s="162"/>
      <c r="AZ174" s="162"/>
      <c r="BA174" s="162"/>
      <c r="BB174" s="182"/>
      <c r="BC174" s="182"/>
      <c r="BD174" s="182"/>
      <c r="BE174" s="182"/>
      <c r="BF174" s="182"/>
      <c r="BG174" s="182"/>
      <c r="BH174" s="182"/>
      <c r="BI174" s="182"/>
      <c r="BJ174" s="182"/>
      <c r="BK174" s="182"/>
      <c r="BL174" s="182"/>
      <c r="BM174" s="162" t="s">
        <v>103</v>
      </c>
      <c r="BN174" s="162" t="s">
        <v>96</v>
      </c>
      <c r="BO174" s="162" t="s">
        <v>103</v>
      </c>
      <c r="BP174" s="162" t="s">
        <v>104</v>
      </c>
      <c r="BQ174" s="162" t="s">
        <v>117</v>
      </c>
      <c r="BR174" s="162" t="s">
        <v>333</v>
      </c>
      <c r="BS174" s="162" t="s">
        <v>119</v>
      </c>
      <c r="BT174" s="175">
        <v>52.240687042236303</v>
      </c>
      <c r="BU174" s="175">
        <v>51.611795959472701</v>
      </c>
      <c r="BV174" s="175">
        <v>50.587277221679699</v>
      </c>
      <c r="BW174" s="175">
        <v>49.335181732177702</v>
      </c>
      <c r="BX174" s="162"/>
      <c r="BY174" s="182"/>
    </row>
    <row r="175" spans="1:77" x14ac:dyDescent="0.25">
      <c r="A175" s="162" t="s">
        <v>833</v>
      </c>
      <c r="B175" s="162" t="s">
        <v>834</v>
      </c>
      <c r="C175" s="162" t="s">
        <v>835</v>
      </c>
      <c r="D175" s="162" t="s">
        <v>95</v>
      </c>
      <c r="E175" s="162"/>
      <c r="F175" s="162"/>
      <c r="G175" s="182"/>
      <c r="H175" s="182"/>
      <c r="I175" s="183"/>
      <c r="J175" s="166">
        <v>15</v>
      </c>
      <c r="K175" s="2">
        <v>1.67</v>
      </c>
      <c r="L175" s="163">
        <v>28.01192831675213</v>
      </c>
      <c r="M175" s="182"/>
      <c r="N175" s="182"/>
      <c r="O175" s="182"/>
      <c r="P175" s="162"/>
      <c r="Q175" s="182"/>
      <c r="R175" s="162"/>
      <c r="S175" s="162"/>
      <c r="T175" s="162"/>
      <c r="U175" s="182"/>
      <c r="V175" s="162"/>
      <c r="W175" s="182"/>
      <c r="X175" s="182"/>
      <c r="Y175" s="182"/>
      <c r="Z175" s="162"/>
      <c r="AA175" s="162" t="s">
        <v>263</v>
      </c>
      <c r="AB175" s="101" t="s">
        <v>615</v>
      </c>
      <c r="AC175" s="7" t="s">
        <v>521</v>
      </c>
      <c r="AD175" s="162"/>
      <c r="AE175" s="162"/>
      <c r="AF175" s="7" t="s">
        <v>137</v>
      </c>
      <c r="AG175" s="162" t="s">
        <v>138</v>
      </c>
      <c r="AH175" s="162"/>
      <c r="AI175" s="162"/>
      <c r="AJ175" s="162"/>
      <c r="AK175" s="162"/>
      <c r="AL175" s="162"/>
      <c r="AM175" s="162">
        <v>2011</v>
      </c>
      <c r="AN175" s="162">
        <v>8</v>
      </c>
      <c r="AO175" s="162">
        <v>31</v>
      </c>
      <c r="AP175" s="162">
        <v>2036</v>
      </c>
      <c r="AQ175" s="162">
        <v>8</v>
      </c>
      <c r="AR175" s="162">
        <v>30</v>
      </c>
      <c r="AS175" s="162"/>
      <c r="AT175" s="162"/>
      <c r="AU175" s="162"/>
      <c r="AV175" s="162" t="s">
        <v>101</v>
      </c>
      <c r="AW175" s="162"/>
      <c r="AX175" s="162"/>
      <c r="AY175" s="162"/>
      <c r="AZ175" s="162"/>
      <c r="BA175" s="162"/>
      <c r="BB175" s="182"/>
      <c r="BC175" s="182"/>
      <c r="BD175" s="182"/>
      <c r="BE175" s="182"/>
      <c r="BF175" s="182"/>
      <c r="BG175" s="182"/>
      <c r="BH175" s="182"/>
      <c r="BI175" s="182"/>
      <c r="BJ175" s="182"/>
      <c r="BK175" s="182"/>
      <c r="BL175" s="182"/>
      <c r="BM175" s="162"/>
      <c r="BN175" s="162"/>
      <c r="BO175" s="162"/>
      <c r="BP175" s="162" t="s">
        <v>104</v>
      </c>
      <c r="BQ175" s="162" t="s">
        <v>117</v>
      </c>
      <c r="BR175" s="162" t="s">
        <v>96</v>
      </c>
      <c r="BS175" s="162" t="s">
        <v>119</v>
      </c>
      <c r="BT175" s="175">
        <v>28.839425933837902</v>
      </c>
      <c r="BU175" s="175">
        <v>28.487166961669899</v>
      </c>
      <c r="BV175" s="175">
        <v>27.921682601928701</v>
      </c>
      <c r="BW175" s="175">
        <v>27.230587875366201</v>
      </c>
      <c r="BX175" s="162"/>
      <c r="BY175" s="182"/>
    </row>
    <row r="176" spans="1:77" x14ac:dyDescent="0.25">
      <c r="A176" s="162" t="s">
        <v>836</v>
      </c>
      <c r="B176" s="162" t="s">
        <v>837</v>
      </c>
      <c r="C176" s="162" t="s">
        <v>838</v>
      </c>
      <c r="D176" s="162" t="s">
        <v>95</v>
      </c>
      <c r="E176" s="162" t="s">
        <v>839</v>
      </c>
      <c r="F176" s="162" t="s">
        <v>840</v>
      </c>
      <c r="G176" s="182"/>
      <c r="H176" s="182"/>
      <c r="I176" s="183"/>
      <c r="J176" s="166">
        <v>0.8</v>
      </c>
      <c r="K176" s="2">
        <v>0.8</v>
      </c>
      <c r="L176" s="163">
        <v>4.9000000000000004</v>
      </c>
      <c r="M176" s="182"/>
      <c r="N176" s="182"/>
      <c r="O176" s="182"/>
      <c r="P176" s="162"/>
      <c r="Q176" s="182"/>
      <c r="R176" s="162"/>
      <c r="S176" s="162" t="s">
        <v>96</v>
      </c>
      <c r="T176" s="162" t="s">
        <v>96</v>
      </c>
      <c r="U176" s="182"/>
      <c r="V176" s="162"/>
      <c r="W176" s="182"/>
      <c r="X176" s="182"/>
      <c r="Y176" s="182"/>
      <c r="Z176" s="162" t="s">
        <v>96</v>
      </c>
      <c r="AA176" s="162" t="s">
        <v>96</v>
      </c>
      <c r="AB176" s="164" t="s">
        <v>99</v>
      </c>
      <c r="AC176" s="7" t="s">
        <v>100</v>
      </c>
      <c r="AD176" s="162" t="s">
        <v>96</v>
      </c>
      <c r="AE176" s="162" t="s">
        <v>101</v>
      </c>
      <c r="AF176" s="7" t="s">
        <v>137</v>
      </c>
      <c r="AG176" s="162" t="s">
        <v>138</v>
      </c>
      <c r="AH176" s="162" t="s">
        <v>165</v>
      </c>
      <c r="AI176" s="162" t="s">
        <v>140</v>
      </c>
      <c r="AJ176" s="162">
        <v>2019</v>
      </c>
      <c r="AK176" s="162">
        <v>6</v>
      </c>
      <c r="AL176" s="162">
        <v>10</v>
      </c>
      <c r="AM176" s="162">
        <v>2019</v>
      </c>
      <c r="AN176" s="162">
        <v>6</v>
      </c>
      <c r="AO176" s="162">
        <v>10</v>
      </c>
      <c r="AP176" s="162">
        <v>2039</v>
      </c>
      <c r="AQ176" s="162">
        <v>6</v>
      </c>
      <c r="AR176" s="162">
        <v>9</v>
      </c>
      <c r="AS176" s="162">
        <v>2018</v>
      </c>
      <c r="AT176" s="162">
        <v>6</v>
      </c>
      <c r="AU176" s="162">
        <v>12</v>
      </c>
      <c r="AV176" s="162" t="s">
        <v>101</v>
      </c>
      <c r="AW176" s="162"/>
      <c r="AX176" s="162"/>
      <c r="AY176" s="162"/>
      <c r="AZ176" s="162"/>
      <c r="BA176" s="162"/>
      <c r="BB176" s="182"/>
      <c r="BC176" s="182"/>
      <c r="BD176" s="182"/>
      <c r="BE176" s="182"/>
      <c r="BF176" s="182"/>
      <c r="BG176" s="182"/>
      <c r="BH176" s="182"/>
      <c r="BI176" s="182"/>
      <c r="BJ176" s="182"/>
      <c r="BK176" s="182"/>
      <c r="BL176" s="182"/>
      <c r="BM176" s="162" t="s">
        <v>103</v>
      </c>
      <c r="BN176" s="162" t="s">
        <v>96</v>
      </c>
      <c r="BO176" s="162" t="s">
        <v>116</v>
      </c>
      <c r="BP176" s="162" t="s">
        <v>104</v>
      </c>
      <c r="BQ176" s="162" t="s">
        <v>117</v>
      </c>
      <c r="BR176" s="162" t="s">
        <v>167</v>
      </c>
      <c r="BS176" s="162" t="s">
        <v>415</v>
      </c>
      <c r="BT176" s="175">
        <v>5.1881755218505896</v>
      </c>
      <c r="BU176" s="175">
        <v>5.1740001525878903</v>
      </c>
      <c r="BV176" s="175">
        <v>5.1740001831054698</v>
      </c>
      <c r="BW176" s="175">
        <v>5.1740002136230503</v>
      </c>
      <c r="BX176" s="162"/>
      <c r="BY176" s="182"/>
    </row>
    <row r="177" spans="1:77" x14ac:dyDescent="0.25">
      <c r="A177" s="162" t="s">
        <v>841</v>
      </c>
      <c r="B177" s="162" t="s">
        <v>842</v>
      </c>
      <c r="C177" s="162" t="s">
        <v>843</v>
      </c>
      <c r="D177" s="162" t="s">
        <v>95</v>
      </c>
      <c r="E177" s="162"/>
      <c r="F177" s="162"/>
      <c r="G177" s="182"/>
      <c r="H177" s="182"/>
      <c r="I177" s="183"/>
      <c r="J177" s="166">
        <v>15</v>
      </c>
      <c r="K177" s="2">
        <v>1.67</v>
      </c>
      <c r="L177" s="163">
        <v>27.878851604461662</v>
      </c>
      <c r="M177" s="182"/>
      <c r="N177" s="182"/>
      <c r="O177" s="182"/>
      <c r="P177" s="162"/>
      <c r="Q177" s="182"/>
      <c r="R177" s="162"/>
      <c r="S177" s="162"/>
      <c r="T177" s="162"/>
      <c r="U177" s="182"/>
      <c r="V177" s="162"/>
      <c r="W177" s="182"/>
      <c r="X177" s="182"/>
      <c r="Y177" s="182"/>
      <c r="Z177" s="162"/>
      <c r="AA177" s="162" t="s">
        <v>263</v>
      </c>
      <c r="AB177" s="101" t="s">
        <v>615</v>
      </c>
      <c r="AC177" s="7" t="s">
        <v>521</v>
      </c>
      <c r="AD177" s="162"/>
      <c r="AE177" s="162"/>
      <c r="AF177" s="7" t="s">
        <v>137</v>
      </c>
      <c r="AG177" s="162" t="s">
        <v>138</v>
      </c>
      <c r="AH177" s="162"/>
      <c r="AI177" s="162"/>
      <c r="AJ177" s="162"/>
      <c r="AK177" s="162"/>
      <c r="AL177" s="162"/>
      <c r="AM177" s="162">
        <v>2011</v>
      </c>
      <c r="AN177" s="162">
        <v>9</v>
      </c>
      <c r="AO177" s="162">
        <v>24</v>
      </c>
      <c r="AP177" s="162">
        <v>2036</v>
      </c>
      <c r="AQ177" s="162">
        <v>9</v>
      </c>
      <c r="AR177" s="162">
        <v>23</v>
      </c>
      <c r="AS177" s="162"/>
      <c r="AT177" s="162"/>
      <c r="AU177" s="162"/>
      <c r="AV177" s="162" t="s">
        <v>101</v>
      </c>
      <c r="AW177" s="162"/>
      <c r="AX177" s="162"/>
      <c r="AY177" s="162"/>
      <c r="AZ177" s="162"/>
      <c r="BA177" s="162"/>
      <c r="BB177" s="182"/>
      <c r="BC177" s="182"/>
      <c r="BD177" s="182"/>
      <c r="BE177" s="182"/>
      <c r="BF177" s="182"/>
      <c r="BG177" s="182"/>
      <c r="BH177" s="182"/>
      <c r="BI177" s="182"/>
      <c r="BJ177" s="182"/>
      <c r="BK177" s="182"/>
      <c r="BL177" s="182"/>
      <c r="BM177" s="162"/>
      <c r="BN177" s="162"/>
      <c r="BO177" s="162"/>
      <c r="BP177" s="162" t="s">
        <v>104</v>
      </c>
      <c r="BQ177" s="162" t="s">
        <v>117</v>
      </c>
      <c r="BR177" s="162" t="s">
        <v>96</v>
      </c>
      <c r="BS177" s="162" t="s">
        <v>119</v>
      </c>
      <c r="BT177" s="175">
        <v>28.702400161743199</v>
      </c>
      <c r="BU177" s="175">
        <v>28.351838882446302</v>
      </c>
      <c r="BV177" s="175">
        <v>27.7890406646729</v>
      </c>
      <c r="BW177" s="175">
        <v>27.101228790283201</v>
      </c>
      <c r="BX177" s="162"/>
      <c r="BY177" s="182"/>
    </row>
    <row r="178" spans="1:77" x14ac:dyDescent="0.25">
      <c r="A178" s="162" t="s">
        <v>844</v>
      </c>
      <c r="B178" s="162" t="s">
        <v>845</v>
      </c>
      <c r="C178" s="162" t="s">
        <v>846</v>
      </c>
      <c r="D178" s="162" t="s">
        <v>95</v>
      </c>
      <c r="E178" s="162" t="s">
        <v>847</v>
      </c>
      <c r="F178" s="162" t="s">
        <v>848</v>
      </c>
      <c r="G178" s="182"/>
      <c r="H178" s="182"/>
      <c r="I178" s="183"/>
      <c r="J178" s="166">
        <v>0.85</v>
      </c>
      <c r="K178" s="2">
        <v>0.85299999999999998</v>
      </c>
      <c r="L178" s="163">
        <v>3.544</v>
      </c>
      <c r="M178" s="182"/>
      <c r="N178" s="182"/>
      <c r="O178" s="182"/>
      <c r="P178" s="162"/>
      <c r="Q178" s="182"/>
      <c r="R178" s="162"/>
      <c r="S178" s="162" t="s">
        <v>96</v>
      </c>
      <c r="T178" s="162" t="s">
        <v>96</v>
      </c>
      <c r="U178" s="182"/>
      <c r="V178" s="162"/>
      <c r="W178" s="182"/>
      <c r="X178" s="182"/>
      <c r="Y178" s="182"/>
      <c r="Z178" s="162" t="s">
        <v>96</v>
      </c>
      <c r="AA178" s="162" t="s">
        <v>96</v>
      </c>
      <c r="AB178" s="164" t="s">
        <v>99</v>
      </c>
      <c r="AC178" s="7" t="s">
        <v>100</v>
      </c>
      <c r="AD178" s="162" t="s">
        <v>96</v>
      </c>
      <c r="AE178" s="162" t="s">
        <v>101</v>
      </c>
      <c r="AF178" s="162"/>
      <c r="AG178" s="162"/>
      <c r="AH178" s="162" t="s">
        <v>165</v>
      </c>
      <c r="AI178" s="162" t="s">
        <v>174</v>
      </c>
      <c r="AJ178" s="162">
        <v>2019</v>
      </c>
      <c r="AK178" s="162">
        <v>7</v>
      </c>
      <c r="AL178" s="162">
        <v>21</v>
      </c>
      <c r="AM178" s="162">
        <v>2019</v>
      </c>
      <c r="AN178" s="162">
        <v>7</v>
      </c>
      <c r="AO178" s="162">
        <v>21</v>
      </c>
      <c r="AP178" s="162">
        <v>2039</v>
      </c>
      <c r="AQ178" s="162">
        <v>7</v>
      </c>
      <c r="AR178" s="162">
        <v>20</v>
      </c>
      <c r="AS178" s="162">
        <v>2017</v>
      </c>
      <c r="AT178" s="162">
        <v>6</v>
      </c>
      <c r="AU178" s="162">
        <v>12</v>
      </c>
      <c r="AV178" s="162" t="s">
        <v>101</v>
      </c>
      <c r="AW178" s="162"/>
      <c r="AX178" s="162"/>
      <c r="AY178" s="162"/>
      <c r="AZ178" s="162"/>
      <c r="BA178" s="162"/>
      <c r="BB178" s="182"/>
      <c r="BC178" s="182"/>
      <c r="BD178" s="182"/>
      <c r="BE178" s="182"/>
      <c r="BF178" s="182"/>
      <c r="BG178" s="182"/>
      <c r="BH178" s="182"/>
      <c r="BI178" s="182"/>
      <c r="BJ178" s="182"/>
      <c r="BK178" s="182"/>
      <c r="BL178" s="182"/>
      <c r="BM178" s="162" t="s">
        <v>103</v>
      </c>
      <c r="BN178" s="162" t="s">
        <v>96</v>
      </c>
      <c r="BO178" s="162" t="s">
        <v>116</v>
      </c>
      <c r="BP178" s="162" t="s">
        <v>104</v>
      </c>
      <c r="BQ178" s="162" t="s">
        <v>117</v>
      </c>
      <c r="BR178" s="162" t="s">
        <v>167</v>
      </c>
      <c r="BS178" s="162" t="s">
        <v>415</v>
      </c>
      <c r="BT178" s="175">
        <v>1.9763185043335001</v>
      </c>
      <c r="BU178" s="175">
        <v>1.9709187164306601</v>
      </c>
      <c r="BV178" s="175">
        <v>1.9709187240600601</v>
      </c>
      <c r="BW178" s="175">
        <v>1.9709187240600601</v>
      </c>
      <c r="BX178" s="162"/>
      <c r="BY178" s="182"/>
    </row>
    <row r="179" spans="1:77" x14ac:dyDescent="0.25">
      <c r="A179" s="162" t="s">
        <v>849</v>
      </c>
      <c r="B179" s="162" t="s">
        <v>850</v>
      </c>
      <c r="C179" s="162" t="s">
        <v>851</v>
      </c>
      <c r="D179" s="162" t="s">
        <v>95</v>
      </c>
      <c r="E179" s="162" t="s">
        <v>852</v>
      </c>
      <c r="F179" s="162" t="s">
        <v>848</v>
      </c>
      <c r="G179" s="182"/>
      <c r="H179" s="182"/>
      <c r="I179" s="183"/>
      <c r="J179" s="166">
        <v>1.5</v>
      </c>
      <c r="K179" s="2">
        <v>1.5</v>
      </c>
      <c r="L179" s="163">
        <v>11.2</v>
      </c>
      <c r="M179" s="182"/>
      <c r="N179" s="182"/>
      <c r="O179" s="182"/>
      <c r="P179" s="162"/>
      <c r="Q179" s="182"/>
      <c r="R179" s="162"/>
      <c r="S179" s="162" t="s">
        <v>96</v>
      </c>
      <c r="T179" s="162" t="s">
        <v>96</v>
      </c>
      <c r="U179" s="182"/>
      <c r="V179" s="162"/>
      <c r="W179" s="182"/>
      <c r="X179" s="182"/>
      <c r="Y179" s="182"/>
      <c r="Z179" s="162" t="s">
        <v>96</v>
      </c>
      <c r="AA179" s="162" t="s">
        <v>96</v>
      </c>
      <c r="AB179" s="164" t="s">
        <v>99</v>
      </c>
      <c r="AC179" s="7" t="s">
        <v>100</v>
      </c>
      <c r="AD179" s="162" t="s">
        <v>96</v>
      </c>
      <c r="AE179" s="162" t="s">
        <v>101</v>
      </c>
      <c r="AF179" s="162"/>
      <c r="AG179" s="162"/>
      <c r="AH179" s="162" t="s">
        <v>555</v>
      </c>
      <c r="AI179" s="162" t="s">
        <v>174</v>
      </c>
      <c r="AJ179" s="162">
        <v>2013</v>
      </c>
      <c r="AK179" s="162">
        <v>7</v>
      </c>
      <c r="AL179" s="162">
        <v>21</v>
      </c>
      <c r="AM179" s="162">
        <v>2013</v>
      </c>
      <c r="AN179" s="162">
        <v>7</v>
      </c>
      <c r="AO179" s="162">
        <v>21</v>
      </c>
      <c r="AP179" s="162">
        <v>2033</v>
      </c>
      <c r="AQ179" s="162">
        <v>7</v>
      </c>
      <c r="AR179" s="162">
        <v>20</v>
      </c>
      <c r="AS179" s="162">
        <v>2011</v>
      </c>
      <c r="AT179" s="162">
        <v>8</v>
      </c>
      <c r="AU179" s="162">
        <v>31</v>
      </c>
      <c r="AV179" s="162" t="s">
        <v>101</v>
      </c>
      <c r="AW179" s="162"/>
      <c r="AX179" s="162"/>
      <c r="AY179" s="162"/>
      <c r="AZ179" s="162"/>
      <c r="BA179" s="162"/>
      <c r="BB179" s="182"/>
      <c r="BC179" s="182"/>
      <c r="BD179" s="182"/>
      <c r="BE179" s="182"/>
      <c r="BF179" s="182"/>
      <c r="BG179" s="182"/>
      <c r="BH179" s="182"/>
      <c r="BI179" s="182"/>
      <c r="BJ179" s="182"/>
      <c r="BK179" s="182"/>
      <c r="BL179" s="182"/>
      <c r="BM179" s="162" t="s">
        <v>103</v>
      </c>
      <c r="BN179" s="162" t="s">
        <v>96</v>
      </c>
      <c r="BO179" s="162" t="s">
        <v>116</v>
      </c>
      <c r="BP179" s="162" t="s">
        <v>104</v>
      </c>
      <c r="BQ179" s="162" t="s">
        <v>117</v>
      </c>
      <c r="BR179" s="162" t="s">
        <v>556</v>
      </c>
      <c r="BS179" s="162" t="s">
        <v>415</v>
      </c>
      <c r="BT179" s="175">
        <v>10.376419906616199</v>
      </c>
      <c r="BU179" s="175">
        <v>10.348469955444299</v>
      </c>
      <c r="BV179" s="175">
        <v>10.348470016479499</v>
      </c>
      <c r="BW179" s="175">
        <v>0</v>
      </c>
      <c r="BX179" s="162"/>
      <c r="BY179" s="182"/>
    </row>
    <row r="180" spans="1:77" x14ac:dyDescent="0.25">
      <c r="A180" s="162" t="s">
        <v>853</v>
      </c>
      <c r="B180" s="162" t="s">
        <v>854</v>
      </c>
      <c r="C180" s="162" t="s">
        <v>855</v>
      </c>
      <c r="D180" s="162" t="s">
        <v>95</v>
      </c>
      <c r="E180" s="162" t="s">
        <v>856</v>
      </c>
      <c r="F180" s="162" t="s">
        <v>857</v>
      </c>
      <c r="G180" s="182"/>
      <c r="H180" s="182"/>
      <c r="I180" s="183"/>
      <c r="J180" s="166">
        <v>250</v>
      </c>
      <c r="K180" s="2">
        <v>250</v>
      </c>
      <c r="L180" s="163">
        <v>617.23800000000006</v>
      </c>
      <c r="M180" s="182"/>
      <c r="N180" s="182"/>
      <c r="O180" s="182"/>
      <c r="P180" s="162"/>
      <c r="Q180" s="182"/>
      <c r="R180" s="162"/>
      <c r="S180" s="162" t="s">
        <v>96</v>
      </c>
      <c r="T180" s="162" t="s">
        <v>96</v>
      </c>
      <c r="U180" s="182"/>
      <c r="V180" s="162"/>
      <c r="W180" s="182"/>
      <c r="X180" s="182"/>
      <c r="Y180" s="182"/>
      <c r="Z180" s="162" t="s">
        <v>96</v>
      </c>
      <c r="AA180" s="162" t="s">
        <v>263</v>
      </c>
      <c r="AB180" s="164" t="s">
        <v>99</v>
      </c>
      <c r="AC180" s="7" t="s">
        <v>100</v>
      </c>
      <c r="AD180" s="162" t="s">
        <v>96</v>
      </c>
      <c r="AE180" s="162" t="s">
        <v>101</v>
      </c>
      <c r="AF180" s="162"/>
      <c r="AG180" s="162"/>
      <c r="AH180" s="162" t="s">
        <v>858</v>
      </c>
      <c r="AI180" s="162" t="s">
        <v>210</v>
      </c>
      <c r="AJ180" s="162">
        <v>2014</v>
      </c>
      <c r="AK180" s="162">
        <v>12</v>
      </c>
      <c r="AL180" s="162">
        <v>4</v>
      </c>
      <c r="AM180" s="162">
        <v>2014</v>
      </c>
      <c r="AN180" s="162">
        <v>12</v>
      </c>
      <c r="AO180" s="162">
        <v>4</v>
      </c>
      <c r="AP180" s="162">
        <v>2039</v>
      </c>
      <c r="AQ180" s="162">
        <v>12</v>
      </c>
      <c r="AR180" s="162">
        <v>3</v>
      </c>
      <c r="AS180" s="162">
        <v>2011</v>
      </c>
      <c r="AT180" s="162">
        <v>7</v>
      </c>
      <c r="AU180" s="162">
        <v>15</v>
      </c>
      <c r="AV180" s="162" t="s">
        <v>101</v>
      </c>
      <c r="AW180" s="162"/>
      <c r="AX180" s="162"/>
      <c r="AY180" s="162"/>
      <c r="AZ180" s="162"/>
      <c r="BA180" s="162"/>
      <c r="BB180" s="182"/>
      <c r="BC180" s="182"/>
      <c r="BD180" s="182"/>
      <c r="BE180" s="182"/>
      <c r="BF180" s="182"/>
      <c r="BG180" s="182"/>
      <c r="BH180" s="182"/>
      <c r="BI180" s="182"/>
      <c r="BJ180" s="182"/>
      <c r="BK180" s="182"/>
      <c r="BL180" s="182"/>
      <c r="BM180" s="162" t="s">
        <v>103</v>
      </c>
      <c r="BN180" s="162" t="s">
        <v>96</v>
      </c>
      <c r="BO180" s="162" t="s">
        <v>103</v>
      </c>
      <c r="BP180" s="162" t="s">
        <v>104</v>
      </c>
      <c r="BQ180" s="162" t="s">
        <v>117</v>
      </c>
      <c r="BR180" s="162" t="s">
        <v>566</v>
      </c>
      <c r="BS180" s="162" t="s">
        <v>119</v>
      </c>
      <c r="BT180" s="175">
        <v>547.00547143554695</v>
      </c>
      <c r="BU180" s="175">
        <v>546.30568823242197</v>
      </c>
      <c r="BV180" s="175">
        <v>546.30569458007801</v>
      </c>
      <c r="BW180" s="175">
        <v>546.30569750976599</v>
      </c>
      <c r="BX180" s="162"/>
      <c r="BY180" s="182"/>
    </row>
    <row r="181" spans="1:77" x14ac:dyDescent="0.25">
      <c r="A181" s="162" t="s">
        <v>859</v>
      </c>
      <c r="B181" s="162" t="s">
        <v>519</v>
      </c>
      <c r="C181" s="162" t="s">
        <v>860</v>
      </c>
      <c r="D181" s="162" t="s">
        <v>95</v>
      </c>
      <c r="E181" s="162"/>
      <c r="F181" s="162"/>
      <c r="G181" s="182"/>
      <c r="H181" s="182"/>
      <c r="I181" s="183"/>
      <c r="J181" s="166">
        <v>11</v>
      </c>
      <c r="K181" s="188"/>
      <c r="L181" s="168">
        <v>24.694066911282675</v>
      </c>
      <c r="M181" s="182"/>
      <c r="N181" s="182"/>
      <c r="O181" s="182"/>
      <c r="P181" s="162"/>
      <c r="Q181" s="182"/>
      <c r="R181" s="162"/>
      <c r="S181" s="162"/>
      <c r="T181" s="162"/>
      <c r="U181" s="182"/>
      <c r="V181" s="162"/>
      <c r="W181" s="182"/>
      <c r="X181" s="182"/>
      <c r="Y181" s="182"/>
      <c r="Z181" s="162"/>
      <c r="AA181" s="162" t="s">
        <v>96</v>
      </c>
      <c r="AB181" s="101" t="s">
        <v>615</v>
      </c>
      <c r="AC181" s="7" t="s">
        <v>521</v>
      </c>
      <c r="AD181" s="162"/>
      <c r="AE181" s="162"/>
      <c r="AF181" s="162"/>
      <c r="AG181" s="162"/>
      <c r="AH181" s="162"/>
      <c r="AI181" s="162"/>
      <c r="AJ181" s="162"/>
      <c r="AK181" s="162"/>
      <c r="AL181" s="162"/>
      <c r="AM181" s="162">
        <v>1950</v>
      </c>
      <c r="AN181" s="162">
        <v>1</v>
      </c>
      <c r="AO181" s="162">
        <v>1</v>
      </c>
      <c r="AP181" s="162">
        <v>2099</v>
      </c>
      <c r="AQ181" s="162">
        <v>12</v>
      </c>
      <c r="AR181" s="162">
        <v>31</v>
      </c>
      <c r="AS181" s="162"/>
      <c r="AT181" s="162"/>
      <c r="AU181" s="162"/>
      <c r="AV181" s="162" t="s">
        <v>101</v>
      </c>
      <c r="AW181" s="162"/>
      <c r="AX181" s="162"/>
      <c r="AY181" s="162"/>
      <c r="AZ181" s="162"/>
      <c r="BA181" s="16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62"/>
      <c r="BN181" s="162"/>
      <c r="BO181" s="162"/>
      <c r="BP181" s="162" t="s">
        <v>104</v>
      </c>
      <c r="BQ181" s="162" t="s">
        <v>117</v>
      </c>
      <c r="BR181" s="162" t="s">
        <v>96</v>
      </c>
      <c r="BS181" s="162" t="s">
        <v>522</v>
      </c>
      <c r="BT181" s="187"/>
      <c r="BU181" s="187"/>
      <c r="BV181" s="187"/>
      <c r="BW181" s="187"/>
      <c r="BX181" s="162"/>
      <c r="BY181" s="182"/>
    </row>
    <row r="182" spans="1:77" x14ac:dyDescent="0.25">
      <c r="A182" s="162" t="s">
        <v>861</v>
      </c>
      <c r="B182" s="162" t="s">
        <v>862</v>
      </c>
      <c r="C182" s="162" t="s">
        <v>863</v>
      </c>
      <c r="D182" s="162" t="s">
        <v>95</v>
      </c>
      <c r="E182" s="162" t="s">
        <v>864</v>
      </c>
      <c r="F182" s="162" t="s">
        <v>865</v>
      </c>
      <c r="G182" s="182"/>
      <c r="H182" s="182"/>
      <c r="I182" s="183"/>
      <c r="J182" s="166">
        <v>1.5</v>
      </c>
      <c r="K182" s="2">
        <v>1.5</v>
      </c>
      <c r="L182" s="163">
        <v>2.6920000000000002</v>
      </c>
      <c r="M182" s="182"/>
      <c r="N182" s="182"/>
      <c r="O182" s="182"/>
      <c r="P182" s="162"/>
      <c r="Q182" s="182"/>
      <c r="R182" s="162"/>
      <c r="S182" s="162" t="s">
        <v>649</v>
      </c>
      <c r="T182" s="162" t="s">
        <v>96</v>
      </c>
      <c r="U182" s="182"/>
      <c r="V182" s="162"/>
      <c r="W182" s="182"/>
      <c r="X182" s="182"/>
      <c r="Y182" s="182"/>
      <c r="Z182" s="162" t="s">
        <v>96</v>
      </c>
      <c r="AA182" s="162" t="s">
        <v>96</v>
      </c>
      <c r="AB182" s="164" t="s">
        <v>99</v>
      </c>
      <c r="AC182" s="7" t="s">
        <v>100</v>
      </c>
      <c r="AD182" s="162" t="s">
        <v>96</v>
      </c>
      <c r="AE182" s="162" t="s">
        <v>101</v>
      </c>
      <c r="AF182" s="7" t="s">
        <v>137</v>
      </c>
      <c r="AG182" s="162" t="s">
        <v>183</v>
      </c>
      <c r="AH182" s="162" t="s">
        <v>114</v>
      </c>
      <c r="AI182" s="162" t="s">
        <v>347</v>
      </c>
      <c r="AJ182" s="162">
        <v>2015</v>
      </c>
      <c r="AK182" s="162">
        <v>5</v>
      </c>
      <c r="AL182" s="162">
        <v>28</v>
      </c>
      <c r="AM182" s="162">
        <v>2015</v>
      </c>
      <c r="AN182" s="162">
        <v>5</v>
      </c>
      <c r="AO182" s="162">
        <v>28</v>
      </c>
      <c r="AP182" s="162">
        <v>2035</v>
      </c>
      <c r="AQ182" s="162">
        <v>5</v>
      </c>
      <c r="AR182" s="162">
        <v>27</v>
      </c>
      <c r="AS182" s="162">
        <v>2013</v>
      </c>
      <c r="AT182" s="162">
        <v>12</v>
      </c>
      <c r="AU182" s="162">
        <v>20</v>
      </c>
      <c r="AV182" s="162" t="s">
        <v>101</v>
      </c>
      <c r="AW182" s="162"/>
      <c r="AX182" s="162"/>
      <c r="AY182" s="162"/>
      <c r="AZ182" s="162"/>
      <c r="BA182" s="162"/>
      <c r="BB182" s="182"/>
      <c r="BC182" s="182"/>
      <c r="BD182" s="182"/>
      <c r="BE182" s="182"/>
      <c r="BF182" s="182"/>
      <c r="BG182" s="182"/>
      <c r="BH182" s="182"/>
      <c r="BI182" s="182"/>
      <c r="BJ182" s="182"/>
      <c r="BK182" s="182"/>
      <c r="BL182" s="182"/>
      <c r="BM182" s="162" t="s">
        <v>103</v>
      </c>
      <c r="BN182" s="162" t="s">
        <v>96</v>
      </c>
      <c r="BO182" s="162" t="s">
        <v>116</v>
      </c>
      <c r="BP182" s="162" t="s">
        <v>104</v>
      </c>
      <c r="BQ182" s="162" t="s">
        <v>117</v>
      </c>
      <c r="BR182" s="162" t="s">
        <v>118</v>
      </c>
      <c r="BS182" s="162" t="s">
        <v>119</v>
      </c>
      <c r="BT182" s="175">
        <v>3.4284678859710702</v>
      </c>
      <c r="BU182" s="175">
        <v>3.3857964706420902</v>
      </c>
      <c r="BV182" s="175">
        <v>3.3185868587493901</v>
      </c>
      <c r="BW182" s="175">
        <v>1.38232393455505</v>
      </c>
      <c r="BX182" s="162"/>
      <c r="BY182" s="182"/>
    </row>
    <row r="183" spans="1:77" x14ac:dyDescent="0.25">
      <c r="A183" s="162" t="s">
        <v>866</v>
      </c>
      <c r="B183" s="162" t="s">
        <v>867</v>
      </c>
      <c r="C183" s="162" t="s">
        <v>868</v>
      </c>
      <c r="D183" s="162" t="s">
        <v>95</v>
      </c>
      <c r="E183" s="162" t="s">
        <v>869</v>
      </c>
      <c r="F183" s="162" t="s">
        <v>816</v>
      </c>
      <c r="G183" s="182"/>
      <c r="H183" s="182"/>
      <c r="I183" s="183"/>
      <c r="J183" s="166">
        <v>19.8</v>
      </c>
      <c r="K183" s="2">
        <v>19.8</v>
      </c>
      <c r="L183" s="163">
        <v>68.930000000000007</v>
      </c>
      <c r="M183" s="182"/>
      <c r="N183" s="182"/>
      <c r="O183" s="182"/>
      <c r="P183" s="162"/>
      <c r="Q183" s="182"/>
      <c r="R183" s="162"/>
      <c r="S183" s="162" t="s">
        <v>96</v>
      </c>
      <c r="T183" s="162" t="s">
        <v>96</v>
      </c>
      <c r="U183" s="182"/>
      <c r="V183" s="162"/>
      <c r="W183" s="182"/>
      <c r="X183" s="182"/>
      <c r="Y183" s="182"/>
      <c r="Z183" s="162" t="s">
        <v>96</v>
      </c>
      <c r="AA183" s="162" t="s">
        <v>263</v>
      </c>
      <c r="AB183" s="164" t="s">
        <v>99</v>
      </c>
      <c r="AC183" s="7" t="s">
        <v>100</v>
      </c>
      <c r="AD183" s="162" t="s">
        <v>96</v>
      </c>
      <c r="AE183" s="162" t="s">
        <v>101</v>
      </c>
      <c r="AF183" s="162"/>
      <c r="AG183" s="162"/>
      <c r="AH183" s="162" t="s">
        <v>102</v>
      </c>
      <c r="AI183" s="162" t="s">
        <v>147</v>
      </c>
      <c r="AJ183" s="162">
        <v>2015</v>
      </c>
      <c r="AK183" s="162">
        <v>8</v>
      </c>
      <c r="AL183" s="162">
        <v>7</v>
      </c>
      <c r="AM183" s="162">
        <v>2015</v>
      </c>
      <c r="AN183" s="162">
        <v>8</v>
      </c>
      <c r="AO183" s="162">
        <v>7</v>
      </c>
      <c r="AP183" s="162">
        <v>2035</v>
      </c>
      <c r="AQ183" s="162">
        <v>8</v>
      </c>
      <c r="AR183" s="162">
        <v>6</v>
      </c>
      <c r="AS183" s="162">
        <v>2013</v>
      </c>
      <c r="AT183" s="162">
        <v>10</v>
      </c>
      <c r="AU183" s="162">
        <v>25</v>
      </c>
      <c r="AV183" s="162" t="s">
        <v>101</v>
      </c>
      <c r="AW183" s="162"/>
      <c r="AX183" s="162"/>
      <c r="AY183" s="162"/>
      <c r="AZ183" s="162"/>
      <c r="BA183" s="162"/>
      <c r="BB183" s="182"/>
      <c r="BC183" s="182"/>
      <c r="BD183" s="182"/>
      <c r="BE183" s="182"/>
      <c r="BF183" s="182"/>
      <c r="BG183" s="182"/>
      <c r="BH183" s="182"/>
      <c r="BI183" s="182"/>
      <c r="BJ183" s="182"/>
      <c r="BK183" s="182"/>
      <c r="BL183" s="182"/>
      <c r="BM183" s="162" t="s">
        <v>103</v>
      </c>
      <c r="BN183" s="162" t="s">
        <v>96</v>
      </c>
      <c r="BO183" s="162" t="s">
        <v>103</v>
      </c>
      <c r="BP183" s="162" t="s">
        <v>104</v>
      </c>
      <c r="BQ183" s="162" t="s">
        <v>117</v>
      </c>
      <c r="BR183" s="162" t="s">
        <v>333</v>
      </c>
      <c r="BS183" s="162" t="s">
        <v>621</v>
      </c>
      <c r="BT183" s="175">
        <v>55.834129028320298</v>
      </c>
      <c r="BU183" s="175">
        <v>55.703969604492201</v>
      </c>
      <c r="BV183" s="175">
        <v>55.703969482421897</v>
      </c>
      <c r="BW183" s="175">
        <v>38.6866232910156</v>
      </c>
      <c r="BX183" s="162"/>
      <c r="BY183" s="182"/>
    </row>
    <row r="184" spans="1:77" x14ac:dyDescent="0.25">
      <c r="A184" s="162" t="s">
        <v>870</v>
      </c>
      <c r="B184" s="162" t="s">
        <v>871</v>
      </c>
      <c r="C184" s="162" t="s">
        <v>872</v>
      </c>
      <c r="D184" s="162" t="s">
        <v>95</v>
      </c>
      <c r="E184" s="162" t="s">
        <v>96</v>
      </c>
      <c r="F184" s="162" t="s">
        <v>96</v>
      </c>
      <c r="G184" s="182"/>
      <c r="H184" s="182"/>
      <c r="I184" s="183"/>
      <c r="J184" s="166">
        <v>13</v>
      </c>
      <c r="K184" s="2">
        <v>13</v>
      </c>
      <c r="L184" s="163">
        <v>118</v>
      </c>
      <c r="M184" s="182"/>
      <c r="N184" s="182"/>
      <c r="O184" s="182"/>
      <c r="P184" s="162"/>
      <c r="Q184" s="182"/>
      <c r="R184" s="162"/>
      <c r="S184" s="162" t="s">
        <v>96</v>
      </c>
      <c r="T184" s="162" t="s">
        <v>96</v>
      </c>
      <c r="U184" s="182"/>
      <c r="V184" s="162"/>
      <c r="W184" s="182"/>
      <c r="X184" s="182"/>
      <c r="Y184" s="182"/>
      <c r="Z184" s="162"/>
      <c r="AA184" s="162" t="s">
        <v>263</v>
      </c>
      <c r="AB184" s="164" t="s">
        <v>99</v>
      </c>
      <c r="AC184" s="7" t="s">
        <v>100</v>
      </c>
      <c r="AD184" s="162" t="s">
        <v>96</v>
      </c>
      <c r="AE184" s="162" t="s">
        <v>101</v>
      </c>
      <c r="AF184" s="162" t="s">
        <v>182</v>
      </c>
      <c r="AG184" s="162" t="s">
        <v>183</v>
      </c>
      <c r="AH184" s="162" t="s">
        <v>873</v>
      </c>
      <c r="AI184" s="162" t="s">
        <v>874</v>
      </c>
      <c r="AJ184" s="162">
        <v>2013</v>
      </c>
      <c r="AK184" s="162">
        <v>7</v>
      </c>
      <c r="AL184" s="162">
        <v>1</v>
      </c>
      <c r="AM184" s="162">
        <v>2013</v>
      </c>
      <c r="AN184" s="162">
        <v>7</v>
      </c>
      <c r="AO184" s="162">
        <v>1</v>
      </c>
      <c r="AP184" s="162">
        <v>2033</v>
      </c>
      <c r="AQ184" s="162">
        <v>6</v>
      </c>
      <c r="AR184" s="162">
        <v>30</v>
      </c>
      <c r="AS184" s="162">
        <v>2012</v>
      </c>
      <c r="AT184" s="162">
        <v>5</v>
      </c>
      <c r="AU184" s="162">
        <v>9</v>
      </c>
      <c r="AV184" s="162" t="s">
        <v>101</v>
      </c>
      <c r="AW184" s="162"/>
      <c r="AX184" s="162"/>
      <c r="AY184" s="162"/>
      <c r="AZ184" s="162"/>
      <c r="BA184" s="162"/>
      <c r="BB184" s="182"/>
      <c r="BC184" s="182"/>
      <c r="BD184" s="182"/>
      <c r="BE184" s="182"/>
      <c r="BF184" s="182"/>
      <c r="BG184" s="182"/>
      <c r="BH184" s="182"/>
      <c r="BI184" s="182"/>
      <c r="BJ184" s="182"/>
      <c r="BK184" s="182"/>
      <c r="BL184" s="182"/>
      <c r="BM184" s="162" t="s">
        <v>103</v>
      </c>
      <c r="BN184" s="162" t="s">
        <v>96</v>
      </c>
      <c r="BO184" s="162" t="s">
        <v>103</v>
      </c>
      <c r="BP184" s="162" t="s">
        <v>104</v>
      </c>
      <c r="BQ184" s="162" t="s">
        <v>117</v>
      </c>
      <c r="BR184" s="162" t="s">
        <v>566</v>
      </c>
      <c r="BS184" s="162" t="s">
        <v>404</v>
      </c>
      <c r="BT184" s="175">
        <v>56.391817708333299</v>
      </c>
      <c r="BU184" s="175">
        <v>56.676546091715501</v>
      </c>
      <c r="BV184" s="175">
        <v>56.417574727376298</v>
      </c>
      <c r="BW184" s="175">
        <v>0</v>
      </c>
      <c r="BX184" s="162"/>
      <c r="BY184" s="182"/>
    </row>
    <row r="185" spans="1:77" x14ac:dyDescent="0.25">
      <c r="A185" s="162" t="s">
        <v>875</v>
      </c>
      <c r="B185" s="162" t="s">
        <v>876</v>
      </c>
      <c r="C185" s="162" t="s">
        <v>877</v>
      </c>
      <c r="D185" s="162" t="s">
        <v>95</v>
      </c>
      <c r="E185" s="162" t="s">
        <v>96</v>
      </c>
      <c r="F185" s="162" t="s">
        <v>878</v>
      </c>
      <c r="G185" s="182"/>
      <c r="H185" s="182"/>
      <c r="I185" s="183"/>
      <c r="J185" s="166">
        <v>0.6</v>
      </c>
      <c r="K185" s="2">
        <v>0.6</v>
      </c>
      <c r="L185" s="163">
        <v>2.2000000000000002</v>
      </c>
      <c r="M185" s="182"/>
      <c r="N185" s="182"/>
      <c r="O185" s="182"/>
      <c r="P185" s="162"/>
      <c r="Q185" s="182"/>
      <c r="R185" s="162"/>
      <c r="S185" s="162" t="s">
        <v>96</v>
      </c>
      <c r="T185" s="162" t="s">
        <v>96</v>
      </c>
      <c r="U185" s="182"/>
      <c r="V185" s="162"/>
      <c r="W185" s="182"/>
      <c r="X185" s="182"/>
      <c r="Y185" s="182"/>
      <c r="Z185" s="162" t="s">
        <v>96</v>
      </c>
      <c r="AA185" s="162" t="s">
        <v>96</v>
      </c>
      <c r="AB185" s="164" t="s">
        <v>99</v>
      </c>
      <c r="AC185" s="7" t="s">
        <v>100</v>
      </c>
      <c r="AD185" s="162" t="s">
        <v>96</v>
      </c>
      <c r="AE185" s="162" t="s">
        <v>101</v>
      </c>
      <c r="AF185" s="162"/>
      <c r="AG185" s="162"/>
      <c r="AH185" s="162" t="s">
        <v>114</v>
      </c>
      <c r="AI185" s="162" t="s">
        <v>237</v>
      </c>
      <c r="AJ185" s="162">
        <v>2017</v>
      </c>
      <c r="AK185" s="162">
        <v>8</v>
      </c>
      <c r="AL185" s="162">
        <v>15</v>
      </c>
      <c r="AM185" s="162">
        <v>2017</v>
      </c>
      <c r="AN185" s="162">
        <v>8</v>
      </c>
      <c r="AO185" s="162">
        <v>15</v>
      </c>
      <c r="AP185" s="162">
        <v>2037</v>
      </c>
      <c r="AQ185" s="162">
        <v>8</v>
      </c>
      <c r="AR185" s="162">
        <v>14</v>
      </c>
      <c r="AS185" s="162">
        <v>2017</v>
      </c>
      <c r="AT185" s="162">
        <v>3</v>
      </c>
      <c r="AU185" s="162">
        <v>8</v>
      </c>
      <c r="AV185" s="162" t="s">
        <v>101</v>
      </c>
      <c r="AW185" s="162"/>
      <c r="AX185" s="162"/>
      <c r="AY185" s="162"/>
      <c r="AZ185" s="162"/>
      <c r="BA185" s="162"/>
      <c r="BB185" s="182"/>
      <c r="BC185" s="182"/>
      <c r="BD185" s="182"/>
      <c r="BE185" s="182"/>
      <c r="BF185" s="182"/>
      <c r="BG185" s="182"/>
      <c r="BH185" s="182"/>
      <c r="BI185" s="182"/>
      <c r="BJ185" s="182"/>
      <c r="BK185" s="182"/>
      <c r="BL185" s="182"/>
      <c r="BM185" s="162" t="s">
        <v>103</v>
      </c>
      <c r="BN185" s="162" t="s">
        <v>96</v>
      </c>
      <c r="BO185" s="162" t="s">
        <v>116</v>
      </c>
      <c r="BP185" s="162" t="s">
        <v>104</v>
      </c>
      <c r="BQ185" s="162" t="s">
        <v>117</v>
      </c>
      <c r="BR185" s="162" t="s">
        <v>118</v>
      </c>
      <c r="BS185" s="162" t="s">
        <v>404</v>
      </c>
      <c r="BT185" s="175">
        <v>2.2074225959777798</v>
      </c>
      <c r="BU185" s="175">
        <v>2.1999999885559101</v>
      </c>
      <c r="BV185" s="175">
        <v>2.1999999961853001</v>
      </c>
      <c r="BW185" s="175">
        <v>2.1999999885559101</v>
      </c>
      <c r="BX185" s="162"/>
      <c r="BY185" s="182"/>
    </row>
    <row r="186" spans="1:77" x14ac:dyDescent="0.25">
      <c r="A186" s="162" t="s">
        <v>879</v>
      </c>
      <c r="B186" s="162" t="s">
        <v>880</v>
      </c>
      <c r="C186" s="162" t="s">
        <v>881</v>
      </c>
      <c r="D186" s="162" t="s">
        <v>95</v>
      </c>
      <c r="E186" s="162" t="s">
        <v>96</v>
      </c>
      <c r="F186" s="162" t="s">
        <v>96</v>
      </c>
      <c r="G186" s="182"/>
      <c r="H186" s="182"/>
      <c r="I186" s="183"/>
      <c r="J186" s="166">
        <v>0.48</v>
      </c>
      <c r="K186" s="2">
        <v>0.48</v>
      </c>
      <c r="L186" s="163">
        <v>0</v>
      </c>
      <c r="M186" s="182"/>
      <c r="N186" s="182"/>
      <c r="O186" s="182"/>
      <c r="P186" s="162"/>
      <c r="Q186" s="182"/>
      <c r="R186" s="162"/>
      <c r="S186" s="162" t="s">
        <v>96</v>
      </c>
      <c r="T186" s="162" t="s">
        <v>96</v>
      </c>
      <c r="U186" s="182"/>
      <c r="V186" s="162"/>
      <c r="W186" s="182"/>
      <c r="X186" s="182"/>
      <c r="Y186" s="182"/>
      <c r="Z186" s="162" t="s">
        <v>96</v>
      </c>
      <c r="AA186" s="162" t="s">
        <v>96</v>
      </c>
      <c r="AB186" s="164" t="s">
        <v>99</v>
      </c>
      <c r="AC186" s="7" t="s">
        <v>100</v>
      </c>
      <c r="AD186" s="162" t="s">
        <v>96</v>
      </c>
      <c r="AE186" s="162" t="s">
        <v>101</v>
      </c>
      <c r="AF186" s="162" t="s">
        <v>182</v>
      </c>
      <c r="AG186" s="162"/>
      <c r="AH186" s="162" t="s">
        <v>610</v>
      </c>
      <c r="AI186" s="162" t="s">
        <v>882</v>
      </c>
      <c r="AJ186" s="162">
        <v>1985</v>
      </c>
      <c r="AK186" s="162">
        <v>12</v>
      </c>
      <c r="AL186" s="162">
        <v>23</v>
      </c>
      <c r="AM186" s="162">
        <v>1985</v>
      </c>
      <c r="AN186" s="162">
        <v>12</v>
      </c>
      <c r="AO186" s="162">
        <v>23</v>
      </c>
      <c r="AP186" s="162">
        <v>2060</v>
      </c>
      <c r="AQ186" s="162">
        <v>12</v>
      </c>
      <c r="AR186" s="162">
        <v>31</v>
      </c>
      <c r="AS186" s="162">
        <v>1985</v>
      </c>
      <c r="AT186" s="162">
        <v>6</v>
      </c>
      <c r="AU186" s="162">
        <v>4</v>
      </c>
      <c r="AV186" s="162" t="s">
        <v>101</v>
      </c>
      <c r="AW186" s="162"/>
      <c r="AX186" s="162"/>
      <c r="AY186" s="162"/>
      <c r="AZ186" s="162"/>
      <c r="BA186" s="162"/>
      <c r="BB186" s="182"/>
      <c r="BC186" s="182"/>
      <c r="BD186" s="182"/>
      <c r="BE186" s="182"/>
      <c r="BF186" s="182"/>
      <c r="BG186" s="182"/>
      <c r="BH186" s="182"/>
      <c r="BI186" s="182"/>
      <c r="BJ186" s="182"/>
      <c r="BK186" s="182"/>
      <c r="BL186" s="182"/>
      <c r="BM186" s="162" t="s">
        <v>103</v>
      </c>
      <c r="BN186" s="162" t="s">
        <v>96</v>
      </c>
      <c r="BO186" s="162" t="s">
        <v>116</v>
      </c>
      <c r="BP186" s="162" t="s">
        <v>104</v>
      </c>
      <c r="BQ186" s="162" t="s">
        <v>117</v>
      </c>
      <c r="BR186" s="162" t="s">
        <v>611</v>
      </c>
      <c r="BS186" s="162" t="s">
        <v>404</v>
      </c>
      <c r="BT186" s="175">
        <v>2.5262172808647199</v>
      </c>
      <c r="BU186" s="175">
        <v>2.51049745774269</v>
      </c>
      <c r="BV186" s="175">
        <v>2.5119180560112002</v>
      </c>
      <c r="BW186" s="175">
        <v>2.5111918199062302</v>
      </c>
      <c r="BX186" s="162"/>
      <c r="BY186" s="182"/>
    </row>
    <row r="187" spans="1:77" x14ac:dyDescent="0.25">
      <c r="A187" s="162" t="s">
        <v>883</v>
      </c>
      <c r="B187" s="162" t="s">
        <v>880</v>
      </c>
      <c r="C187" s="162" t="s">
        <v>884</v>
      </c>
      <c r="D187" s="162" t="s">
        <v>95</v>
      </c>
      <c r="E187" s="162" t="s">
        <v>96</v>
      </c>
      <c r="F187" s="162" t="s">
        <v>96</v>
      </c>
      <c r="G187" s="182"/>
      <c r="H187" s="182"/>
      <c r="I187" s="183"/>
      <c r="J187" s="166">
        <v>7.4999999999999997E-2</v>
      </c>
      <c r="K187" s="2">
        <v>7.4999999999999997E-2</v>
      </c>
      <c r="L187" s="163">
        <v>0</v>
      </c>
      <c r="M187" s="182"/>
      <c r="N187" s="182"/>
      <c r="O187" s="182"/>
      <c r="P187" s="162"/>
      <c r="Q187" s="182"/>
      <c r="R187" s="162"/>
      <c r="S187" s="162" t="s">
        <v>96</v>
      </c>
      <c r="T187" s="162" t="s">
        <v>96</v>
      </c>
      <c r="U187" s="182"/>
      <c r="V187" s="162"/>
      <c r="W187" s="182"/>
      <c r="X187" s="182"/>
      <c r="Y187" s="182"/>
      <c r="Z187" s="162" t="s">
        <v>96</v>
      </c>
      <c r="AA187" s="162" t="s">
        <v>96</v>
      </c>
      <c r="AB187" s="164" t="s">
        <v>99</v>
      </c>
      <c r="AC187" s="7" t="s">
        <v>100</v>
      </c>
      <c r="AD187" s="162" t="s">
        <v>96</v>
      </c>
      <c r="AE187" s="162" t="s">
        <v>101</v>
      </c>
      <c r="AF187" s="162" t="s">
        <v>182</v>
      </c>
      <c r="AG187" s="162"/>
      <c r="AH187" s="162" t="s">
        <v>610</v>
      </c>
      <c r="AI187" s="162" t="s">
        <v>885</v>
      </c>
      <c r="AJ187" s="162">
        <v>1986</v>
      </c>
      <c r="AK187" s="162">
        <v>2</v>
      </c>
      <c r="AL187" s="162">
        <v>13</v>
      </c>
      <c r="AM187" s="162">
        <v>1986</v>
      </c>
      <c r="AN187" s="162">
        <v>2</v>
      </c>
      <c r="AO187" s="162">
        <v>13</v>
      </c>
      <c r="AP187" s="162">
        <v>2060</v>
      </c>
      <c r="AQ187" s="162">
        <v>12</v>
      </c>
      <c r="AR187" s="162">
        <v>31</v>
      </c>
      <c r="AS187" s="162">
        <v>1983</v>
      </c>
      <c r="AT187" s="162">
        <v>9</v>
      </c>
      <c r="AU187" s="162">
        <v>26</v>
      </c>
      <c r="AV187" s="162" t="s">
        <v>101</v>
      </c>
      <c r="AW187" s="162"/>
      <c r="AX187" s="162"/>
      <c r="AY187" s="162"/>
      <c r="AZ187" s="162"/>
      <c r="BA187" s="162"/>
      <c r="BB187" s="182"/>
      <c r="BC187" s="182"/>
      <c r="BD187" s="182"/>
      <c r="BE187" s="182"/>
      <c r="BF187" s="182"/>
      <c r="BG187" s="182"/>
      <c r="BH187" s="182"/>
      <c r="BI187" s="182"/>
      <c r="BJ187" s="182"/>
      <c r="BK187" s="182"/>
      <c r="BL187" s="182"/>
      <c r="BM187" s="162" t="s">
        <v>103</v>
      </c>
      <c r="BN187" s="162" t="s">
        <v>96</v>
      </c>
      <c r="BO187" s="162" t="s">
        <v>116</v>
      </c>
      <c r="BP187" s="162" t="s">
        <v>104</v>
      </c>
      <c r="BQ187" s="162" t="s">
        <v>117</v>
      </c>
      <c r="BR187" s="162" t="s">
        <v>611</v>
      </c>
      <c r="BS187" s="162" t="s">
        <v>404</v>
      </c>
      <c r="BT187" s="175">
        <v>2.92581040859222E-2</v>
      </c>
      <c r="BU187" s="175">
        <v>2.9244141593575499E-2</v>
      </c>
      <c r="BV187" s="175">
        <v>2.9242159426212298E-2</v>
      </c>
      <c r="BW187" s="175">
        <v>2.92604159712791E-2</v>
      </c>
      <c r="BX187" s="162"/>
      <c r="BY187" s="182"/>
    </row>
    <row r="188" spans="1:77" x14ac:dyDescent="0.25">
      <c r="A188" s="162" t="s">
        <v>886</v>
      </c>
      <c r="B188" s="162" t="s">
        <v>880</v>
      </c>
      <c r="C188" s="162" t="s">
        <v>887</v>
      </c>
      <c r="D188" s="162" t="s">
        <v>95</v>
      </c>
      <c r="E188" s="162" t="s">
        <v>96</v>
      </c>
      <c r="F188" s="162" t="s">
        <v>96</v>
      </c>
      <c r="G188" s="182"/>
      <c r="H188" s="182"/>
      <c r="I188" s="183"/>
      <c r="J188" s="166">
        <v>0.1</v>
      </c>
      <c r="K188" s="2">
        <v>0.1</v>
      </c>
      <c r="L188" s="163">
        <v>0</v>
      </c>
      <c r="M188" s="182"/>
      <c r="N188" s="182"/>
      <c r="O188" s="182"/>
      <c r="P188" s="162"/>
      <c r="Q188" s="182"/>
      <c r="R188" s="162"/>
      <c r="S188" s="162" t="s">
        <v>96</v>
      </c>
      <c r="T188" s="162" t="s">
        <v>96</v>
      </c>
      <c r="U188" s="182"/>
      <c r="V188" s="162"/>
      <c r="W188" s="182"/>
      <c r="X188" s="182"/>
      <c r="Y188" s="182"/>
      <c r="Z188" s="162" t="s">
        <v>96</v>
      </c>
      <c r="AA188" s="162" t="s">
        <v>96</v>
      </c>
      <c r="AB188" s="164" t="s">
        <v>99</v>
      </c>
      <c r="AC188" s="7" t="s">
        <v>100</v>
      </c>
      <c r="AD188" s="162" t="s">
        <v>96</v>
      </c>
      <c r="AE188" s="162" t="s">
        <v>101</v>
      </c>
      <c r="AF188" s="162" t="s">
        <v>182</v>
      </c>
      <c r="AG188" s="162"/>
      <c r="AH188" s="162" t="s">
        <v>610</v>
      </c>
      <c r="AI188" s="162" t="s">
        <v>791</v>
      </c>
      <c r="AJ188" s="162">
        <v>1985</v>
      </c>
      <c r="AK188" s="162">
        <v>12</v>
      </c>
      <c r="AL188" s="162">
        <v>23</v>
      </c>
      <c r="AM188" s="162">
        <v>1985</v>
      </c>
      <c r="AN188" s="162">
        <v>12</v>
      </c>
      <c r="AO188" s="162">
        <v>23</v>
      </c>
      <c r="AP188" s="162">
        <v>2060</v>
      </c>
      <c r="AQ188" s="162">
        <v>12</v>
      </c>
      <c r="AR188" s="162">
        <v>31</v>
      </c>
      <c r="AS188" s="162">
        <v>1981</v>
      </c>
      <c r="AT188" s="162">
        <v>10</v>
      </c>
      <c r="AU188" s="162">
        <v>27</v>
      </c>
      <c r="AV188" s="162" t="s">
        <v>101</v>
      </c>
      <c r="AW188" s="162"/>
      <c r="AX188" s="162"/>
      <c r="AY188" s="162"/>
      <c r="AZ188" s="162"/>
      <c r="BA188" s="162"/>
      <c r="BB188" s="182"/>
      <c r="BC188" s="182"/>
      <c r="BD188" s="182"/>
      <c r="BE188" s="182"/>
      <c r="BF188" s="182"/>
      <c r="BG188" s="182"/>
      <c r="BH188" s="182"/>
      <c r="BI188" s="182"/>
      <c r="BJ188" s="182"/>
      <c r="BK188" s="182"/>
      <c r="BL188" s="182"/>
      <c r="BM188" s="162" t="s">
        <v>103</v>
      </c>
      <c r="BN188" s="162" t="s">
        <v>96</v>
      </c>
      <c r="BO188" s="162" t="s">
        <v>116</v>
      </c>
      <c r="BP188" s="162" t="s">
        <v>104</v>
      </c>
      <c r="BQ188" s="162" t="s">
        <v>117</v>
      </c>
      <c r="BR188" s="162" t="s">
        <v>611</v>
      </c>
      <c r="BS188" s="162" t="s">
        <v>404</v>
      </c>
      <c r="BT188" s="175">
        <v>0.344756390094757</v>
      </c>
      <c r="BU188" s="175">
        <v>0.34399438381195102</v>
      </c>
      <c r="BV188" s="175">
        <v>0.344321830749512</v>
      </c>
      <c r="BW188" s="175">
        <v>0.34417626237869298</v>
      </c>
      <c r="BX188" s="162"/>
      <c r="BY188" s="182"/>
    </row>
    <row r="189" spans="1:77" x14ac:dyDescent="0.25">
      <c r="A189" s="162" t="s">
        <v>888</v>
      </c>
      <c r="B189" s="162" t="s">
        <v>880</v>
      </c>
      <c r="C189" s="162" t="s">
        <v>889</v>
      </c>
      <c r="D189" s="162" t="s">
        <v>95</v>
      </c>
      <c r="E189" s="162" t="s">
        <v>96</v>
      </c>
      <c r="F189" s="162" t="s">
        <v>96</v>
      </c>
      <c r="G189" s="182"/>
      <c r="H189" s="182"/>
      <c r="I189" s="183"/>
      <c r="J189" s="166">
        <v>0.04</v>
      </c>
      <c r="K189" s="2">
        <v>0.04</v>
      </c>
      <c r="L189" s="163">
        <v>0</v>
      </c>
      <c r="M189" s="182"/>
      <c r="N189" s="182"/>
      <c r="O189" s="182"/>
      <c r="P189" s="162"/>
      <c r="Q189" s="182"/>
      <c r="R189" s="162"/>
      <c r="S189" s="162" t="s">
        <v>96</v>
      </c>
      <c r="T189" s="162" t="s">
        <v>96</v>
      </c>
      <c r="U189" s="182"/>
      <c r="V189" s="162"/>
      <c r="W189" s="182"/>
      <c r="X189" s="182"/>
      <c r="Y189" s="182"/>
      <c r="Z189" s="162" t="s">
        <v>96</v>
      </c>
      <c r="AA189" s="162" t="s">
        <v>96</v>
      </c>
      <c r="AB189" s="164" t="s">
        <v>99</v>
      </c>
      <c r="AC189" s="7" t="s">
        <v>100</v>
      </c>
      <c r="AD189" s="162" t="s">
        <v>96</v>
      </c>
      <c r="AE189" s="162" t="s">
        <v>101</v>
      </c>
      <c r="AF189" s="162" t="s">
        <v>182</v>
      </c>
      <c r="AG189" s="162"/>
      <c r="AH189" s="162" t="s">
        <v>610</v>
      </c>
      <c r="AI189" s="162" t="s">
        <v>885</v>
      </c>
      <c r="AJ189" s="162">
        <v>1985</v>
      </c>
      <c r="AK189" s="162">
        <v>11</v>
      </c>
      <c r="AL189" s="162">
        <v>22</v>
      </c>
      <c r="AM189" s="162">
        <v>1985</v>
      </c>
      <c r="AN189" s="162">
        <v>11</v>
      </c>
      <c r="AO189" s="162">
        <v>22</v>
      </c>
      <c r="AP189" s="162">
        <v>2060</v>
      </c>
      <c r="AQ189" s="162">
        <v>12</v>
      </c>
      <c r="AR189" s="162">
        <v>31</v>
      </c>
      <c r="AS189" s="162">
        <v>1985</v>
      </c>
      <c r="AT189" s="162">
        <v>7</v>
      </c>
      <c r="AU189" s="162">
        <v>2</v>
      </c>
      <c r="AV189" s="162" t="s">
        <v>101</v>
      </c>
      <c r="AW189" s="162"/>
      <c r="AX189" s="162"/>
      <c r="AY189" s="162"/>
      <c r="AZ189" s="162"/>
      <c r="BA189" s="162"/>
      <c r="BB189" s="182"/>
      <c r="BC189" s="182"/>
      <c r="BD189" s="182"/>
      <c r="BE189" s="182"/>
      <c r="BF189" s="182"/>
      <c r="BG189" s="182"/>
      <c r="BH189" s="182"/>
      <c r="BI189" s="182"/>
      <c r="BJ189" s="182"/>
      <c r="BK189" s="182"/>
      <c r="BL189" s="182"/>
      <c r="BM189" s="162" t="s">
        <v>103</v>
      </c>
      <c r="BN189" s="162" t="s">
        <v>96</v>
      </c>
      <c r="BO189" s="162" t="s">
        <v>116</v>
      </c>
      <c r="BP189" s="162" t="s">
        <v>104</v>
      </c>
      <c r="BQ189" s="162" t="s">
        <v>117</v>
      </c>
      <c r="BR189" s="162" t="s">
        <v>611</v>
      </c>
      <c r="BS189" s="162" t="s">
        <v>404</v>
      </c>
      <c r="BT189" s="175">
        <v>0</v>
      </c>
      <c r="BU189" s="175">
        <v>0</v>
      </c>
      <c r="BV189" s="175">
        <v>0</v>
      </c>
      <c r="BW189" s="175">
        <v>0</v>
      </c>
      <c r="BX189" s="162"/>
      <c r="BY189" s="182"/>
    </row>
    <row r="190" spans="1:77" x14ac:dyDescent="0.25">
      <c r="A190" s="162" t="s">
        <v>890</v>
      </c>
      <c r="B190" s="162" t="s">
        <v>880</v>
      </c>
      <c r="C190" s="162" t="s">
        <v>891</v>
      </c>
      <c r="D190" s="162" t="s">
        <v>95</v>
      </c>
      <c r="E190" s="162" t="s">
        <v>892</v>
      </c>
      <c r="F190" s="162" t="s">
        <v>893</v>
      </c>
      <c r="G190" s="182"/>
      <c r="H190" s="182"/>
      <c r="I190" s="183"/>
      <c r="J190" s="166">
        <v>0.4</v>
      </c>
      <c r="K190" s="2">
        <v>0.4</v>
      </c>
      <c r="L190" s="163">
        <v>1.9970000000000001</v>
      </c>
      <c r="M190" s="182"/>
      <c r="N190" s="182"/>
      <c r="O190" s="182"/>
      <c r="P190" s="162"/>
      <c r="Q190" s="182"/>
      <c r="R190" s="162"/>
      <c r="S190" s="162" t="s">
        <v>96</v>
      </c>
      <c r="T190" s="162" t="s">
        <v>96</v>
      </c>
      <c r="U190" s="182"/>
      <c r="V190" s="162"/>
      <c r="W190" s="182"/>
      <c r="X190" s="182"/>
      <c r="Y190" s="182"/>
      <c r="Z190" s="162" t="s">
        <v>96</v>
      </c>
      <c r="AA190" s="162" t="s">
        <v>96</v>
      </c>
      <c r="AB190" s="164" t="s">
        <v>99</v>
      </c>
      <c r="AC190" s="7" t="s">
        <v>100</v>
      </c>
      <c r="AD190" s="162" t="s">
        <v>96</v>
      </c>
      <c r="AE190" s="162" t="s">
        <v>101</v>
      </c>
      <c r="AF190" s="162" t="s">
        <v>182</v>
      </c>
      <c r="AG190" s="162"/>
      <c r="AH190" s="162" t="s">
        <v>555</v>
      </c>
      <c r="AI190" s="162" t="s">
        <v>882</v>
      </c>
      <c r="AJ190" s="162">
        <v>2008</v>
      </c>
      <c r="AK190" s="162">
        <v>8</v>
      </c>
      <c r="AL190" s="162">
        <v>15</v>
      </c>
      <c r="AM190" s="162">
        <v>2008</v>
      </c>
      <c r="AN190" s="162">
        <v>8</v>
      </c>
      <c r="AO190" s="162">
        <v>15</v>
      </c>
      <c r="AP190" s="162">
        <v>2028</v>
      </c>
      <c r="AQ190" s="162">
        <v>8</v>
      </c>
      <c r="AR190" s="162">
        <v>14</v>
      </c>
      <c r="AS190" s="162">
        <v>2008</v>
      </c>
      <c r="AT190" s="162">
        <v>6</v>
      </c>
      <c r="AU190" s="162">
        <v>2</v>
      </c>
      <c r="AV190" s="162" t="s">
        <v>101</v>
      </c>
      <c r="AW190" s="162"/>
      <c r="AX190" s="162"/>
      <c r="AY190" s="162"/>
      <c r="AZ190" s="162"/>
      <c r="BA190" s="162"/>
      <c r="BB190" s="182"/>
      <c r="BC190" s="182"/>
      <c r="BD190" s="182"/>
      <c r="BE190" s="182"/>
      <c r="BF190" s="182"/>
      <c r="BG190" s="182"/>
      <c r="BH190" s="182"/>
      <c r="BI190" s="182"/>
      <c r="BJ190" s="182"/>
      <c r="BK190" s="182"/>
      <c r="BL190" s="182"/>
      <c r="BM190" s="162" t="s">
        <v>103</v>
      </c>
      <c r="BN190" s="162" t="s">
        <v>96</v>
      </c>
      <c r="BO190" s="162" t="s">
        <v>116</v>
      </c>
      <c r="BP190" s="162" t="s">
        <v>104</v>
      </c>
      <c r="BQ190" s="162" t="s">
        <v>117</v>
      </c>
      <c r="BR190" s="162" t="s">
        <v>556</v>
      </c>
      <c r="BS190" s="162" t="s">
        <v>404</v>
      </c>
      <c r="BT190" s="175">
        <v>1.41608113980293</v>
      </c>
      <c r="BU190" s="175">
        <v>1.4130318355560301</v>
      </c>
      <c r="BV190" s="175">
        <v>0</v>
      </c>
      <c r="BW190" s="175">
        <v>0</v>
      </c>
      <c r="BX190" s="162"/>
      <c r="BY190" s="182"/>
    </row>
    <row r="191" spans="1:77" x14ac:dyDescent="0.25">
      <c r="A191" s="162" t="s">
        <v>894</v>
      </c>
      <c r="B191" s="162" t="s">
        <v>895</v>
      </c>
      <c r="C191" s="162" t="s">
        <v>896</v>
      </c>
      <c r="D191" s="162" t="s">
        <v>95</v>
      </c>
      <c r="E191" s="162" t="s">
        <v>897</v>
      </c>
      <c r="F191" s="162" t="s">
        <v>898</v>
      </c>
      <c r="G191" s="182"/>
      <c r="H191" s="182"/>
      <c r="I191" s="183"/>
      <c r="J191" s="166">
        <v>1.25</v>
      </c>
      <c r="K191" s="2">
        <v>1.25</v>
      </c>
      <c r="L191" s="163">
        <v>1.8</v>
      </c>
      <c r="M191" s="182"/>
      <c r="N191" s="182"/>
      <c r="O191" s="182"/>
      <c r="P191" s="162"/>
      <c r="Q191" s="182"/>
      <c r="R191" s="162"/>
      <c r="S191" s="162" t="s">
        <v>208</v>
      </c>
      <c r="T191" s="162" t="s">
        <v>96</v>
      </c>
      <c r="U191" s="182"/>
      <c r="V191" s="162"/>
      <c r="W191" s="182"/>
      <c r="X191" s="182"/>
      <c r="Y191" s="182"/>
      <c r="Z191" s="162" t="s">
        <v>96</v>
      </c>
      <c r="AA191" s="162" t="s">
        <v>96</v>
      </c>
      <c r="AB191" s="164" t="s">
        <v>99</v>
      </c>
      <c r="AC191" s="7" t="s">
        <v>100</v>
      </c>
      <c r="AD191" s="162" t="s">
        <v>96</v>
      </c>
      <c r="AE191" s="162" t="s">
        <v>101</v>
      </c>
      <c r="AF191" s="7" t="s">
        <v>137</v>
      </c>
      <c r="AG191" s="162" t="s">
        <v>359</v>
      </c>
      <c r="AH191" s="162" t="s">
        <v>555</v>
      </c>
      <c r="AI191" s="162" t="s">
        <v>140</v>
      </c>
      <c r="AJ191" s="162">
        <v>2014</v>
      </c>
      <c r="AK191" s="162">
        <v>6</v>
      </c>
      <c r="AL191" s="162">
        <v>17</v>
      </c>
      <c r="AM191" s="162">
        <v>2014</v>
      </c>
      <c r="AN191" s="162">
        <v>6</v>
      </c>
      <c r="AO191" s="162">
        <v>17</v>
      </c>
      <c r="AP191" s="162">
        <v>2034</v>
      </c>
      <c r="AQ191" s="162">
        <v>6</v>
      </c>
      <c r="AR191" s="162">
        <v>16</v>
      </c>
      <c r="AS191" s="162">
        <v>2011</v>
      </c>
      <c r="AT191" s="162">
        <v>8</v>
      </c>
      <c r="AU191" s="162">
        <v>17</v>
      </c>
      <c r="AV191" s="162" t="s">
        <v>101</v>
      </c>
      <c r="AW191" s="162"/>
      <c r="AX191" s="162"/>
      <c r="AY191" s="162"/>
      <c r="AZ191" s="162"/>
      <c r="BA191" s="162"/>
      <c r="BB191" s="182"/>
      <c r="BC191" s="182"/>
      <c r="BD191" s="182"/>
      <c r="BE191" s="182"/>
      <c r="BF191" s="182"/>
      <c r="BG191" s="182"/>
      <c r="BH191" s="182"/>
      <c r="BI191" s="182"/>
      <c r="BJ191" s="182"/>
      <c r="BK191" s="182"/>
      <c r="BL191" s="182"/>
      <c r="BM191" s="162" t="s">
        <v>103</v>
      </c>
      <c r="BN191" s="162" t="s">
        <v>96</v>
      </c>
      <c r="BO191" s="162" t="s">
        <v>116</v>
      </c>
      <c r="BP191" s="162" t="s">
        <v>104</v>
      </c>
      <c r="BQ191" s="162" t="s">
        <v>117</v>
      </c>
      <c r="BR191" s="162" t="s">
        <v>556</v>
      </c>
      <c r="BS191" s="162" t="s">
        <v>119</v>
      </c>
      <c r="BT191" s="175">
        <v>2.2956038188934298</v>
      </c>
      <c r="BU191" s="175">
        <v>2.2668223018646199</v>
      </c>
      <c r="BV191" s="175">
        <v>2.22182475280762</v>
      </c>
      <c r="BW191" s="175">
        <v>0</v>
      </c>
      <c r="BX191" s="162"/>
      <c r="BY191" s="182"/>
    </row>
    <row r="192" spans="1:77" x14ac:dyDescent="0.25">
      <c r="A192" s="162" t="s">
        <v>899</v>
      </c>
      <c r="B192" s="162" t="s">
        <v>900</v>
      </c>
      <c r="C192" s="162" t="s">
        <v>901</v>
      </c>
      <c r="D192" s="162" t="s">
        <v>95</v>
      </c>
      <c r="E192" s="162"/>
      <c r="F192" s="162"/>
      <c r="G192" s="182"/>
      <c r="H192" s="182"/>
      <c r="I192" s="183"/>
      <c r="J192" s="166">
        <v>56</v>
      </c>
      <c r="K192" s="188"/>
      <c r="L192" s="168">
        <v>371.05484354083319</v>
      </c>
      <c r="M192" s="182"/>
      <c r="N192" s="182"/>
      <c r="O192" s="182"/>
      <c r="P192" s="162"/>
      <c r="Q192" s="182"/>
      <c r="R192" s="162"/>
      <c r="S192" s="162"/>
      <c r="T192" s="162"/>
      <c r="U192" s="182"/>
      <c r="V192" s="162"/>
      <c r="W192" s="182"/>
      <c r="X192" s="182"/>
      <c r="Y192" s="182"/>
      <c r="Z192" s="162"/>
      <c r="AA192" s="162" t="s">
        <v>96</v>
      </c>
      <c r="AB192" s="101" t="s">
        <v>615</v>
      </c>
      <c r="AC192" s="7" t="s">
        <v>521</v>
      </c>
      <c r="AD192" s="162"/>
      <c r="AE192" s="162"/>
      <c r="AF192" s="162" t="s">
        <v>182</v>
      </c>
      <c r="AG192" s="162" t="s">
        <v>183</v>
      </c>
      <c r="AH192" s="162"/>
      <c r="AI192" s="162"/>
      <c r="AJ192" s="162"/>
      <c r="AK192" s="162"/>
      <c r="AL192" s="162"/>
      <c r="AM192" s="162">
        <v>1950</v>
      </c>
      <c r="AN192" s="162">
        <v>1</v>
      </c>
      <c r="AO192" s="162">
        <v>1</v>
      </c>
      <c r="AP192" s="162">
        <v>2099</v>
      </c>
      <c r="AQ192" s="162">
        <v>12</v>
      </c>
      <c r="AR192" s="162">
        <v>31</v>
      </c>
      <c r="AS192" s="162"/>
      <c r="AT192" s="162"/>
      <c r="AU192" s="162"/>
      <c r="AV192" s="162" t="s">
        <v>101</v>
      </c>
      <c r="AW192" s="162"/>
      <c r="AX192" s="162"/>
      <c r="AY192" s="162"/>
      <c r="AZ192" s="162"/>
      <c r="BA192" s="162"/>
      <c r="BB192" s="182"/>
      <c r="BC192" s="182"/>
      <c r="BD192" s="182"/>
      <c r="BE192" s="182"/>
      <c r="BF192" s="182"/>
      <c r="BG192" s="182"/>
      <c r="BH192" s="182"/>
      <c r="BI192" s="182"/>
      <c r="BJ192" s="182"/>
      <c r="BK192" s="182"/>
      <c r="BL192" s="182"/>
      <c r="BM192" s="162"/>
      <c r="BN192" s="162"/>
      <c r="BO192" s="162"/>
      <c r="BP192" s="162" t="s">
        <v>104</v>
      </c>
      <c r="BQ192" s="162" t="s">
        <v>117</v>
      </c>
      <c r="BR192" s="162" t="s">
        <v>96</v>
      </c>
      <c r="BS192" s="162" t="s">
        <v>522</v>
      </c>
      <c r="BT192" s="187"/>
      <c r="BU192" s="187"/>
      <c r="BV192" s="187"/>
      <c r="BW192" s="187"/>
      <c r="BX192" s="162"/>
      <c r="BY192" s="182"/>
    </row>
    <row r="193" spans="1:77" x14ac:dyDescent="0.25">
      <c r="A193" s="162" t="s">
        <v>902</v>
      </c>
      <c r="B193" s="162" t="s">
        <v>900</v>
      </c>
      <c r="C193" s="162" t="s">
        <v>903</v>
      </c>
      <c r="D193" s="162" t="s">
        <v>95</v>
      </c>
      <c r="E193" s="162"/>
      <c r="F193" s="162"/>
      <c r="G193" s="182"/>
      <c r="H193" s="182"/>
      <c r="I193" s="183"/>
      <c r="J193" s="166">
        <v>7</v>
      </c>
      <c r="K193" s="2">
        <v>0</v>
      </c>
      <c r="L193" s="163">
        <v>36.442886315902861</v>
      </c>
      <c r="M193" s="182"/>
      <c r="N193" s="182"/>
      <c r="O193" s="182"/>
      <c r="P193" s="162"/>
      <c r="Q193" s="182"/>
      <c r="R193" s="162"/>
      <c r="S193" s="162"/>
      <c r="T193" s="162"/>
      <c r="U193" s="182"/>
      <c r="V193" s="162"/>
      <c r="W193" s="182"/>
      <c r="X193" s="182"/>
      <c r="Y193" s="182"/>
      <c r="Z193" s="162"/>
      <c r="AA193" s="162" t="s">
        <v>263</v>
      </c>
      <c r="AB193" s="101" t="s">
        <v>615</v>
      </c>
      <c r="AC193" s="7" t="s">
        <v>521</v>
      </c>
      <c r="AD193" s="162"/>
      <c r="AE193" s="162"/>
      <c r="AF193" s="162" t="s">
        <v>182</v>
      </c>
      <c r="AG193" s="162" t="s">
        <v>183</v>
      </c>
      <c r="AH193" s="162"/>
      <c r="AI193" s="162"/>
      <c r="AJ193" s="162"/>
      <c r="AK193" s="162"/>
      <c r="AL193" s="162"/>
      <c r="AM193" s="162">
        <v>2013</v>
      </c>
      <c r="AN193" s="162">
        <v>4</v>
      </c>
      <c r="AO193" s="162">
        <v>30</v>
      </c>
      <c r="AP193" s="162">
        <v>2099</v>
      </c>
      <c r="AQ193" s="162">
        <v>12</v>
      </c>
      <c r="AR193" s="162">
        <v>31</v>
      </c>
      <c r="AS193" s="162"/>
      <c r="AT193" s="162"/>
      <c r="AU193" s="162"/>
      <c r="AV193" s="162" t="s">
        <v>101</v>
      </c>
      <c r="AW193" s="162"/>
      <c r="AX193" s="162"/>
      <c r="AY193" s="162"/>
      <c r="AZ193" s="162"/>
      <c r="BA193" s="16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62"/>
      <c r="BN193" s="162"/>
      <c r="BO193" s="162"/>
      <c r="BP193" s="162" t="s">
        <v>104</v>
      </c>
      <c r="BQ193" s="162" t="s">
        <v>117</v>
      </c>
      <c r="BR193" s="162" t="s">
        <v>96</v>
      </c>
      <c r="BS193" s="162" t="s">
        <v>404</v>
      </c>
      <c r="BT193" s="175">
        <v>18.963150655382702</v>
      </c>
      <c r="BU193" s="175">
        <v>18.721795242630801</v>
      </c>
      <c r="BV193" s="175">
        <v>18.1050251493341</v>
      </c>
      <c r="BW193" s="175">
        <v>17.666819578256799</v>
      </c>
      <c r="BX193" s="162"/>
      <c r="BY193" s="182"/>
    </row>
    <row r="194" spans="1:77" x14ac:dyDescent="0.25">
      <c r="A194" s="162" t="s">
        <v>904</v>
      </c>
      <c r="B194" s="162" t="s">
        <v>905</v>
      </c>
      <c r="C194" s="162" t="s">
        <v>901</v>
      </c>
      <c r="D194" s="162" t="s">
        <v>95</v>
      </c>
      <c r="E194" s="162"/>
      <c r="F194" s="162"/>
      <c r="G194" s="182"/>
      <c r="H194" s="182"/>
      <c r="I194" s="183"/>
      <c r="J194" s="166">
        <v>56</v>
      </c>
      <c r="K194" s="188"/>
      <c r="L194" s="168">
        <v>371.05484354083319</v>
      </c>
      <c r="M194" s="182"/>
      <c r="N194" s="182"/>
      <c r="O194" s="182"/>
      <c r="P194" s="162"/>
      <c r="Q194" s="182"/>
      <c r="R194" s="162"/>
      <c r="S194" s="162"/>
      <c r="T194" s="162"/>
      <c r="U194" s="182"/>
      <c r="V194" s="162"/>
      <c r="W194" s="182"/>
      <c r="X194" s="182"/>
      <c r="Y194" s="182"/>
      <c r="Z194" s="162"/>
      <c r="AA194" s="162" t="s">
        <v>96</v>
      </c>
      <c r="AB194" s="101" t="s">
        <v>615</v>
      </c>
      <c r="AC194" s="7" t="s">
        <v>521</v>
      </c>
      <c r="AD194" s="162"/>
      <c r="AE194" s="162"/>
      <c r="AF194" s="162" t="s">
        <v>182</v>
      </c>
      <c r="AG194" s="162" t="s">
        <v>183</v>
      </c>
      <c r="AH194" s="162"/>
      <c r="AI194" s="162"/>
      <c r="AJ194" s="162"/>
      <c r="AK194" s="162"/>
      <c r="AL194" s="162"/>
      <c r="AM194" s="162">
        <v>1950</v>
      </c>
      <c r="AN194" s="162">
        <v>1</v>
      </c>
      <c r="AO194" s="162">
        <v>1</v>
      </c>
      <c r="AP194" s="162">
        <v>2099</v>
      </c>
      <c r="AQ194" s="162">
        <v>12</v>
      </c>
      <c r="AR194" s="162">
        <v>31</v>
      </c>
      <c r="AS194" s="162"/>
      <c r="AT194" s="162"/>
      <c r="AU194" s="162"/>
      <c r="AV194" s="162" t="s">
        <v>101</v>
      </c>
      <c r="AW194" s="162"/>
      <c r="AX194" s="162"/>
      <c r="AY194" s="162"/>
      <c r="AZ194" s="162"/>
      <c r="BA194" s="162"/>
      <c r="BB194" s="182"/>
      <c r="BC194" s="182"/>
      <c r="BD194" s="182"/>
      <c r="BE194" s="182"/>
      <c r="BF194" s="182"/>
      <c r="BG194" s="182"/>
      <c r="BH194" s="182"/>
      <c r="BI194" s="182"/>
      <c r="BJ194" s="182"/>
      <c r="BK194" s="182"/>
      <c r="BL194" s="182"/>
      <c r="BM194" s="162"/>
      <c r="BN194" s="162"/>
      <c r="BO194" s="162"/>
      <c r="BP194" s="162" t="s">
        <v>104</v>
      </c>
      <c r="BQ194" s="162" t="s">
        <v>117</v>
      </c>
      <c r="BR194" s="162" t="s">
        <v>96</v>
      </c>
      <c r="BS194" s="162" t="s">
        <v>522</v>
      </c>
      <c r="BT194" s="187"/>
      <c r="BU194" s="187"/>
      <c r="BV194" s="187"/>
      <c r="BW194" s="187"/>
      <c r="BX194" s="162"/>
      <c r="BY194" s="182"/>
    </row>
    <row r="195" spans="1:77" x14ac:dyDescent="0.25">
      <c r="A195" s="162" t="s">
        <v>906</v>
      </c>
      <c r="B195" s="162" t="s">
        <v>905</v>
      </c>
      <c r="C195" s="162" t="s">
        <v>903</v>
      </c>
      <c r="D195" s="162" t="s">
        <v>95</v>
      </c>
      <c r="E195" s="162"/>
      <c r="F195" s="162"/>
      <c r="G195" s="182"/>
      <c r="H195" s="182"/>
      <c r="I195" s="183"/>
      <c r="J195" s="166">
        <v>7</v>
      </c>
      <c r="K195" s="2">
        <v>0</v>
      </c>
      <c r="L195" s="163">
        <v>36.442886315902861</v>
      </c>
      <c r="M195" s="182"/>
      <c r="N195" s="182"/>
      <c r="O195" s="182"/>
      <c r="P195" s="162"/>
      <c r="Q195" s="182"/>
      <c r="R195" s="162"/>
      <c r="S195" s="162"/>
      <c r="T195" s="162"/>
      <c r="U195" s="182"/>
      <c r="V195" s="162"/>
      <c r="W195" s="182"/>
      <c r="X195" s="182"/>
      <c r="Y195" s="182"/>
      <c r="Z195" s="162"/>
      <c r="AA195" s="162" t="s">
        <v>263</v>
      </c>
      <c r="AB195" s="101" t="s">
        <v>615</v>
      </c>
      <c r="AC195" s="7" t="s">
        <v>521</v>
      </c>
      <c r="AD195" s="162"/>
      <c r="AE195" s="162"/>
      <c r="AF195" s="162" t="s">
        <v>182</v>
      </c>
      <c r="AG195" s="162" t="s">
        <v>183</v>
      </c>
      <c r="AH195" s="162"/>
      <c r="AI195" s="162"/>
      <c r="AJ195" s="162"/>
      <c r="AK195" s="162"/>
      <c r="AL195" s="162"/>
      <c r="AM195" s="162">
        <v>2013</v>
      </c>
      <c r="AN195" s="162">
        <v>4</v>
      </c>
      <c r="AO195" s="162">
        <v>30</v>
      </c>
      <c r="AP195" s="162">
        <v>2099</v>
      </c>
      <c r="AQ195" s="162">
        <v>12</v>
      </c>
      <c r="AR195" s="162">
        <v>31</v>
      </c>
      <c r="AS195" s="162"/>
      <c r="AT195" s="162"/>
      <c r="AU195" s="162"/>
      <c r="AV195" s="162" t="s">
        <v>101</v>
      </c>
      <c r="AW195" s="162"/>
      <c r="AX195" s="162"/>
      <c r="AY195" s="162"/>
      <c r="AZ195" s="162"/>
      <c r="BA195" s="162"/>
      <c r="BB195" s="182"/>
      <c r="BC195" s="182"/>
      <c r="BD195" s="182"/>
      <c r="BE195" s="182"/>
      <c r="BF195" s="182"/>
      <c r="BG195" s="182"/>
      <c r="BH195" s="182"/>
      <c r="BI195" s="182"/>
      <c r="BJ195" s="182"/>
      <c r="BK195" s="182"/>
      <c r="BL195" s="182"/>
      <c r="BM195" s="162"/>
      <c r="BN195" s="162"/>
      <c r="BO195" s="162"/>
      <c r="BP195" s="162" t="s">
        <v>104</v>
      </c>
      <c r="BQ195" s="162" t="s">
        <v>117</v>
      </c>
      <c r="BR195" s="162" t="s">
        <v>96</v>
      </c>
      <c r="BS195" s="162" t="s">
        <v>404</v>
      </c>
      <c r="BT195" s="175">
        <v>18.963150655382702</v>
      </c>
      <c r="BU195" s="175">
        <v>18.721795242630801</v>
      </c>
      <c r="BV195" s="175">
        <v>18.1050251493341</v>
      </c>
      <c r="BW195" s="175">
        <v>17.666819578256799</v>
      </c>
      <c r="BX195" s="162"/>
      <c r="BY195" s="182"/>
    </row>
    <row r="196" spans="1:77" x14ac:dyDescent="0.25">
      <c r="A196" s="162" t="s">
        <v>907</v>
      </c>
      <c r="B196" s="162" t="s">
        <v>908</v>
      </c>
      <c r="C196" s="162" t="s">
        <v>909</v>
      </c>
      <c r="D196" s="162" t="s">
        <v>95</v>
      </c>
      <c r="E196" s="162" t="s">
        <v>96</v>
      </c>
      <c r="F196" s="162" t="s">
        <v>96</v>
      </c>
      <c r="G196" s="182"/>
      <c r="H196" s="182"/>
      <c r="I196" s="183"/>
      <c r="J196" s="166">
        <v>102.9</v>
      </c>
      <c r="K196" s="2">
        <v>102.9</v>
      </c>
      <c r="L196" s="163">
        <v>240</v>
      </c>
      <c r="M196" s="182"/>
      <c r="N196" s="182"/>
      <c r="O196" s="182"/>
      <c r="P196" s="162"/>
      <c r="Q196" s="182"/>
      <c r="R196" s="162"/>
      <c r="S196" s="162" t="s">
        <v>96</v>
      </c>
      <c r="T196" s="162" t="s">
        <v>96</v>
      </c>
      <c r="U196" s="182"/>
      <c r="V196" s="162"/>
      <c r="W196" s="182"/>
      <c r="X196" s="182"/>
      <c r="Y196" s="182"/>
      <c r="Z196" s="162" t="s">
        <v>910</v>
      </c>
      <c r="AA196" s="162" t="s">
        <v>263</v>
      </c>
      <c r="AB196" s="164" t="s">
        <v>99</v>
      </c>
      <c r="AC196" s="7" t="s">
        <v>100</v>
      </c>
      <c r="AD196" s="162" t="s">
        <v>96</v>
      </c>
      <c r="AE196" s="162" t="s">
        <v>101</v>
      </c>
      <c r="AF196" s="162"/>
      <c r="AG196" s="162"/>
      <c r="AH196" s="162" t="s">
        <v>911</v>
      </c>
      <c r="AI196" s="162" t="s">
        <v>912</v>
      </c>
      <c r="AJ196" s="162">
        <v>2008</v>
      </c>
      <c r="AK196" s="162">
        <v>12</v>
      </c>
      <c r="AL196" s="162">
        <v>26</v>
      </c>
      <c r="AM196" s="162">
        <v>2009</v>
      </c>
      <c r="AN196" s="162">
        <v>1</v>
      </c>
      <c r="AO196" s="162">
        <v>5</v>
      </c>
      <c r="AP196" s="162">
        <v>2024</v>
      </c>
      <c r="AQ196" s="162">
        <v>1</v>
      </c>
      <c r="AR196" s="162">
        <v>4</v>
      </c>
      <c r="AS196" s="162">
        <v>2008</v>
      </c>
      <c r="AT196" s="162">
        <v>5</v>
      </c>
      <c r="AU196" s="162">
        <v>28</v>
      </c>
      <c r="AV196" s="162" t="s">
        <v>101</v>
      </c>
      <c r="AW196" s="162"/>
      <c r="AX196" s="162"/>
      <c r="AY196" s="162"/>
      <c r="AZ196" s="162"/>
      <c r="BA196" s="162"/>
      <c r="BB196" s="182"/>
      <c r="BC196" s="182"/>
      <c r="BD196" s="182"/>
      <c r="BE196" s="182"/>
      <c r="BF196" s="182"/>
      <c r="BG196" s="182"/>
      <c r="BH196" s="182"/>
      <c r="BI196" s="182"/>
      <c r="BJ196" s="182"/>
      <c r="BK196" s="182"/>
      <c r="BL196" s="182"/>
      <c r="BM196" s="162" t="s">
        <v>103</v>
      </c>
      <c r="BN196" s="162" t="s">
        <v>96</v>
      </c>
      <c r="BO196" s="162" t="s">
        <v>103</v>
      </c>
      <c r="BP196" s="162" t="s">
        <v>104</v>
      </c>
      <c r="BQ196" s="162" t="s">
        <v>117</v>
      </c>
      <c r="BR196" s="162" t="s">
        <v>566</v>
      </c>
      <c r="BS196" s="162" t="s">
        <v>621</v>
      </c>
      <c r="BT196" s="175">
        <v>0</v>
      </c>
      <c r="BU196" s="175">
        <v>0</v>
      </c>
      <c r="BV196" s="175">
        <v>0</v>
      </c>
      <c r="BW196" s="175">
        <v>0</v>
      </c>
      <c r="BX196" s="162"/>
      <c r="BY196" s="182"/>
    </row>
    <row r="197" spans="1:77" x14ac:dyDescent="0.25">
      <c r="A197" s="162" t="s">
        <v>913</v>
      </c>
      <c r="B197" s="162" t="s">
        <v>914</v>
      </c>
      <c r="C197" s="162" t="s">
        <v>915</v>
      </c>
      <c r="D197" s="162" t="s">
        <v>95</v>
      </c>
      <c r="E197" s="162" t="s">
        <v>916</v>
      </c>
      <c r="F197" s="162" t="s">
        <v>917</v>
      </c>
      <c r="G197" s="182"/>
      <c r="H197" s="182"/>
      <c r="I197" s="183"/>
      <c r="J197" s="166">
        <v>2</v>
      </c>
      <c r="K197" s="2">
        <v>2</v>
      </c>
      <c r="L197" s="163">
        <v>4.3230000000000004</v>
      </c>
      <c r="M197" s="182"/>
      <c r="N197" s="182"/>
      <c r="O197" s="182"/>
      <c r="P197" s="162"/>
      <c r="Q197" s="182"/>
      <c r="R197" s="162"/>
      <c r="S197" s="162" t="s">
        <v>208</v>
      </c>
      <c r="T197" s="162" t="s">
        <v>96</v>
      </c>
      <c r="U197" s="182"/>
      <c r="V197" s="162"/>
      <c r="W197" s="182"/>
      <c r="X197" s="182"/>
      <c r="Y197" s="182"/>
      <c r="Z197" s="162" t="s">
        <v>96</v>
      </c>
      <c r="AA197" s="162" t="s">
        <v>96</v>
      </c>
      <c r="AB197" s="164" t="s">
        <v>99</v>
      </c>
      <c r="AC197" s="7" t="s">
        <v>100</v>
      </c>
      <c r="AD197" s="162" t="s">
        <v>96</v>
      </c>
      <c r="AE197" s="162" t="s">
        <v>101</v>
      </c>
      <c r="AF197" s="162"/>
      <c r="AG197" s="162"/>
      <c r="AH197" s="162" t="s">
        <v>114</v>
      </c>
      <c r="AI197" s="162" t="s">
        <v>918</v>
      </c>
      <c r="AJ197" s="162">
        <v>2014</v>
      </c>
      <c r="AK197" s="162">
        <v>12</v>
      </c>
      <c r="AL197" s="162">
        <v>23</v>
      </c>
      <c r="AM197" s="162">
        <v>2014</v>
      </c>
      <c r="AN197" s="162">
        <v>12</v>
      </c>
      <c r="AO197" s="162">
        <v>23</v>
      </c>
      <c r="AP197" s="162">
        <v>2034</v>
      </c>
      <c r="AQ197" s="162">
        <v>12</v>
      </c>
      <c r="AR197" s="162">
        <v>22</v>
      </c>
      <c r="AS197" s="162">
        <v>2013</v>
      </c>
      <c r="AT197" s="162">
        <v>12</v>
      </c>
      <c r="AU197" s="162">
        <v>20</v>
      </c>
      <c r="AV197" s="162" t="s">
        <v>101</v>
      </c>
      <c r="AW197" s="162"/>
      <c r="AX197" s="162"/>
      <c r="AY197" s="162"/>
      <c r="AZ197" s="162"/>
      <c r="BA197" s="162"/>
      <c r="BB197" s="182"/>
      <c r="BC197" s="182"/>
      <c r="BD197" s="182"/>
      <c r="BE197" s="182"/>
      <c r="BF197" s="182"/>
      <c r="BG197" s="182"/>
      <c r="BH197" s="182"/>
      <c r="BI197" s="182"/>
      <c r="BJ197" s="182"/>
      <c r="BK197" s="182"/>
      <c r="BL197" s="182"/>
      <c r="BM197" s="162" t="s">
        <v>103</v>
      </c>
      <c r="BN197" s="162" t="s">
        <v>96</v>
      </c>
      <c r="BO197" s="162" t="s">
        <v>116</v>
      </c>
      <c r="BP197" s="162" t="s">
        <v>104</v>
      </c>
      <c r="BQ197" s="162" t="s">
        <v>117</v>
      </c>
      <c r="BR197" s="162" t="s">
        <v>118</v>
      </c>
      <c r="BS197" s="162" t="s">
        <v>119</v>
      </c>
      <c r="BT197" s="175">
        <v>4.4939821281433101</v>
      </c>
      <c r="BU197" s="175">
        <v>4.4184861698150604</v>
      </c>
      <c r="BV197" s="175">
        <v>4.2874154186248798</v>
      </c>
      <c r="BW197" s="175">
        <v>0</v>
      </c>
      <c r="BX197" s="162"/>
      <c r="BY197" s="182"/>
    </row>
    <row r="198" spans="1:77" x14ac:dyDescent="0.25">
      <c r="A198" s="162" t="s">
        <v>919</v>
      </c>
      <c r="B198" s="162" t="s">
        <v>920</v>
      </c>
      <c r="C198" s="162" t="s">
        <v>921</v>
      </c>
      <c r="D198" s="162" t="s">
        <v>95</v>
      </c>
      <c r="E198" s="162" t="s">
        <v>96</v>
      </c>
      <c r="F198" s="162" t="s">
        <v>96</v>
      </c>
      <c r="G198" s="182"/>
      <c r="H198" s="182"/>
      <c r="I198" s="183"/>
      <c r="J198" s="166">
        <v>0.18</v>
      </c>
      <c r="K198" s="188"/>
      <c r="L198" s="163">
        <v>0</v>
      </c>
      <c r="M198" s="182"/>
      <c r="N198" s="182"/>
      <c r="O198" s="182"/>
      <c r="P198" s="162"/>
      <c r="Q198" s="182"/>
      <c r="R198" s="162"/>
      <c r="S198" s="162" t="s">
        <v>96</v>
      </c>
      <c r="T198" s="162" t="s">
        <v>96</v>
      </c>
      <c r="U198" s="182"/>
      <c r="V198" s="162"/>
      <c r="W198" s="182"/>
      <c r="X198" s="182"/>
      <c r="Y198" s="182"/>
      <c r="Z198" s="162" t="s">
        <v>96</v>
      </c>
      <c r="AA198" s="162" t="s">
        <v>96</v>
      </c>
      <c r="AB198" s="164" t="s">
        <v>99</v>
      </c>
      <c r="AC198" s="7" t="s">
        <v>100</v>
      </c>
      <c r="AD198" s="162" t="s">
        <v>96</v>
      </c>
      <c r="AE198" s="162" t="s">
        <v>101</v>
      </c>
      <c r="AF198" s="162"/>
      <c r="AG198" s="162"/>
      <c r="AH198" s="162" t="s">
        <v>610</v>
      </c>
      <c r="AI198" s="162" t="s">
        <v>922</v>
      </c>
      <c r="AJ198" s="162">
        <v>1987</v>
      </c>
      <c r="AK198" s="162">
        <v>9</v>
      </c>
      <c r="AL198" s="162">
        <v>1</v>
      </c>
      <c r="AM198" s="162">
        <v>1987</v>
      </c>
      <c r="AN198" s="162">
        <v>9</v>
      </c>
      <c r="AO198" s="162">
        <v>1</v>
      </c>
      <c r="AP198" s="162">
        <v>2060</v>
      </c>
      <c r="AQ198" s="162">
        <v>12</v>
      </c>
      <c r="AR198" s="162">
        <v>31</v>
      </c>
      <c r="AS198" s="162">
        <v>1987</v>
      </c>
      <c r="AT198" s="162">
        <v>2</v>
      </c>
      <c r="AU198" s="162">
        <v>20</v>
      </c>
      <c r="AV198" s="162" t="s">
        <v>101</v>
      </c>
      <c r="AW198" s="162"/>
      <c r="AX198" s="162"/>
      <c r="AY198" s="162"/>
      <c r="AZ198" s="162"/>
      <c r="BA198" s="162"/>
      <c r="BB198" s="182"/>
      <c r="BC198" s="182"/>
      <c r="BD198" s="182"/>
      <c r="BE198" s="182"/>
      <c r="BF198" s="182"/>
      <c r="BG198" s="182"/>
      <c r="BH198" s="182"/>
      <c r="BI198" s="182"/>
      <c r="BJ198" s="182"/>
      <c r="BK198" s="182"/>
      <c r="BL198" s="182"/>
      <c r="BM198" s="162" t="s">
        <v>103</v>
      </c>
      <c r="BN198" s="162" t="s">
        <v>96</v>
      </c>
      <c r="BO198" s="162" t="s">
        <v>116</v>
      </c>
      <c r="BP198" s="162" t="s">
        <v>104</v>
      </c>
      <c r="BQ198" s="162" t="s">
        <v>117</v>
      </c>
      <c r="BR198" s="162" t="s">
        <v>611</v>
      </c>
      <c r="BS198" s="162" t="s">
        <v>101</v>
      </c>
      <c r="BT198" s="187"/>
      <c r="BU198" s="187"/>
      <c r="BV198" s="187"/>
      <c r="BW198" s="187"/>
      <c r="BX198" s="162"/>
      <c r="BY198" s="182"/>
    </row>
    <row r="199" spans="1:77" x14ac:dyDescent="0.25">
      <c r="A199" s="162" t="s">
        <v>923</v>
      </c>
      <c r="B199" s="162" t="s">
        <v>924</v>
      </c>
      <c r="C199" s="162" t="s">
        <v>925</v>
      </c>
      <c r="D199" s="162" t="s">
        <v>95</v>
      </c>
      <c r="E199" s="162" t="s">
        <v>96</v>
      </c>
      <c r="F199" s="162" t="s">
        <v>96</v>
      </c>
      <c r="G199" s="182"/>
      <c r="H199" s="182"/>
      <c r="I199" s="183"/>
      <c r="J199" s="166">
        <v>0.33</v>
      </c>
      <c r="K199" s="2">
        <v>0.33</v>
      </c>
      <c r="L199" s="163">
        <v>0.1</v>
      </c>
      <c r="M199" s="182"/>
      <c r="N199" s="182"/>
      <c r="O199" s="182"/>
      <c r="P199" s="162"/>
      <c r="Q199" s="182"/>
      <c r="R199" s="162"/>
      <c r="S199" s="162" t="s">
        <v>96</v>
      </c>
      <c r="T199" s="162" t="s">
        <v>96</v>
      </c>
      <c r="U199" s="182"/>
      <c r="V199" s="162"/>
      <c r="W199" s="182"/>
      <c r="X199" s="182"/>
      <c r="Y199" s="182"/>
      <c r="Z199" s="162" t="s">
        <v>96</v>
      </c>
      <c r="AA199" s="162" t="s">
        <v>96</v>
      </c>
      <c r="AB199" s="164" t="s">
        <v>99</v>
      </c>
      <c r="AC199" s="7" t="s">
        <v>100</v>
      </c>
      <c r="AD199" s="162" t="s">
        <v>96</v>
      </c>
      <c r="AE199" s="162" t="s">
        <v>101</v>
      </c>
      <c r="AF199" s="162" t="s">
        <v>926</v>
      </c>
      <c r="AG199" s="162" t="s">
        <v>927</v>
      </c>
      <c r="AH199" s="162" t="s">
        <v>555</v>
      </c>
      <c r="AI199" s="162" t="s">
        <v>928</v>
      </c>
      <c r="AJ199" s="162">
        <v>2011</v>
      </c>
      <c r="AK199" s="162">
        <v>4</v>
      </c>
      <c r="AL199" s="162">
        <v>19</v>
      </c>
      <c r="AM199" s="162">
        <v>2011</v>
      </c>
      <c r="AN199" s="162">
        <v>4</v>
      </c>
      <c r="AO199" s="162">
        <v>19</v>
      </c>
      <c r="AP199" s="162">
        <v>2026</v>
      </c>
      <c r="AQ199" s="162">
        <v>4</v>
      </c>
      <c r="AR199" s="162">
        <v>18</v>
      </c>
      <c r="AS199" s="162">
        <v>2010</v>
      </c>
      <c r="AT199" s="162">
        <v>3</v>
      </c>
      <c r="AU199" s="162">
        <v>1</v>
      </c>
      <c r="AV199" s="162" t="s">
        <v>101</v>
      </c>
      <c r="AW199" s="162"/>
      <c r="AX199" s="162"/>
      <c r="AY199" s="162"/>
      <c r="AZ199" s="162"/>
      <c r="BA199" s="162"/>
      <c r="BB199" s="182"/>
      <c r="BC199" s="182"/>
      <c r="BD199" s="182"/>
      <c r="BE199" s="182"/>
      <c r="BF199" s="182"/>
      <c r="BG199" s="182"/>
      <c r="BH199" s="182"/>
      <c r="BI199" s="182"/>
      <c r="BJ199" s="182"/>
      <c r="BK199" s="182"/>
      <c r="BL199" s="182"/>
      <c r="BM199" s="162" t="s">
        <v>103</v>
      </c>
      <c r="BN199" s="162" t="s">
        <v>96</v>
      </c>
      <c r="BO199" s="162" t="s">
        <v>116</v>
      </c>
      <c r="BP199" s="162" t="s">
        <v>104</v>
      </c>
      <c r="BQ199" s="162" t="s">
        <v>117</v>
      </c>
      <c r="BR199" s="162" t="s">
        <v>556</v>
      </c>
      <c r="BS199" s="162" t="s">
        <v>404</v>
      </c>
      <c r="BT199" s="175">
        <v>5.1086322069168098E-2</v>
      </c>
      <c r="BU199" s="175">
        <v>7.1114976406097402E-3</v>
      </c>
      <c r="BV199" s="175">
        <v>0</v>
      </c>
      <c r="BW199" s="175">
        <v>0</v>
      </c>
      <c r="BX199" s="162"/>
      <c r="BY199" s="182"/>
    </row>
    <row r="200" spans="1:77" x14ac:dyDescent="0.25">
      <c r="A200" s="162" t="s">
        <v>929</v>
      </c>
      <c r="B200" s="162" t="s">
        <v>930</v>
      </c>
      <c r="C200" s="162" t="s">
        <v>931</v>
      </c>
      <c r="D200" s="162" t="s">
        <v>95</v>
      </c>
      <c r="E200" s="162"/>
      <c r="F200" s="162"/>
      <c r="G200" s="182"/>
      <c r="H200" s="182"/>
      <c r="I200" s="183"/>
      <c r="J200" s="166">
        <v>9.1999999999999993</v>
      </c>
      <c r="K200" s="2">
        <v>1.18</v>
      </c>
      <c r="L200" s="163">
        <v>28.133001063253982</v>
      </c>
      <c r="M200" s="182"/>
      <c r="N200" s="182"/>
      <c r="O200" s="182"/>
      <c r="P200" s="162"/>
      <c r="Q200" s="182"/>
      <c r="R200" s="162"/>
      <c r="S200" s="162"/>
      <c r="T200" s="162"/>
      <c r="U200" s="182"/>
      <c r="V200" s="162"/>
      <c r="W200" s="182"/>
      <c r="X200" s="182"/>
      <c r="Y200" s="182"/>
      <c r="Z200" s="162"/>
      <c r="AA200" s="162" t="s">
        <v>263</v>
      </c>
      <c r="AB200" s="101" t="s">
        <v>615</v>
      </c>
      <c r="AC200" s="7" t="s">
        <v>521</v>
      </c>
      <c r="AD200" s="162"/>
      <c r="AE200" s="162"/>
      <c r="AF200" s="162" t="s">
        <v>926</v>
      </c>
      <c r="AG200" s="162" t="s">
        <v>927</v>
      </c>
      <c r="AH200" s="162"/>
      <c r="AI200" s="162"/>
      <c r="AJ200" s="162"/>
      <c r="AK200" s="162"/>
      <c r="AL200" s="162"/>
      <c r="AM200" s="162">
        <v>1950</v>
      </c>
      <c r="AN200" s="162">
        <v>1</v>
      </c>
      <c r="AO200" s="162">
        <v>1</v>
      </c>
      <c r="AP200" s="162">
        <v>2099</v>
      </c>
      <c r="AQ200" s="162">
        <v>12</v>
      </c>
      <c r="AR200" s="162">
        <v>31</v>
      </c>
      <c r="AS200" s="162"/>
      <c r="AT200" s="162"/>
      <c r="AU200" s="162"/>
      <c r="AV200" s="162" t="s">
        <v>101</v>
      </c>
      <c r="AW200" s="162"/>
      <c r="AX200" s="162"/>
      <c r="AY200" s="162"/>
      <c r="AZ200" s="162"/>
      <c r="BA200" s="162"/>
      <c r="BB200" s="182"/>
      <c r="BC200" s="182"/>
      <c r="BD200" s="182"/>
      <c r="BE200" s="182"/>
      <c r="BF200" s="182"/>
      <c r="BG200" s="182"/>
      <c r="BH200" s="182"/>
      <c r="BI200" s="182"/>
      <c r="BJ200" s="182"/>
      <c r="BK200" s="182"/>
      <c r="BL200" s="182"/>
      <c r="BM200" s="162"/>
      <c r="BN200" s="162"/>
      <c r="BO200" s="162"/>
      <c r="BP200" s="162" t="s">
        <v>104</v>
      </c>
      <c r="BQ200" s="162" t="s">
        <v>117</v>
      </c>
      <c r="BR200" s="162" t="s">
        <v>96</v>
      </c>
      <c r="BS200" s="162" t="s">
        <v>404</v>
      </c>
      <c r="BT200" s="175">
        <v>0</v>
      </c>
      <c r="BU200" s="175">
        <v>31.6433216607616</v>
      </c>
      <c r="BV200" s="175">
        <v>30.601171089056201</v>
      </c>
      <c r="BW200" s="175">
        <v>29.858288364832799</v>
      </c>
      <c r="BX200" s="162"/>
      <c r="BY200" s="182"/>
    </row>
    <row r="201" spans="1:77" x14ac:dyDescent="0.25">
      <c r="A201" s="162" t="s">
        <v>932</v>
      </c>
      <c r="B201" s="162" t="s">
        <v>933</v>
      </c>
      <c r="C201" s="162" t="s">
        <v>934</v>
      </c>
      <c r="D201" s="162" t="s">
        <v>95</v>
      </c>
      <c r="E201" s="162"/>
      <c r="F201" s="162"/>
      <c r="G201" s="182"/>
      <c r="H201" s="182"/>
      <c r="I201" s="183"/>
      <c r="J201" s="166">
        <v>60</v>
      </c>
      <c r="K201" s="188"/>
      <c r="L201" s="168">
        <v>441.58328592345589</v>
      </c>
      <c r="M201" s="182"/>
      <c r="N201" s="182"/>
      <c r="O201" s="182"/>
      <c r="P201" s="162"/>
      <c r="Q201" s="182"/>
      <c r="R201" s="162"/>
      <c r="S201" s="162"/>
      <c r="T201" s="162"/>
      <c r="U201" s="182"/>
      <c r="V201" s="162"/>
      <c r="W201" s="182"/>
      <c r="X201" s="182"/>
      <c r="Y201" s="182"/>
      <c r="Z201" s="162"/>
      <c r="AA201" s="162" t="s">
        <v>96</v>
      </c>
      <c r="AB201" s="101" t="s">
        <v>615</v>
      </c>
      <c r="AC201" s="7" t="s">
        <v>521</v>
      </c>
      <c r="AD201" s="162"/>
      <c r="AE201" s="162"/>
      <c r="AF201" s="162" t="s">
        <v>182</v>
      </c>
      <c r="AG201" s="162" t="s">
        <v>183</v>
      </c>
      <c r="AH201" s="162"/>
      <c r="AI201" s="162"/>
      <c r="AJ201" s="162"/>
      <c r="AK201" s="162"/>
      <c r="AL201" s="162"/>
      <c r="AM201" s="162">
        <v>1950</v>
      </c>
      <c r="AN201" s="162">
        <v>1</v>
      </c>
      <c r="AO201" s="162">
        <v>1</v>
      </c>
      <c r="AP201" s="162">
        <v>2099</v>
      </c>
      <c r="AQ201" s="162">
        <v>12</v>
      </c>
      <c r="AR201" s="162">
        <v>31</v>
      </c>
      <c r="AS201" s="162"/>
      <c r="AT201" s="162"/>
      <c r="AU201" s="162"/>
      <c r="AV201" s="162" t="s">
        <v>101</v>
      </c>
      <c r="AW201" s="162"/>
      <c r="AX201" s="162"/>
      <c r="AY201" s="162"/>
      <c r="AZ201" s="162"/>
      <c r="BA201" s="162"/>
      <c r="BB201" s="182"/>
      <c r="BC201" s="182"/>
      <c r="BD201" s="182"/>
      <c r="BE201" s="182"/>
      <c r="BF201" s="182"/>
      <c r="BG201" s="182"/>
      <c r="BH201" s="182"/>
      <c r="BI201" s="182"/>
      <c r="BJ201" s="182"/>
      <c r="BK201" s="182"/>
      <c r="BL201" s="182"/>
      <c r="BM201" s="162"/>
      <c r="BN201" s="162"/>
      <c r="BO201" s="162"/>
      <c r="BP201" s="162" t="s">
        <v>104</v>
      </c>
      <c r="BQ201" s="162" t="s">
        <v>117</v>
      </c>
      <c r="BR201" s="162" t="s">
        <v>96</v>
      </c>
      <c r="BS201" s="162" t="s">
        <v>522</v>
      </c>
      <c r="BT201" s="187"/>
      <c r="BU201" s="187"/>
      <c r="BV201" s="187"/>
      <c r="BW201" s="187"/>
      <c r="BX201" s="162"/>
      <c r="BY201" s="182"/>
    </row>
    <row r="202" spans="1:77" x14ac:dyDescent="0.25">
      <c r="A202" s="162" t="s">
        <v>935</v>
      </c>
      <c r="B202" s="162" t="s">
        <v>936</v>
      </c>
      <c r="C202" s="162" t="s">
        <v>934</v>
      </c>
      <c r="D202" s="162" t="s">
        <v>95</v>
      </c>
      <c r="E202" s="162"/>
      <c r="F202" s="162"/>
      <c r="G202" s="182"/>
      <c r="H202" s="182"/>
      <c r="I202" s="183"/>
      <c r="J202" s="166">
        <v>60</v>
      </c>
      <c r="K202" s="188"/>
      <c r="L202" s="168">
        <v>441.58328592345589</v>
      </c>
      <c r="M202" s="182"/>
      <c r="N202" s="182"/>
      <c r="O202" s="182"/>
      <c r="P202" s="162"/>
      <c r="Q202" s="182"/>
      <c r="R202" s="162"/>
      <c r="S202" s="162"/>
      <c r="T202" s="162"/>
      <c r="U202" s="182"/>
      <c r="V202" s="162"/>
      <c r="W202" s="182"/>
      <c r="X202" s="182"/>
      <c r="Y202" s="182"/>
      <c r="Z202" s="162"/>
      <c r="AA202" s="162" t="s">
        <v>96</v>
      </c>
      <c r="AB202" s="101" t="s">
        <v>615</v>
      </c>
      <c r="AC202" s="7" t="s">
        <v>521</v>
      </c>
      <c r="AD202" s="162"/>
      <c r="AE202" s="162"/>
      <c r="AF202" s="162" t="s">
        <v>182</v>
      </c>
      <c r="AG202" s="162" t="s">
        <v>183</v>
      </c>
      <c r="AH202" s="162"/>
      <c r="AI202" s="162"/>
      <c r="AJ202" s="162"/>
      <c r="AK202" s="162"/>
      <c r="AL202" s="162"/>
      <c r="AM202" s="162">
        <v>1950</v>
      </c>
      <c r="AN202" s="162">
        <v>1</v>
      </c>
      <c r="AO202" s="162">
        <v>1</v>
      </c>
      <c r="AP202" s="162">
        <v>2099</v>
      </c>
      <c r="AQ202" s="162">
        <v>12</v>
      </c>
      <c r="AR202" s="162">
        <v>31</v>
      </c>
      <c r="AS202" s="162"/>
      <c r="AT202" s="162"/>
      <c r="AU202" s="162"/>
      <c r="AV202" s="162" t="s">
        <v>101</v>
      </c>
      <c r="AW202" s="162"/>
      <c r="AX202" s="162"/>
      <c r="AY202" s="162"/>
      <c r="AZ202" s="162"/>
      <c r="BA202" s="162"/>
      <c r="BB202" s="182"/>
      <c r="BC202" s="182"/>
      <c r="BD202" s="182"/>
      <c r="BE202" s="182"/>
      <c r="BF202" s="182"/>
      <c r="BG202" s="182"/>
      <c r="BH202" s="182"/>
      <c r="BI202" s="182"/>
      <c r="BJ202" s="182"/>
      <c r="BK202" s="182"/>
      <c r="BL202" s="182"/>
      <c r="BM202" s="162"/>
      <c r="BN202" s="162"/>
      <c r="BO202" s="162"/>
      <c r="BP202" s="162" t="s">
        <v>104</v>
      </c>
      <c r="BQ202" s="162" t="s">
        <v>117</v>
      </c>
      <c r="BR202" s="162" t="s">
        <v>96</v>
      </c>
      <c r="BS202" s="162" t="s">
        <v>522</v>
      </c>
      <c r="BT202" s="187"/>
      <c r="BU202" s="187"/>
      <c r="BV202" s="187"/>
      <c r="BW202" s="187"/>
      <c r="BX202" s="162"/>
      <c r="BY202" s="182"/>
    </row>
    <row r="203" spans="1:77" x14ac:dyDescent="0.25">
      <c r="A203" s="162" t="s">
        <v>937</v>
      </c>
      <c r="B203" s="162" t="s">
        <v>938</v>
      </c>
      <c r="C203" s="162" t="s">
        <v>939</v>
      </c>
      <c r="D203" s="162" t="s">
        <v>95</v>
      </c>
      <c r="E203" s="162" t="s">
        <v>96</v>
      </c>
      <c r="F203" s="162" t="s">
        <v>96</v>
      </c>
      <c r="G203" s="182"/>
      <c r="H203" s="182"/>
      <c r="I203" s="183"/>
      <c r="J203" s="166">
        <v>118.06</v>
      </c>
      <c r="K203" s="188"/>
      <c r="L203" s="163">
        <v>0</v>
      </c>
      <c r="M203" s="182"/>
      <c r="N203" s="182"/>
      <c r="O203" s="182"/>
      <c r="P203" s="162"/>
      <c r="Q203" s="182"/>
      <c r="R203" s="162"/>
      <c r="S203" s="162" t="s">
        <v>96</v>
      </c>
      <c r="T203" s="162" t="s">
        <v>96</v>
      </c>
      <c r="U203" s="182"/>
      <c r="V203" s="162"/>
      <c r="W203" s="182"/>
      <c r="X203" s="182"/>
      <c r="Y203" s="182"/>
      <c r="Z203" s="162" t="s">
        <v>96</v>
      </c>
      <c r="AA203" s="162" t="s">
        <v>96</v>
      </c>
      <c r="AB203" s="164" t="s">
        <v>99</v>
      </c>
      <c r="AC203" s="7" t="s">
        <v>100</v>
      </c>
      <c r="AD203" s="162" t="s">
        <v>96</v>
      </c>
      <c r="AE203" s="162" t="s">
        <v>101</v>
      </c>
      <c r="AF203" s="7" t="s">
        <v>137</v>
      </c>
      <c r="AG203" s="162" t="s">
        <v>352</v>
      </c>
      <c r="AH203" s="162" t="s">
        <v>940</v>
      </c>
      <c r="AI203" s="162" t="s">
        <v>140</v>
      </c>
      <c r="AJ203" s="162">
        <v>2009</v>
      </c>
      <c r="AK203" s="162">
        <v>5</v>
      </c>
      <c r="AL203" s="162">
        <v>1</v>
      </c>
      <c r="AM203" s="162">
        <v>2009</v>
      </c>
      <c r="AN203" s="162">
        <v>5</v>
      </c>
      <c r="AO203" s="162">
        <v>1</v>
      </c>
      <c r="AP203" s="162">
        <v>2024</v>
      </c>
      <c r="AQ203" s="162">
        <v>4</v>
      </c>
      <c r="AR203" s="162">
        <v>30</v>
      </c>
      <c r="AS203" s="162">
        <v>2006</v>
      </c>
      <c r="AT203" s="162">
        <v>4</v>
      </c>
      <c r="AU203" s="162">
        <v>3</v>
      </c>
      <c r="AV203" s="162" t="s">
        <v>101</v>
      </c>
      <c r="AW203" s="162"/>
      <c r="AX203" s="162"/>
      <c r="AY203" s="162"/>
      <c r="AZ203" s="162"/>
      <c r="BA203" s="162"/>
      <c r="BB203" s="182"/>
      <c r="BC203" s="182"/>
      <c r="BD203" s="182"/>
      <c r="BE203" s="182"/>
      <c r="BF203" s="182"/>
      <c r="BG203" s="182"/>
      <c r="BH203" s="182"/>
      <c r="BI203" s="182"/>
      <c r="BJ203" s="182"/>
      <c r="BK203" s="182"/>
      <c r="BL203" s="182"/>
      <c r="BM203" s="162" t="s">
        <v>103</v>
      </c>
      <c r="BN203" s="162" t="s">
        <v>96</v>
      </c>
      <c r="BO203" s="162" t="s">
        <v>103</v>
      </c>
      <c r="BP203" s="162" t="s">
        <v>104</v>
      </c>
      <c r="BQ203" s="162" t="s">
        <v>105</v>
      </c>
      <c r="BR203" s="162" t="s">
        <v>941</v>
      </c>
      <c r="BS203" s="162" t="s">
        <v>101</v>
      </c>
      <c r="BT203" s="187"/>
      <c r="BU203" s="187"/>
      <c r="BV203" s="187"/>
      <c r="BW203" s="187"/>
      <c r="BX203" s="162"/>
      <c r="BY203" s="182"/>
    </row>
    <row r="204" spans="1:77" x14ac:dyDescent="0.25">
      <c r="A204" s="162" t="s">
        <v>942</v>
      </c>
      <c r="B204" s="162" t="s">
        <v>943</v>
      </c>
      <c r="C204" s="162" t="s">
        <v>944</v>
      </c>
      <c r="D204" s="162" t="s">
        <v>95</v>
      </c>
      <c r="E204" s="162" t="s">
        <v>945</v>
      </c>
      <c r="F204" s="162" t="s">
        <v>946</v>
      </c>
      <c r="G204" s="182"/>
      <c r="H204" s="182"/>
      <c r="I204" s="183"/>
      <c r="J204" s="166">
        <v>398.62</v>
      </c>
      <c r="K204" s="188"/>
      <c r="L204" s="163">
        <v>0</v>
      </c>
      <c r="M204" s="182"/>
      <c r="N204" s="182"/>
      <c r="O204" s="182"/>
      <c r="P204" s="162"/>
      <c r="Q204" s="182"/>
      <c r="R204" s="162"/>
      <c r="S204" s="162" t="s">
        <v>96</v>
      </c>
      <c r="T204" s="162" t="s">
        <v>96</v>
      </c>
      <c r="U204" s="182"/>
      <c r="V204" s="162"/>
      <c r="W204" s="182"/>
      <c r="X204" s="182"/>
      <c r="Y204" s="182"/>
      <c r="Z204" s="162" t="s">
        <v>96</v>
      </c>
      <c r="AA204" s="162" t="s">
        <v>96</v>
      </c>
      <c r="AB204" s="164" t="s">
        <v>99</v>
      </c>
      <c r="AC204" s="7" t="s">
        <v>100</v>
      </c>
      <c r="AD204" s="162" t="s">
        <v>96</v>
      </c>
      <c r="AE204" s="162" t="s">
        <v>101</v>
      </c>
      <c r="AF204" s="162"/>
      <c r="AH204" s="162" t="s">
        <v>947</v>
      </c>
      <c r="AI204" s="162" t="s">
        <v>140</v>
      </c>
      <c r="AJ204" s="162">
        <v>2009</v>
      </c>
      <c r="AK204" s="162">
        <v>6</v>
      </c>
      <c r="AL204" s="162">
        <v>1</v>
      </c>
      <c r="AM204" s="162">
        <v>2009</v>
      </c>
      <c r="AN204" s="162">
        <v>6</v>
      </c>
      <c r="AO204" s="162">
        <v>1</v>
      </c>
      <c r="AP204" s="162">
        <v>2029</v>
      </c>
      <c r="AQ204" s="162">
        <v>5</v>
      </c>
      <c r="AR204" s="162">
        <v>31</v>
      </c>
      <c r="AS204" s="162">
        <v>2006</v>
      </c>
      <c r="AT204" s="162">
        <v>3</v>
      </c>
      <c r="AU204" s="162">
        <v>28</v>
      </c>
      <c r="AV204" s="162" t="s">
        <v>101</v>
      </c>
      <c r="AW204" s="162"/>
      <c r="AX204" s="162"/>
      <c r="AY204" s="162"/>
      <c r="AZ204" s="162"/>
      <c r="BA204" s="16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62" t="s">
        <v>103</v>
      </c>
      <c r="BN204" s="162" t="s">
        <v>96</v>
      </c>
      <c r="BO204" s="162" t="s">
        <v>103</v>
      </c>
      <c r="BP204" s="162" t="s">
        <v>104</v>
      </c>
      <c r="BQ204" s="162" t="s">
        <v>105</v>
      </c>
      <c r="BR204" s="162" t="s">
        <v>948</v>
      </c>
      <c r="BS204" s="162" t="s">
        <v>101</v>
      </c>
      <c r="BT204" s="187"/>
      <c r="BU204" s="187"/>
      <c r="BV204" s="187"/>
      <c r="BW204" s="187"/>
      <c r="BX204" s="162"/>
      <c r="BY204" s="182"/>
    </row>
    <row r="205" spans="1:77" x14ac:dyDescent="0.25">
      <c r="A205" s="162" t="s">
        <v>949</v>
      </c>
      <c r="B205" s="162" t="s">
        <v>950</v>
      </c>
      <c r="C205" s="162" t="s">
        <v>951</v>
      </c>
      <c r="D205" s="162" t="s">
        <v>95</v>
      </c>
      <c r="E205" s="162" t="s">
        <v>952</v>
      </c>
      <c r="F205" s="162" t="s">
        <v>953</v>
      </c>
      <c r="G205" s="182"/>
      <c r="H205" s="182"/>
      <c r="I205" s="183"/>
      <c r="J205" s="166">
        <v>20</v>
      </c>
      <c r="K205" s="2">
        <v>20</v>
      </c>
      <c r="L205" s="163">
        <v>47.73</v>
      </c>
      <c r="M205" s="182"/>
      <c r="N205" s="182"/>
      <c r="O205" s="182"/>
      <c r="P205" s="162"/>
      <c r="Q205" s="182"/>
      <c r="R205" s="162"/>
      <c r="S205" s="162" t="s">
        <v>208</v>
      </c>
      <c r="T205" s="162" t="s">
        <v>96</v>
      </c>
      <c r="U205" s="182"/>
      <c r="V205" s="162"/>
      <c r="W205" s="182"/>
      <c r="X205" s="182"/>
      <c r="Y205" s="182"/>
      <c r="Z205" s="162" t="s">
        <v>96</v>
      </c>
      <c r="AA205" s="162" t="s">
        <v>263</v>
      </c>
      <c r="AB205" s="164" t="s">
        <v>99</v>
      </c>
      <c r="AC205" s="7" t="s">
        <v>100</v>
      </c>
      <c r="AD205" s="162" t="s">
        <v>96</v>
      </c>
      <c r="AE205" s="162" t="s">
        <v>101</v>
      </c>
      <c r="AF205" s="162" t="s">
        <v>718</v>
      </c>
      <c r="AG205" s="162" t="s">
        <v>183</v>
      </c>
      <c r="AH205" s="162" t="s">
        <v>102</v>
      </c>
      <c r="AI205" s="162" t="s">
        <v>189</v>
      </c>
      <c r="AJ205" s="162">
        <v>2014</v>
      </c>
      <c r="AK205" s="162">
        <v>11</v>
      </c>
      <c r="AL205" s="162">
        <v>14</v>
      </c>
      <c r="AM205" s="162">
        <v>2015</v>
      </c>
      <c r="AN205" s="162">
        <v>2</v>
      </c>
      <c r="AO205" s="162">
        <v>17</v>
      </c>
      <c r="AP205" s="162">
        <v>2035</v>
      </c>
      <c r="AQ205" s="162">
        <v>2</v>
      </c>
      <c r="AR205" s="162">
        <v>16</v>
      </c>
      <c r="AS205" s="162">
        <v>2012</v>
      </c>
      <c r="AT205" s="162">
        <v>2</v>
      </c>
      <c r="AU205" s="162">
        <v>27</v>
      </c>
      <c r="AV205" s="162" t="s">
        <v>101</v>
      </c>
      <c r="AW205" s="162"/>
      <c r="AX205" s="162"/>
      <c r="AY205" s="162"/>
      <c r="AZ205" s="162"/>
      <c r="BA205" s="16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62" t="s">
        <v>103</v>
      </c>
      <c r="BN205" s="162" t="s">
        <v>96</v>
      </c>
      <c r="BO205" s="162" t="s">
        <v>103</v>
      </c>
      <c r="BP205" s="162" t="s">
        <v>104</v>
      </c>
      <c r="BQ205" s="162" t="s">
        <v>117</v>
      </c>
      <c r="BR205" s="162" t="s">
        <v>333</v>
      </c>
      <c r="BS205" s="162" t="s">
        <v>119</v>
      </c>
      <c r="BT205" s="175">
        <v>48.972662872314501</v>
      </c>
      <c r="BU205" s="175">
        <v>47.932996124267603</v>
      </c>
      <c r="BV205" s="175">
        <v>46.128022827148399</v>
      </c>
      <c r="BW205" s="175">
        <v>3.6852548828125</v>
      </c>
      <c r="BX205" s="162"/>
      <c r="BY205" s="182"/>
    </row>
    <row r="206" spans="1:77" x14ac:dyDescent="0.25">
      <c r="A206" s="162" t="s">
        <v>954</v>
      </c>
      <c r="B206" s="162" t="s">
        <v>955</v>
      </c>
      <c r="C206" s="162" t="s">
        <v>956</v>
      </c>
      <c r="D206" s="162" t="s">
        <v>95</v>
      </c>
      <c r="E206" s="162" t="s">
        <v>96</v>
      </c>
      <c r="F206" s="162" t="s">
        <v>957</v>
      </c>
      <c r="G206" s="182"/>
      <c r="H206" s="182"/>
      <c r="I206" s="183"/>
      <c r="J206" s="166">
        <v>2.7959999999999998</v>
      </c>
      <c r="K206" s="2">
        <v>2.7959999999999998</v>
      </c>
      <c r="L206" s="163">
        <v>6.3239999999999998</v>
      </c>
      <c r="M206" s="182"/>
      <c r="N206" s="182"/>
      <c r="O206" s="182"/>
      <c r="P206" s="162"/>
      <c r="Q206" s="182"/>
      <c r="R206" s="162"/>
      <c r="S206" s="162" t="s">
        <v>96</v>
      </c>
      <c r="T206" s="162" t="s">
        <v>96</v>
      </c>
      <c r="U206" s="182"/>
      <c r="V206" s="162"/>
      <c r="W206" s="182"/>
      <c r="X206" s="182"/>
      <c r="Y206" s="182"/>
      <c r="Z206" s="162" t="s">
        <v>96</v>
      </c>
      <c r="AA206" s="162" t="s">
        <v>96</v>
      </c>
      <c r="AB206" s="164" t="s">
        <v>99</v>
      </c>
      <c r="AC206" s="7" t="s">
        <v>100</v>
      </c>
      <c r="AD206" s="162" t="s">
        <v>96</v>
      </c>
      <c r="AE206" s="162" t="s">
        <v>101</v>
      </c>
      <c r="AF206" s="162" t="s">
        <v>182</v>
      </c>
      <c r="AG206" s="162" t="s">
        <v>183</v>
      </c>
      <c r="AH206" s="162" t="s">
        <v>114</v>
      </c>
      <c r="AI206" s="162" t="s">
        <v>882</v>
      </c>
      <c r="AJ206" s="162">
        <v>2017</v>
      </c>
      <c r="AK206" s="162">
        <v>3</v>
      </c>
      <c r="AL206" s="162">
        <v>30</v>
      </c>
      <c r="AM206" s="162">
        <v>2017</v>
      </c>
      <c r="AN206" s="162">
        <v>3</v>
      </c>
      <c r="AO206" s="162">
        <v>30</v>
      </c>
      <c r="AP206" s="162">
        <v>2037</v>
      </c>
      <c r="AQ206" s="162">
        <v>3</v>
      </c>
      <c r="AR206" s="162">
        <v>29</v>
      </c>
      <c r="AS206" s="162">
        <v>2015</v>
      </c>
      <c r="AT206" s="162">
        <v>3</v>
      </c>
      <c r="AU206" s="162">
        <v>11</v>
      </c>
      <c r="AV206" s="162" t="s">
        <v>101</v>
      </c>
      <c r="AW206" s="162"/>
      <c r="AX206" s="162"/>
      <c r="AY206" s="162"/>
      <c r="AZ206" s="162"/>
      <c r="BA206" s="16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62" t="s">
        <v>103</v>
      </c>
      <c r="BN206" s="162" t="s">
        <v>96</v>
      </c>
      <c r="BO206" s="162" t="s">
        <v>116</v>
      </c>
      <c r="BP206" s="162" t="s">
        <v>104</v>
      </c>
      <c r="BQ206" s="162" t="s">
        <v>117</v>
      </c>
      <c r="BR206" s="162" t="s">
        <v>118</v>
      </c>
      <c r="BS206" s="162" t="s">
        <v>404</v>
      </c>
      <c r="BT206" s="175">
        <v>1.27655568695068</v>
      </c>
      <c r="BU206" s="175">
        <v>1.2730678291320801</v>
      </c>
      <c r="BV206" s="175">
        <v>1.2730678291320801</v>
      </c>
      <c r="BW206" s="175">
        <v>1.2730678291320801</v>
      </c>
      <c r="BX206" s="162"/>
      <c r="BY206" s="182"/>
    </row>
    <row r="207" spans="1:77" x14ac:dyDescent="0.25">
      <c r="A207" s="162" t="s">
        <v>958</v>
      </c>
      <c r="B207" s="162" t="s">
        <v>959</v>
      </c>
      <c r="C207" s="162" t="s">
        <v>960</v>
      </c>
      <c r="D207" s="162" t="s">
        <v>95</v>
      </c>
      <c r="E207" s="162"/>
      <c r="F207" s="162"/>
      <c r="G207" s="182"/>
      <c r="H207" s="182"/>
      <c r="I207" s="183"/>
      <c r="J207" s="166">
        <v>54.6</v>
      </c>
      <c r="K207" s="188"/>
      <c r="L207" s="168">
        <v>397.59848811757337</v>
      </c>
      <c r="M207" s="182"/>
      <c r="N207" s="182"/>
      <c r="O207" s="182"/>
      <c r="P207" s="162"/>
      <c r="Q207" s="182"/>
      <c r="R207" s="162"/>
      <c r="S207" s="162"/>
      <c r="T207" s="162"/>
      <c r="U207" s="182"/>
      <c r="V207" s="162"/>
      <c r="W207" s="182"/>
      <c r="X207" s="182"/>
      <c r="Y207" s="182"/>
      <c r="Z207" s="162"/>
      <c r="AA207" s="162" t="s">
        <v>96</v>
      </c>
      <c r="AB207" s="101" t="s">
        <v>615</v>
      </c>
      <c r="AC207" s="7" t="s">
        <v>521</v>
      </c>
      <c r="AD207" s="162"/>
      <c r="AE207" s="162"/>
      <c r="AF207" s="162"/>
      <c r="AG207" s="162"/>
      <c r="AH207" s="162"/>
      <c r="AI207" s="162"/>
      <c r="AJ207" s="162"/>
      <c r="AK207" s="162"/>
      <c r="AL207" s="162"/>
      <c r="AM207" s="162">
        <v>1950</v>
      </c>
      <c r="AN207" s="162">
        <v>1</v>
      </c>
      <c r="AO207" s="162">
        <v>1</v>
      </c>
      <c r="AP207" s="162">
        <v>2099</v>
      </c>
      <c r="AQ207" s="162">
        <v>12</v>
      </c>
      <c r="AR207" s="162">
        <v>31</v>
      </c>
      <c r="AS207" s="162"/>
      <c r="AT207" s="162"/>
      <c r="AU207" s="162"/>
      <c r="AV207" s="162" t="s">
        <v>101</v>
      </c>
      <c r="AW207" s="162"/>
      <c r="AX207" s="162"/>
      <c r="AY207" s="162"/>
      <c r="AZ207" s="162"/>
      <c r="BA207" s="16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62"/>
      <c r="BN207" s="162"/>
      <c r="BO207" s="162"/>
      <c r="BP207" s="162" t="s">
        <v>104</v>
      </c>
      <c r="BQ207" s="162" t="s">
        <v>117</v>
      </c>
      <c r="BR207" s="162" t="s">
        <v>96</v>
      </c>
      <c r="BS207" s="162" t="s">
        <v>522</v>
      </c>
      <c r="BT207" s="187"/>
      <c r="BU207" s="187"/>
      <c r="BV207" s="187"/>
      <c r="BW207" s="187"/>
      <c r="BX207" s="162"/>
      <c r="BY207" s="192"/>
    </row>
    <row r="208" spans="1:77" x14ac:dyDescent="0.25">
      <c r="A208" s="162" t="s">
        <v>961</v>
      </c>
      <c r="B208" s="162" t="s">
        <v>962</v>
      </c>
      <c r="C208" s="162" t="s">
        <v>960</v>
      </c>
      <c r="D208" s="162" t="s">
        <v>95</v>
      </c>
      <c r="E208" s="162"/>
      <c r="F208" s="162"/>
      <c r="G208" s="182"/>
      <c r="H208" s="182"/>
      <c r="I208" s="183"/>
      <c r="J208" s="166">
        <v>55.7</v>
      </c>
      <c r="K208" s="188"/>
      <c r="L208" s="168">
        <v>397.59848811757337</v>
      </c>
      <c r="M208" s="182"/>
      <c r="N208" s="182"/>
      <c r="O208" s="182"/>
      <c r="P208" s="162"/>
      <c r="Q208" s="182"/>
      <c r="R208" s="162"/>
      <c r="S208" s="162"/>
      <c r="T208" s="162"/>
      <c r="U208" s="182"/>
      <c r="V208" s="162"/>
      <c r="W208" s="182"/>
      <c r="X208" s="182"/>
      <c r="Y208" s="182"/>
      <c r="Z208" s="162"/>
      <c r="AA208" s="162" t="s">
        <v>96</v>
      </c>
      <c r="AB208" s="101" t="s">
        <v>615</v>
      </c>
      <c r="AC208" s="7" t="s">
        <v>521</v>
      </c>
      <c r="AD208" s="162"/>
      <c r="AE208" s="162"/>
      <c r="AF208" s="162"/>
      <c r="AG208" s="162"/>
      <c r="AH208" s="162"/>
      <c r="AI208" s="162"/>
      <c r="AJ208" s="162"/>
      <c r="AK208" s="162"/>
      <c r="AL208" s="162"/>
      <c r="AM208" s="162">
        <v>1950</v>
      </c>
      <c r="AN208" s="162">
        <v>1</v>
      </c>
      <c r="AO208" s="162">
        <v>1</v>
      </c>
      <c r="AP208" s="162">
        <v>2099</v>
      </c>
      <c r="AQ208" s="162">
        <v>12</v>
      </c>
      <c r="AR208" s="162">
        <v>31</v>
      </c>
      <c r="AS208" s="162"/>
      <c r="AT208" s="162"/>
      <c r="AU208" s="162"/>
      <c r="AV208" s="162" t="s">
        <v>101</v>
      </c>
      <c r="AW208" s="162"/>
      <c r="AX208" s="162"/>
      <c r="AY208" s="162"/>
      <c r="AZ208" s="162"/>
      <c r="BA208" s="16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62"/>
      <c r="BN208" s="162"/>
      <c r="BO208" s="162"/>
      <c r="BP208" s="162" t="s">
        <v>104</v>
      </c>
      <c r="BQ208" s="162" t="s">
        <v>117</v>
      </c>
      <c r="BR208" s="162" t="s">
        <v>96</v>
      </c>
      <c r="BS208" s="162" t="s">
        <v>522</v>
      </c>
      <c r="BT208" s="187"/>
      <c r="BU208" s="187"/>
      <c r="BV208" s="187"/>
      <c r="BW208" s="187"/>
      <c r="BX208" s="162"/>
      <c r="BY208" s="192"/>
    </row>
    <row r="209" spans="1:77" x14ac:dyDescent="0.25">
      <c r="A209" s="162" t="s">
        <v>963</v>
      </c>
      <c r="B209" s="162" t="s">
        <v>964</v>
      </c>
      <c r="C209" s="162" t="s">
        <v>965</v>
      </c>
      <c r="D209" s="162" t="s">
        <v>95</v>
      </c>
      <c r="E209" s="162"/>
      <c r="F209" s="162"/>
      <c r="G209" s="182"/>
      <c r="H209" s="182"/>
      <c r="I209" s="183"/>
      <c r="J209" s="166">
        <v>40</v>
      </c>
      <c r="K209" s="188"/>
      <c r="L209" s="168">
        <v>288.45722865100646</v>
      </c>
      <c r="M209" s="182"/>
      <c r="N209" s="182"/>
      <c r="O209" s="182"/>
      <c r="P209" s="162"/>
      <c r="Q209" s="182"/>
      <c r="R209" s="162"/>
      <c r="S209" s="162"/>
      <c r="T209" s="162"/>
      <c r="U209" s="182"/>
      <c r="V209" s="162"/>
      <c r="W209" s="182"/>
      <c r="X209" s="182"/>
      <c r="Y209" s="182"/>
      <c r="Z209" s="162"/>
      <c r="AA209" s="162" t="s">
        <v>96</v>
      </c>
      <c r="AB209" s="101" t="s">
        <v>615</v>
      </c>
      <c r="AC209" s="7" t="s">
        <v>521</v>
      </c>
      <c r="AD209" s="162"/>
      <c r="AE209" s="162"/>
      <c r="AF209" s="162"/>
      <c r="AG209" s="162"/>
      <c r="AH209" s="162"/>
      <c r="AI209" s="162"/>
      <c r="AJ209" s="162"/>
      <c r="AK209" s="162"/>
      <c r="AL209" s="162"/>
      <c r="AM209" s="162">
        <v>1950</v>
      </c>
      <c r="AN209" s="162">
        <v>1</v>
      </c>
      <c r="AO209" s="162">
        <v>1</v>
      </c>
      <c r="AP209" s="162">
        <v>2099</v>
      </c>
      <c r="AQ209" s="162">
        <v>12</v>
      </c>
      <c r="AR209" s="162">
        <v>31</v>
      </c>
      <c r="AS209" s="162"/>
      <c r="AT209" s="162"/>
      <c r="AU209" s="162"/>
      <c r="AV209" s="162" t="s">
        <v>101</v>
      </c>
      <c r="AW209" s="162"/>
      <c r="AX209" s="162"/>
      <c r="AY209" s="162"/>
      <c r="AZ209" s="162"/>
      <c r="BA209" s="16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62"/>
      <c r="BN209" s="162"/>
      <c r="BO209" s="162"/>
      <c r="BP209" s="162" t="s">
        <v>104</v>
      </c>
      <c r="BQ209" s="162" t="s">
        <v>117</v>
      </c>
      <c r="BR209" s="162" t="s">
        <v>96</v>
      </c>
      <c r="BS209" s="162" t="s">
        <v>522</v>
      </c>
      <c r="BT209" s="187"/>
      <c r="BU209" s="187"/>
      <c r="BV209" s="187"/>
      <c r="BW209" s="187"/>
      <c r="BX209" s="162"/>
      <c r="BY209" s="182"/>
    </row>
    <row r="210" spans="1:77" x14ac:dyDescent="0.25">
      <c r="A210" s="162" t="s">
        <v>966</v>
      </c>
      <c r="B210" s="162" t="s">
        <v>967</v>
      </c>
      <c r="C210" s="162" t="s">
        <v>965</v>
      </c>
      <c r="D210" s="162" t="s">
        <v>95</v>
      </c>
      <c r="E210" s="162"/>
      <c r="F210" s="162"/>
      <c r="G210" s="182"/>
      <c r="H210" s="182"/>
      <c r="I210" s="183"/>
      <c r="J210" s="166">
        <v>39</v>
      </c>
      <c r="K210" s="188"/>
      <c r="L210" s="168">
        <v>288.45722865100646</v>
      </c>
      <c r="M210" s="182"/>
      <c r="N210" s="182"/>
      <c r="O210" s="182"/>
      <c r="P210" s="162"/>
      <c r="Q210" s="182"/>
      <c r="R210" s="162"/>
      <c r="S210" s="162"/>
      <c r="T210" s="162"/>
      <c r="U210" s="182"/>
      <c r="V210" s="162"/>
      <c r="W210" s="182"/>
      <c r="X210" s="182"/>
      <c r="Y210" s="182"/>
      <c r="Z210" s="162"/>
      <c r="AA210" s="162" t="s">
        <v>96</v>
      </c>
      <c r="AB210" s="101" t="s">
        <v>615</v>
      </c>
      <c r="AC210" s="7" t="s">
        <v>521</v>
      </c>
      <c r="AD210" s="162"/>
      <c r="AE210" s="162"/>
      <c r="AF210" s="162"/>
      <c r="AG210" s="162"/>
      <c r="AH210" s="162"/>
      <c r="AI210" s="162"/>
      <c r="AJ210" s="162"/>
      <c r="AK210" s="162"/>
      <c r="AL210" s="162"/>
      <c r="AM210" s="162">
        <v>1950</v>
      </c>
      <c r="AN210" s="162">
        <v>1</v>
      </c>
      <c r="AO210" s="162">
        <v>1</v>
      </c>
      <c r="AP210" s="162">
        <v>2099</v>
      </c>
      <c r="AQ210" s="162">
        <v>12</v>
      </c>
      <c r="AR210" s="162">
        <v>31</v>
      </c>
      <c r="AS210" s="162"/>
      <c r="AT210" s="162"/>
      <c r="AU210" s="162"/>
      <c r="AV210" s="162" t="s">
        <v>101</v>
      </c>
      <c r="AW210" s="162"/>
      <c r="AX210" s="162"/>
      <c r="AY210" s="162"/>
      <c r="AZ210" s="162"/>
      <c r="BA210" s="16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62"/>
      <c r="BN210" s="162"/>
      <c r="BO210" s="162"/>
      <c r="BP210" s="162" t="s">
        <v>104</v>
      </c>
      <c r="BQ210" s="162" t="s">
        <v>117</v>
      </c>
      <c r="BR210" s="162" t="s">
        <v>96</v>
      </c>
      <c r="BS210" s="162" t="s">
        <v>522</v>
      </c>
      <c r="BT210" s="187"/>
      <c r="BU210" s="187"/>
      <c r="BV210" s="187"/>
      <c r="BW210" s="187"/>
      <c r="BX210" s="162"/>
      <c r="BY210" s="192"/>
    </row>
    <row r="211" spans="1:77" x14ac:dyDescent="0.25">
      <c r="A211" s="162" t="s">
        <v>968</v>
      </c>
      <c r="B211" s="162" t="s">
        <v>969</v>
      </c>
      <c r="C211" s="162" t="s">
        <v>970</v>
      </c>
      <c r="D211" s="162" t="s">
        <v>95</v>
      </c>
      <c r="E211" s="162" t="s">
        <v>96</v>
      </c>
      <c r="F211" s="162" t="s">
        <v>96</v>
      </c>
      <c r="G211" s="182"/>
      <c r="H211" s="182"/>
      <c r="I211" s="183"/>
      <c r="J211" s="166">
        <v>1.1000000000000001</v>
      </c>
      <c r="K211" s="2">
        <v>1.1000000000000001</v>
      </c>
      <c r="L211" s="163">
        <v>4.7</v>
      </c>
      <c r="M211" s="182"/>
      <c r="N211" s="182"/>
      <c r="O211" s="182"/>
      <c r="P211" s="162"/>
      <c r="Q211" s="182"/>
      <c r="R211" s="162"/>
      <c r="S211" s="162" t="s">
        <v>96</v>
      </c>
      <c r="T211" s="162" t="s">
        <v>96</v>
      </c>
      <c r="U211" s="182"/>
      <c r="V211" s="162"/>
      <c r="W211" s="182"/>
      <c r="X211" s="182"/>
      <c r="Y211" s="182"/>
      <c r="Z211" s="162" t="s">
        <v>96</v>
      </c>
      <c r="AA211" s="162" t="s">
        <v>96</v>
      </c>
      <c r="AB211" s="164" t="s">
        <v>99</v>
      </c>
      <c r="AC211" s="7" t="s">
        <v>100</v>
      </c>
      <c r="AD211" s="162" t="s">
        <v>96</v>
      </c>
      <c r="AE211" s="162" t="s">
        <v>101</v>
      </c>
      <c r="AF211" s="162"/>
      <c r="AG211" s="162"/>
      <c r="AH211" s="162" t="s">
        <v>114</v>
      </c>
      <c r="AI211" s="162" t="s">
        <v>237</v>
      </c>
      <c r="AJ211" s="162">
        <v>2019</v>
      </c>
      <c r="AK211" s="162">
        <v>1</v>
      </c>
      <c r="AL211" s="162">
        <v>14</v>
      </c>
      <c r="AM211" s="162">
        <v>2019</v>
      </c>
      <c r="AN211" s="162">
        <v>1</v>
      </c>
      <c r="AO211" s="162">
        <v>14</v>
      </c>
      <c r="AP211" s="162">
        <v>2039</v>
      </c>
      <c r="AQ211" s="162">
        <v>1</v>
      </c>
      <c r="AR211" s="162">
        <v>13</v>
      </c>
      <c r="AS211" s="162">
        <v>2017</v>
      </c>
      <c r="AT211" s="162">
        <v>1</v>
      </c>
      <c r="AU211" s="162">
        <v>31</v>
      </c>
      <c r="AV211" s="162" t="s">
        <v>101</v>
      </c>
      <c r="AW211" s="162"/>
      <c r="AX211" s="162"/>
      <c r="AY211" s="162"/>
      <c r="AZ211" s="162"/>
      <c r="BA211" s="16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62" t="s">
        <v>103</v>
      </c>
      <c r="BN211" s="162" t="s">
        <v>96</v>
      </c>
      <c r="BO211" s="162" t="s">
        <v>116</v>
      </c>
      <c r="BP211" s="162" t="s">
        <v>104</v>
      </c>
      <c r="BQ211" s="162" t="s">
        <v>117</v>
      </c>
      <c r="BR211" s="162" t="s">
        <v>118</v>
      </c>
      <c r="BS211" s="162" t="s">
        <v>404</v>
      </c>
      <c r="BT211" s="175">
        <v>4.7263999443054203</v>
      </c>
      <c r="BU211" s="175">
        <v>4.6999999198913596</v>
      </c>
      <c r="BV211" s="175">
        <v>4.6999999198913596</v>
      </c>
      <c r="BW211" s="175">
        <v>4.69999995040894</v>
      </c>
      <c r="BX211" s="162"/>
      <c r="BY211" s="182"/>
    </row>
    <row r="212" spans="1:77" x14ac:dyDescent="0.25">
      <c r="A212" s="162" t="s">
        <v>971</v>
      </c>
      <c r="B212" s="162" t="s">
        <v>972</v>
      </c>
      <c r="C212" s="162" t="s">
        <v>973</v>
      </c>
      <c r="D212" s="162" t="s">
        <v>95</v>
      </c>
      <c r="E212" s="162"/>
      <c r="F212" s="162"/>
      <c r="G212" s="182"/>
      <c r="H212" s="182"/>
      <c r="I212" s="183"/>
      <c r="J212" s="166">
        <v>80</v>
      </c>
      <c r="K212" s="188"/>
      <c r="L212" s="168">
        <v>689.8445351390593</v>
      </c>
      <c r="M212" s="182"/>
      <c r="N212" s="182"/>
      <c r="O212" s="182"/>
      <c r="P212" s="162"/>
      <c r="Q212" s="182"/>
      <c r="R212" s="162"/>
      <c r="S212" s="162"/>
      <c r="T212" s="162"/>
      <c r="U212" s="182"/>
      <c r="V212" s="162"/>
      <c r="W212" s="182"/>
      <c r="X212" s="182"/>
      <c r="Y212" s="182"/>
      <c r="Z212" s="162"/>
      <c r="AA212" s="162" t="s">
        <v>96</v>
      </c>
      <c r="AB212" s="101" t="s">
        <v>615</v>
      </c>
      <c r="AC212" s="7" t="s">
        <v>521</v>
      </c>
      <c r="AD212" s="162"/>
      <c r="AE212" s="162"/>
      <c r="AF212" s="162"/>
      <c r="AG212" s="162"/>
      <c r="AH212" s="162"/>
      <c r="AI212" s="162"/>
      <c r="AJ212" s="162"/>
      <c r="AK212" s="162"/>
      <c r="AL212" s="162"/>
      <c r="AM212" s="162">
        <v>1950</v>
      </c>
      <c r="AN212" s="162">
        <v>1</v>
      </c>
      <c r="AO212" s="162">
        <v>1</v>
      </c>
      <c r="AP212" s="162">
        <v>2099</v>
      </c>
      <c r="AQ212" s="162">
        <v>12</v>
      </c>
      <c r="AR212" s="162">
        <v>31</v>
      </c>
      <c r="AS212" s="162"/>
      <c r="AT212" s="162"/>
      <c r="AU212" s="162"/>
      <c r="AV212" s="162" t="s">
        <v>101</v>
      </c>
      <c r="AW212" s="162"/>
      <c r="AX212" s="162"/>
      <c r="AY212" s="162"/>
      <c r="AZ212" s="162"/>
      <c r="BA212" s="16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62"/>
      <c r="BN212" s="162"/>
      <c r="BO212" s="162"/>
      <c r="BP212" s="162" t="s">
        <v>104</v>
      </c>
      <c r="BQ212" s="162" t="s">
        <v>117</v>
      </c>
      <c r="BR212" s="162" t="s">
        <v>96</v>
      </c>
      <c r="BS212" s="162" t="s">
        <v>522</v>
      </c>
      <c r="BT212" s="187"/>
      <c r="BU212" s="187"/>
      <c r="BV212" s="187"/>
      <c r="BW212" s="187"/>
      <c r="BX212" s="162"/>
      <c r="BY212" s="182"/>
    </row>
    <row r="213" spans="1:77" x14ac:dyDescent="0.25">
      <c r="A213" s="162" t="s">
        <v>974</v>
      </c>
      <c r="B213" s="162" t="s">
        <v>975</v>
      </c>
      <c r="C213" s="162" t="s">
        <v>973</v>
      </c>
      <c r="D213" s="162" t="s">
        <v>95</v>
      </c>
      <c r="E213" s="162"/>
      <c r="F213" s="162"/>
      <c r="G213" s="182"/>
      <c r="H213" s="182"/>
      <c r="I213" s="183"/>
      <c r="J213" s="166">
        <v>80</v>
      </c>
      <c r="K213" s="188"/>
      <c r="L213" s="168">
        <v>689.8445351390593</v>
      </c>
      <c r="M213" s="182"/>
      <c r="N213" s="182"/>
      <c r="O213" s="182"/>
      <c r="P213" s="162"/>
      <c r="Q213" s="182"/>
      <c r="R213" s="162"/>
      <c r="S213" s="162"/>
      <c r="T213" s="162"/>
      <c r="U213" s="182"/>
      <c r="V213" s="162"/>
      <c r="W213" s="182"/>
      <c r="X213" s="182"/>
      <c r="Y213" s="182"/>
      <c r="Z213" s="162"/>
      <c r="AA213" s="162" t="s">
        <v>96</v>
      </c>
      <c r="AB213" s="101" t="s">
        <v>615</v>
      </c>
      <c r="AC213" s="7" t="s">
        <v>521</v>
      </c>
      <c r="AD213" s="162"/>
      <c r="AE213" s="162"/>
      <c r="AF213" s="162"/>
      <c r="AG213" s="162"/>
      <c r="AH213" s="162"/>
      <c r="AI213" s="162"/>
      <c r="AJ213" s="162"/>
      <c r="AK213" s="162"/>
      <c r="AL213" s="162"/>
      <c r="AM213" s="162">
        <v>1950</v>
      </c>
      <c r="AN213" s="162">
        <v>1</v>
      </c>
      <c r="AO213" s="162">
        <v>1</v>
      </c>
      <c r="AP213" s="162">
        <v>2099</v>
      </c>
      <c r="AQ213" s="162">
        <v>12</v>
      </c>
      <c r="AR213" s="162">
        <v>31</v>
      </c>
      <c r="AS213" s="162"/>
      <c r="AT213" s="162"/>
      <c r="AU213" s="162"/>
      <c r="AV213" s="162" t="s">
        <v>101</v>
      </c>
      <c r="AW213" s="162"/>
      <c r="AX213" s="162"/>
      <c r="AY213" s="162"/>
      <c r="AZ213" s="162"/>
      <c r="BA213" s="16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62"/>
      <c r="BN213" s="162"/>
      <c r="BO213" s="162"/>
      <c r="BP213" s="162" t="s">
        <v>104</v>
      </c>
      <c r="BQ213" s="162" t="s">
        <v>117</v>
      </c>
      <c r="BR213" s="162" t="s">
        <v>96</v>
      </c>
      <c r="BS213" s="162" t="s">
        <v>522</v>
      </c>
      <c r="BT213" s="187"/>
      <c r="BU213" s="187"/>
      <c r="BV213" s="187"/>
      <c r="BW213" s="187"/>
      <c r="BX213" s="162"/>
      <c r="BY213" s="182"/>
    </row>
    <row r="214" spans="1:77" x14ac:dyDescent="0.25">
      <c r="A214" s="162" t="s">
        <v>976</v>
      </c>
      <c r="B214" s="162" t="s">
        <v>977</v>
      </c>
      <c r="C214" s="162" t="s">
        <v>978</v>
      </c>
      <c r="D214" s="162" t="s">
        <v>95</v>
      </c>
      <c r="E214" s="162"/>
      <c r="F214" s="162"/>
      <c r="G214" s="182"/>
      <c r="H214" s="182"/>
      <c r="I214" s="183"/>
      <c r="J214" s="166">
        <v>95</v>
      </c>
      <c r="K214" s="188"/>
      <c r="L214" s="168">
        <v>393.78123217810577</v>
      </c>
      <c r="M214" s="182"/>
      <c r="N214" s="182"/>
      <c r="O214" s="182"/>
      <c r="P214" s="162"/>
      <c r="Q214" s="182"/>
      <c r="R214" s="162"/>
      <c r="S214" s="162"/>
      <c r="T214" s="162"/>
      <c r="U214" s="182"/>
      <c r="V214" s="162"/>
      <c r="W214" s="182"/>
      <c r="X214" s="182"/>
      <c r="Y214" s="182"/>
      <c r="Z214" s="162"/>
      <c r="AA214" s="162" t="s">
        <v>96</v>
      </c>
      <c r="AB214" s="101" t="s">
        <v>615</v>
      </c>
      <c r="AC214" s="7" t="s">
        <v>521</v>
      </c>
      <c r="AD214" s="162"/>
      <c r="AE214" s="162"/>
      <c r="AF214" s="162"/>
      <c r="AG214" s="162"/>
      <c r="AH214" s="162"/>
      <c r="AI214" s="162"/>
      <c r="AJ214" s="162"/>
      <c r="AK214" s="162"/>
      <c r="AL214" s="162"/>
      <c r="AM214" s="162">
        <v>1950</v>
      </c>
      <c r="AN214" s="162">
        <v>1</v>
      </c>
      <c r="AO214" s="162">
        <v>1</v>
      </c>
      <c r="AP214" s="162">
        <v>2099</v>
      </c>
      <c r="AQ214" s="162">
        <v>12</v>
      </c>
      <c r="AR214" s="162">
        <v>31</v>
      </c>
      <c r="AS214" s="162"/>
      <c r="AT214" s="162"/>
      <c r="AU214" s="162"/>
      <c r="AV214" s="162" t="s">
        <v>101</v>
      </c>
      <c r="AW214" s="162"/>
      <c r="AX214" s="162"/>
      <c r="AY214" s="162"/>
      <c r="AZ214" s="162"/>
      <c r="BA214" s="16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62"/>
      <c r="BN214" s="162"/>
      <c r="BO214" s="162"/>
      <c r="BP214" s="162" t="s">
        <v>104</v>
      </c>
      <c r="BQ214" s="162" t="s">
        <v>117</v>
      </c>
      <c r="BR214" s="162" t="s">
        <v>96</v>
      </c>
      <c r="BS214" s="162" t="s">
        <v>522</v>
      </c>
      <c r="BT214" s="187"/>
      <c r="BU214" s="187"/>
      <c r="BV214" s="187"/>
      <c r="BW214" s="187"/>
      <c r="BX214" s="162"/>
      <c r="BY214" s="182"/>
    </row>
    <row r="215" spans="1:77" x14ac:dyDescent="0.25">
      <c r="A215" s="162" t="s">
        <v>979</v>
      </c>
      <c r="B215" s="162" t="s">
        <v>980</v>
      </c>
      <c r="C215" s="162" t="s">
        <v>981</v>
      </c>
      <c r="D215" s="162" t="s">
        <v>95</v>
      </c>
      <c r="E215" s="162"/>
      <c r="F215" s="162"/>
      <c r="G215" s="182"/>
      <c r="H215" s="182"/>
      <c r="I215" s="183"/>
      <c r="J215" s="166">
        <v>70</v>
      </c>
      <c r="K215" s="188"/>
      <c r="L215" s="168">
        <v>314.12959464432396</v>
      </c>
      <c r="M215" s="182"/>
      <c r="N215" s="182"/>
      <c r="O215" s="182"/>
      <c r="P215" s="162"/>
      <c r="Q215" s="182"/>
      <c r="R215" s="162"/>
      <c r="S215" s="162"/>
      <c r="T215" s="162"/>
      <c r="U215" s="182"/>
      <c r="V215" s="162"/>
      <c r="W215" s="182"/>
      <c r="X215" s="182"/>
      <c r="Y215" s="182"/>
      <c r="Z215" s="162"/>
      <c r="AA215" s="162" t="s">
        <v>96</v>
      </c>
      <c r="AB215" s="101" t="s">
        <v>615</v>
      </c>
      <c r="AC215" s="7" t="s">
        <v>521</v>
      </c>
      <c r="AD215" s="162"/>
      <c r="AE215" s="162"/>
      <c r="AF215" s="162"/>
      <c r="AG215" s="162"/>
      <c r="AH215" s="162"/>
      <c r="AI215" s="162"/>
      <c r="AJ215" s="162"/>
      <c r="AK215" s="162"/>
      <c r="AL215" s="162"/>
      <c r="AM215" s="162">
        <v>1950</v>
      </c>
      <c r="AN215" s="162">
        <v>1</v>
      </c>
      <c r="AO215" s="162">
        <v>1</v>
      </c>
      <c r="AP215" s="162">
        <v>2099</v>
      </c>
      <c r="AQ215" s="162">
        <v>12</v>
      </c>
      <c r="AR215" s="162">
        <v>31</v>
      </c>
      <c r="AS215" s="162"/>
      <c r="AT215" s="162"/>
      <c r="AU215" s="162"/>
      <c r="AV215" s="162" t="s">
        <v>101</v>
      </c>
      <c r="AW215" s="162"/>
      <c r="AX215" s="162"/>
      <c r="AY215" s="162"/>
      <c r="AZ215" s="162"/>
      <c r="BA215" s="16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62"/>
      <c r="BN215" s="162"/>
      <c r="BO215" s="162"/>
      <c r="BP215" s="162" t="s">
        <v>104</v>
      </c>
      <c r="BQ215" s="162" t="s">
        <v>117</v>
      </c>
      <c r="BR215" s="162" t="s">
        <v>96</v>
      </c>
      <c r="BS215" s="162" t="s">
        <v>522</v>
      </c>
      <c r="BT215" s="187"/>
      <c r="BU215" s="187"/>
      <c r="BV215" s="187"/>
      <c r="BW215" s="187"/>
      <c r="BX215" s="162"/>
      <c r="BY215" s="182"/>
    </row>
    <row r="216" spans="1:77" x14ac:dyDescent="0.25">
      <c r="A216" s="162" t="s">
        <v>982</v>
      </c>
      <c r="B216" s="162" t="s">
        <v>983</v>
      </c>
      <c r="C216" s="162" t="s">
        <v>984</v>
      </c>
      <c r="D216" s="162" t="s">
        <v>95</v>
      </c>
      <c r="E216" s="162"/>
      <c r="F216" s="162"/>
      <c r="G216" s="182"/>
      <c r="H216" s="182"/>
      <c r="I216" s="183"/>
      <c r="J216" s="166">
        <v>30.5</v>
      </c>
      <c r="K216" s="188"/>
      <c r="L216" s="168">
        <v>224.93213972994457</v>
      </c>
      <c r="M216" s="182"/>
      <c r="N216" s="182"/>
      <c r="O216" s="182"/>
      <c r="P216" s="162"/>
      <c r="Q216" s="182"/>
      <c r="R216" s="162"/>
      <c r="S216" s="162"/>
      <c r="T216" s="162"/>
      <c r="U216" s="182"/>
      <c r="V216" s="162"/>
      <c r="W216" s="182"/>
      <c r="X216" s="182"/>
      <c r="Y216" s="182"/>
      <c r="Z216" s="162"/>
      <c r="AA216" s="162" t="s">
        <v>96</v>
      </c>
      <c r="AB216" s="101" t="s">
        <v>615</v>
      </c>
      <c r="AC216" s="7" t="s">
        <v>521</v>
      </c>
      <c r="AD216" s="162"/>
      <c r="AE216" s="162"/>
      <c r="AF216" s="162"/>
      <c r="AG216" s="162"/>
      <c r="AH216" s="162"/>
      <c r="AI216" s="162"/>
      <c r="AJ216" s="162"/>
      <c r="AK216" s="162"/>
      <c r="AL216" s="162"/>
      <c r="AM216" s="162">
        <v>1950</v>
      </c>
      <c r="AN216" s="162">
        <v>1</v>
      </c>
      <c r="AO216" s="162">
        <v>1</v>
      </c>
      <c r="AP216" s="162">
        <v>2099</v>
      </c>
      <c r="AQ216" s="162">
        <v>12</v>
      </c>
      <c r="AR216" s="162">
        <v>31</v>
      </c>
      <c r="AS216" s="162"/>
      <c r="AT216" s="162"/>
      <c r="AU216" s="162"/>
      <c r="AV216" s="162" t="s">
        <v>101</v>
      </c>
      <c r="AW216" s="162"/>
      <c r="AX216" s="162"/>
      <c r="AY216" s="162"/>
      <c r="AZ216" s="162"/>
      <c r="BA216" s="16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62"/>
      <c r="BN216" s="162"/>
      <c r="BO216" s="162"/>
      <c r="BP216" s="162" t="s">
        <v>104</v>
      </c>
      <c r="BQ216" s="162" t="s">
        <v>117</v>
      </c>
      <c r="BR216" s="162" t="s">
        <v>96</v>
      </c>
      <c r="BS216" s="162" t="s">
        <v>522</v>
      </c>
      <c r="BT216" s="187"/>
      <c r="BU216" s="187"/>
      <c r="BV216" s="187"/>
      <c r="BW216" s="187"/>
      <c r="BX216" s="162"/>
      <c r="BY216" s="182"/>
    </row>
    <row r="217" spans="1:77" x14ac:dyDescent="0.25">
      <c r="A217" s="162" t="s">
        <v>985</v>
      </c>
      <c r="B217" s="162" t="s">
        <v>986</v>
      </c>
      <c r="C217" s="162" t="s">
        <v>984</v>
      </c>
      <c r="D217" s="162" t="s">
        <v>95</v>
      </c>
      <c r="E217" s="162"/>
      <c r="F217" s="162"/>
      <c r="G217" s="182"/>
      <c r="H217" s="182"/>
      <c r="I217" s="183"/>
      <c r="J217" s="166">
        <v>30.5</v>
      </c>
      <c r="K217" s="188"/>
      <c r="L217" s="168">
        <v>224.93213972994457</v>
      </c>
      <c r="M217" s="182"/>
      <c r="N217" s="182"/>
      <c r="O217" s="182"/>
      <c r="P217" s="162"/>
      <c r="Q217" s="182"/>
      <c r="R217" s="162"/>
      <c r="S217" s="162"/>
      <c r="T217" s="162"/>
      <c r="U217" s="182"/>
      <c r="V217" s="162"/>
      <c r="W217" s="182"/>
      <c r="X217" s="182"/>
      <c r="Y217" s="182"/>
      <c r="Z217" s="162"/>
      <c r="AA217" s="162" t="s">
        <v>96</v>
      </c>
      <c r="AB217" s="101" t="s">
        <v>615</v>
      </c>
      <c r="AC217" s="7" t="s">
        <v>521</v>
      </c>
      <c r="AD217" s="162"/>
      <c r="AE217" s="162"/>
      <c r="AF217" s="162"/>
      <c r="AG217" s="162"/>
      <c r="AH217" s="162"/>
      <c r="AI217" s="162"/>
      <c r="AJ217" s="162"/>
      <c r="AK217" s="162"/>
      <c r="AL217" s="162"/>
      <c r="AM217" s="162">
        <v>1950</v>
      </c>
      <c r="AN217" s="162">
        <v>1</v>
      </c>
      <c r="AO217" s="162">
        <v>1</v>
      </c>
      <c r="AP217" s="162">
        <v>2099</v>
      </c>
      <c r="AQ217" s="162">
        <v>12</v>
      </c>
      <c r="AR217" s="162">
        <v>31</v>
      </c>
      <c r="AS217" s="162"/>
      <c r="AT217" s="162"/>
      <c r="AU217" s="162"/>
      <c r="AV217" s="162" t="s">
        <v>101</v>
      </c>
      <c r="AW217" s="162"/>
      <c r="AX217" s="162"/>
      <c r="AY217" s="162"/>
      <c r="AZ217" s="162"/>
      <c r="BA217" s="16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62"/>
      <c r="BN217" s="162"/>
      <c r="BO217" s="162"/>
      <c r="BP217" s="162" t="s">
        <v>104</v>
      </c>
      <c r="BQ217" s="162" t="s">
        <v>117</v>
      </c>
      <c r="BR217" s="162" t="s">
        <v>96</v>
      </c>
      <c r="BS217" s="162" t="s">
        <v>522</v>
      </c>
      <c r="BT217" s="187"/>
      <c r="BU217" s="187"/>
      <c r="BV217" s="187"/>
      <c r="BW217" s="187"/>
      <c r="BX217" s="162"/>
      <c r="BY217" s="182"/>
    </row>
    <row r="218" spans="1:77" x14ac:dyDescent="0.25">
      <c r="A218" s="162" t="s">
        <v>987</v>
      </c>
      <c r="B218" s="162" t="s">
        <v>988</v>
      </c>
      <c r="C218" s="162" t="s">
        <v>989</v>
      </c>
      <c r="D218" s="162" t="s">
        <v>95</v>
      </c>
      <c r="E218" s="162" t="s">
        <v>990</v>
      </c>
      <c r="F218" s="162" t="s">
        <v>991</v>
      </c>
      <c r="G218" s="182"/>
      <c r="H218" s="182"/>
      <c r="I218" s="183"/>
      <c r="J218" s="166">
        <v>1.5</v>
      </c>
      <c r="K218" s="2">
        <v>1.5</v>
      </c>
      <c r="L218" s="163">
        <v>2.1</v>
      </c>
      <c r="M218" s="182"/>
      <c r="N218" s="182"/>
      <c r="O218" s="182"/>
      <c r="P218" s="162"/>
      <c r="Q218" s="182"/>
      <c r="R218" s="162"/>
      <c r="S218" s="162" t="s">
        <v>208</v>
      </c>
      <c r="T218" s="162" t="s">
        <v>96</v>
      </c>
      <c r="U218" s="182"/>
      <c r="V218" s="162"/>
      <c r="W218" s="182"/>
      <c r="X218" s="182"/>
      <c r="Y218" s="182"/>
      <c r="Z218" s="162" t="s">
        <v>96</v>
      </c>
      <c r="AA218" s="162" t="s">
        <v>96</v>
      </c>
      <c r="AB218" s="164" t="s">
        <v>99</v>
      </c>
      <c r="AC218" s="7" t="s">
        <v>100</v>
      </c>
      <c r="AD218" s="162" t="s">
        <v>96</v>
      </c>
      <c r="AE218" s="162" t="s">
        <v>101</v>
      </c>
      <c r="AF218" s="162"/>
      <c r="AG218" s="162"/>
      <c r="AH218" s="162" t="s">
        <v>555</v>
      </c>
      <c r="AI218" s="162" t="s">
        <v>237</v>
      </c>
      <c r="AJ218" s="162">
        <v>2014</v>
      </c>
      <c r="AK218" s="162">
        <v>3</v>
      </c>
      <c r="AL218" s="162">
        <v>5</v>
      </c>
      <c r="AM218" s="162">
        <v>2014</v>
      </c>
      <c r="AN218" s="162">
        <v>3</v>
      </c>
      <c r="AO218" s="162">
        <v>5</v>
      </c>
      <c r="AP218" s="162">
        <v>2034</v>
      </c>
      <c r="AQ218" s="162">
        <v>3</v>
      </c>
      <c r="AR218" s="162">
        <v>4</v>
      </c>
      <c r="AS218" s="162">
        <v>2011</v>
      </c>
      <c r="AT218" s="162">
        <v>9</v>
      </c>
      <c r="AU218" s="162">
        <v>26</v>
      </c>
      <c r="AV218" s="162" t="s">
        <v>101</v>
      </c>
      <c r="AW218" s="162"/>
      <c r="AX218" s="162"/>
      <c r="AY218" s="162"/>
      <c r="AZ218" s="162"/>
      <c r="BA218" s="16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62" t="s">
        <v>103</v>
      </c>
      <c r="BN218" s="162" t="s">
        <v>96</v>
      </c>
      <c r="BO218" s="162" t="s">
        <v>116</v>
      </c>
      <c r="BP218" s="162" t="s">
        <v>104</v>
      </c>
      <c r="BQ218" s="162" t="s">
        <v>117</v>
      </c>
      <c r="BR218" s="162" t="s">
        <v>556</v>
      </c>
      <c r="BS218" s="162" t="s">
        <v>119</v>
      </c>
      <c r="BT218" s="175">
        <v>3.55423440170288</v>
      </c>
      <c r="BU218" s="175">
        <v>3.5118287563324002</v>
      </c>
      <c r="BV218" s="175">
        <v>3.4421171779632602</v>
      </c>
      <c r="BW218" s="175">
        <v>0</v>
      </c>
      <c r="BX218" s="162"/>
      <c r="BY218" s="182"/>
    </row>
    <row r="219" spans="1:77" x14ac:dyDescent="0.25">
      <c r="A219" s="162" t="s">
        <v>992</v>
      </c>
      <c r="B219" s="162" t="s">
        <v>993</v>
      </c>
      <c r="C219" s="162" t="s">
        <v>994</v>
      </c>
      <c r="D219" s="162" t="s">
        <v>95</v>
      </c>
      <c r="E219" s="162"/>
      <c r="F219" s="162"/>
      <c r="G219" s="182"/>
      <c r="H219" s="182"/>
      <c r="I219" s="183"/>
      <c r="J219" s="166">
        <v>2</v>
      </c>
      <c r="K219" s="2">
        <v>0.9</v>
      </c>
      <c r="L219" s="163">
        <v>8.3691618121479596</v>
      </c>
      <c r="M219" s="182"/>
      <c r="N219" s="182"/>
      <c r="O219" s="182"/>
      <c r="P219" s="162"/>
      <c r="Q219" s="182"/>
      <c r="R219" s="162"/>
      <c r="S219" s="162"/>
      <c r="T219" s="162"/>
      <c r="U219" s="182"/>
      <c r="V219" s="162"/>
      <c r="W219" s="182"/>
      <c r="X219" s="182"/>
      <c r="Y219" s="182"/>
      <c r="Z219" s="162"/>
      <c r="AA219" s="162" t="s">
        <v>263</v>
      </c>
      <c r="AB219" s="101" t="s">
        <v>615</v>
      </c>
      <c r="AC219" s="7" t="s">
        <v>521</v>
      </c>
      <c r="AD219" s="162"/>
      <c r="AE219" s="162"/>
      <c r="AF219" s="162" t="s">
        <v>195</v>
      </c>
      <c r="AG219" s="162" t="s">
        <v>303</v>
      </c>
      <c r="AH219" s="162"/>
      <c r="AI219" s="162"/>
      <c r="AJ219" s="162"/>
      <c r="AK219" s="162"/>
      <c r="AL219" s="162"/>
      <c r="AM219" s="162">
        <v>1950</v>
      </c>
      <c r="AN219" s="162">
        <v>1</v>
      </c>
      <c r="AO219" s="162">
        <v>1</v>
      </c>
      <c r="AP219" s="162">
        <v>2099</v>
      </c>
      <c r="AQ219" s="162">
        <v>12</v>
      </c>
      <c r="AR219" s="162">
        <v>31</v>
      </c>
      <c r="AS219" s="162"/>
      <c r="AT219" s="162"/>
      <c r="AU219" s="162"/>
      <c r="AV219" s="162" t="s">
        <v>101</v>
      </c>
      <c r="AW219" s="162"/>
      <c r="AX219" s="162"/>
      <c r="AY219" s="162"/>
      <c r="AZ219" s="162"/>
      <c r="BA219" s="16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62"/>
      <c r="BN219" s="162"/>
      <c r="BO219" s="162"/>
      <c r="BP219" s="162" t="s">
        <v>104</v>
      </c>
      <c r="BQ219" s="162" t="s">
        <v>117</v>
      </c>
      <c r="BR219" s="162" t="s">
        <v>96</v>
      </c>
      <c r="BS219" s="162" t="s">
        <v>404</v>
      </c>
      <c r="BT219" s="175">
        <v>8.76363249987714</v>
      </c>
      <c r="BU219" s="175">
        <v>8.5935405533781992</v>
      </c>
      <c r="BV219" s="175">
        <v>8.30952499232089</v>
      </c>
      <c r="BW219" s="175">
        <v>8.1151737918035902</v>
      </c>
      <c r="BX219" s="162"/>
      <c r="BY219" s="182"/>
    </row>
    <row r="220" spans="1:77" x14ac:dyDescent="0.25">
      <c r="A220" s="162" t="s">
        <v>995</v>
      </c>
      <c r="B220" s="162" t="s">
        <v>996</v>
      </c>
      <c r="C220" s="162" t="s">
        <v>997</v>
      </c>
      <c r="D220" s="162" t="s">
        <v>95</v>
      </c>
      <c r="E220" s="162" t="s">
        <v>998</v>
      </c>
      <c r="F220" s="162" t="s">
        <v>999</v>
      </c>
      <c r="G220" s="182"/>
      <c r="H220" s="182"/>
      <c r="I220" s="183"/>
      <c r="J220" s="166">
        <v>1.5</v>
      </c>
      <c r="K220" s="2">
        <v>1.5</v>
      </c>
      <c r="L220" s="163">
        <v>2.0979999999999999</v>
      </c>
      <c r="M220" s="182"/>
      <c r="N220" s="182"/>
      <c r="O220" s="182"/>
      <c r="P220" s="162"/>
      <c r="Q220" s="182"/>
      <c r="R220" s="162"/>
      <c r="S220" s="162" t="s">
        <v>208</v>
      </c>
      <c r="T220" s="162" t="s">
        <v>96</v>
      </c>
      <c r="U220" s="182"/>
      <c r="V220" s="162"/>
      <c r="W220" s="182"/>
      <c r="X220" s="182"/>
      <c r="Y220" s="182"/>
      <c r="Z220" s="162" t="s">
        <v>96</v>
      </c>
      <c r="AA220" s="162" t="s">
        <v>96</v>
      </c>
      <c r="AB220" s="164" t="s">
        <v>99</v>
      </c>
      <c r="AC220" s="7" t="s">
        <v>100</v>
      </c>
      <c r="AD220" s="162" t="s">
        <v>96</v>
      </c>
      <c r="AE220" s="162" t="s">
        <v>101</v>
      </c>
      <c r="AF220" s="162" t="s">
        <v>195</v>
      </c>
      <c r="AG220" s="162" t="s">
        <v>303</v>
      </c>
      <c r="AH220" s="162" t="s">
        <v>555</v>
      </c>
      <c r="AI220" s="162" t="s">
        <v>783</v>
      </c>
      <c r="AJ220" s="162">
        <v>2013</v>
      </c>
      <c r="AK220" s="162">
        <v>12</v>
      </c>
      <c r="AL220" s="162">
        <v>31</v>
      </c>
      <c r="AM220" s="162">
        <v>2013</v>
      </c>
      <c r="AN220" s="162">
        <v>12</v>
      </c>
      <c r="AO220" s="162">
        <v>31</v>
      </c>
      <c r="AP220" s="162">
        <v>2033</v>
      </c>
      <c r="AQ220" s="162">
        <v>12</v>
      </c>
      <c r="AR220" s="162">
        <v>30</v>
      </c>
      <c r="AS220" s="162">
        <v>2011</v>
      </c>
      <c r="AT220" s="162">
        <v>7</v>
      </c>
      <c r="AU220" s="162">
        <v>15</v>
      </c>
      <c r="AV220" s="162" t="s">
        <v>101</v>
      </c>
      <c r="AW220" s="162"/>
      <c r="AX220" s="162"/>
      <c r="AY220" s="162"/>
      <c r="AZ220" s="162"/>
      <c r="BA220" s="16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62" t="s">
        <v>103</v>
      </c>
      <c r="BN220" s="162" t="s">
        <v>96</v>
      </c>
      <c r="BO220" s="162" t="s">
        <v>116</v>
      </c>
      <c r="BP220" s="162" t="s">
        <v>104</v>
      </c>
      <c r="BQ220" s="162" t="s">
        <v>117</v>
      </c>
      <c r="BR220" s="162" t="s">
        <v>556</v>
      </c>
      <c r="BS220" s="162" t="s">
        <v>119</v>
      </c>
      <c r="BT220" s="175">
        <v>3.3114027023315402</v>
      </c>
      <c r="BU220" s="175">
        <v>3.2710223636627198</v>
      </c>
      <c r="BV220" s="175">
        <v>3.2060908260345502</v>
      </c>
      <c r="BW220" s="175">
        <v>0</v>
      </c>
      <c r="BX220" s="162"/>
      <c r="BY220" s="182"/>
    </row>
    <row r="221" spans="1:77" x14ac:dyDescent="0.25">
      <c r="A221" s="162" t="s">
        <v>1000</v>
      </c>
      <c r="B221" s="162" t="s">
        <v>1001</v>
      </c>
      <c r="C221" s="162" t="s">
        <v>1002</v>
      </c>
      <c r="D221" s="162" t="s">
        <v>95</v>
      </c>
      <c r="E221" s="162" t="s">
        <v>1003</v>
      </c>
      <c r="F221" s="162" t="s">
        <v>1004</v>
      </c>
      <c r="G221" s="182"/>
      <c r="H221" s="182"/>
      <c r="I221" s="183"/>
      <c r="J221" s="166">
        <v>6.7839999999999998</v>
      </c>
      <c r="K221" s="2">
        <v>6.7839999999999998</v>
      </c>
      <c r="L221" s="163">
        <v>47.545000000000002</v>
      </c>
      <c r="M221" s="182"/>
      <c r="N221" s="182"/>
      <c r="O221" s="182"/>
      <c r="P221" s="162"/>
      <c r="Q221" s="182"/>
      <c r="R221" s="162"/>
      <c r="S221" s="162" t="s">
        <v>96</v>
      </c>
      <c r="T221" s="162" t="s">
        <v>96</v>
      </c>
      <c r="U221" s="182"/>
      <c r="V221" s="162"/>
      <c r="W221" s="182"/>
      <c r="X221" s="182"/>
      <c r="Y221" s="182"/>
      <c r="Z221" s="162" t="s">
        <v>96</v>
      </c>
      <c r="AA221" s="162" t="s">
        <v>263</v>
      </c>
      <c r="AB221" s="164" t="s">
        <v>99</v>
      </c>
      <c r="AC221" s="7" t="s">
        <v>100</v>
      </c>
      <c r="AD221" s="162" t="s">
        <v>96</v>
      </c>
      <c r="AE221" s="162" t="s">
        <v>101</v>
      </c>
      <c r="AF221" s="162"/>
      <c r="AG221" s="162"/>
      <c r="AH221" s="162" t="s">
        <v>719</v>
      </c>
      <c r="AI221" s="162" t="s">
        <v>127</v>
      </c>
      <c r="AJ221" s="162">
        <v>2016</v>
      </c>
      <c r="AK221" s="162">
        <v>4</v>
      </c>
      <c r="AL221" s="162">
        <v>13</v>
      </c>
      <c r="AM221" s="162">
        <v>2016</v>
      </c>
      <c r="AN221" s="162">
        <v>4</v>
      </c>
      <c r="AO221" s="162">
        <v>13</v>
      </c>
      <c r="AP221" s="162">
        <v>2041</v>
      </c>
      <c r="AQ221" s="162">
        <v>4</v>
      </c>
      <c r="AR221" s="162">
        <v>12</v>
      </c>
      <c r="AS221" s="162">
        <v>2010</v>
      </c>
      <c r="AT221" s="162">
        <v>2</v>
      </c>
      <c r="AU221" s="162">
        <v>2</v>
      </c>
      <c r="AV221" s="162" t="s">
        <v>101</v>
      </c>
      <c r="AW221" s="162"/>
      <c r="AX221" s="162"/>
      <c r="AY221" s="162"/>
      <c r="AZ221" s="162"/>
      <c r="BA221" s="16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62" t="s">
        <v>103</v>
      </c>
      <c r="BN221" s="162" t="s">
        <v>96</v>
      </c>
      <c r="BO221" s="162" t="s">
        <v>103</v>
      </c>
      <c r="BP221" s="162" t="s">
        <v>104</v>
      </c>
      <c r="BQ221" s="162" t="s">
        <v>117</v>
      </c>
      <c r="BR221" s="162" t="s">
        <v>566</v>
      </c>
      <c r="BS221" s="162" t="s">
        <v>415</v>
      </c>
      <c r="BT221" s="175">
        <v>63.497881835937498</v>
      </c>
      <c r="BU221" s="175">
        <v>63.320085693359403</v>
      </c>
      <c r="BV221" s="175">
        <v>63.320085449218801</v>
      </c>
      <c r="BW221" s="175">
        <v>63.320085449218801</v>
      </c>
      <c r="BX221" s="162"/>
      <c r="BY221" s="182"/>
    </row>
    <row r="222" spans="1:77" x14ac:dyDescent="0.25">
      <c r="A222" s="162" t="s">
        <v>1005</v>
      </c>
      <c r="B222" s="162" t="s">
        <v>1006</v>
      </c>
      <c r="C222" s="162" t="s">
        <v>1007</v>
      </c>
      <c r="D222" s="162" t="s">
        <v>95</v>
      </c>
      <c r="E222" s="162" t="s">
        <v>96</v>
      </c>
      <c r="F222" s="162" t="s">
        <v>1008</v>
      </c>
      <c r="G222" s="182"/>
      <c r="H222" s="182"/>
      <c r="I222" s="183"/>
      <c r="J222" s="166">
        <v>90</v>
      </c>
      <c r="K222" s="2">
        <v>90</v>
      </c>
      <c r="L222" s="163">
        <v>277</v>
      </c>
      <c r="M222" s="182"/>
      <c r="N222" s="182"/>
      <c r="O222" s="182"/>
      <c r="P222" s="162"/>
      <c r="Q222" s="182"/>
      <c r="R222" s="162"/>
      <c r="S222" s="162" t="s">
        <v>96</v>
      </c>
      <c r="T222" s="162" t="s">
        <v>96</v>
      </c>
      <c r="U222" s="182"/>
      <c r="V222" s="162"/>
      <c r="W222" s="182"/>
      <c r="X222" s="182"/>
      <c r="Y222" s="182"/>
      <c r="Z222" s="162" t="s">
        <v>96</v>
      </c>
      <c r="AA222" s="162" t="s">
        <v>263</v>
      </c>
      <c r="AB222" s="164" t="s">
        <v>99</v>
      </c>
      <c r="AC222" s="7" t="s">
        <v>100</v>
      </c>
      <c r="AD222" s="162" t="s">
        <v>96</v>
      </c>
      <c r="AE222" s="162" t="s">
        <v>101</v>
      </c>
      <c r="AF222" s="162"/>
      <c r="AG222" s="162"/>
      <c r="AH222" s="162" t="s">
        <v>1009</v>
      </c>
      <c r="AI222" s="162" t="s">
        <v>1010</v>
      </c>
      <c r="AJ222" s="162">
        <v>2010</v>
      </c>
      <c r="AK222" s="162">
        <v>10</v>
      </c>
      <c r="AL222" s="162">
        <v>4</v>
      </c>
      <c r="AM222" s="162">
        <v>2010</v>
      </c>
      <c r="AN222" s="162">
        <v>10</v>
      </c>
      <c r="AO222" s="162">
        <v>4</v>
      </c>
      <c r="AP222" s="162">
        <v>2025</v>
      </c>
      <c r="AQ222" s="162">
        <v>10</v>
      </c>
      <c r="AR222" s="162">
        <v>3</v>
      </c>
      <c r="AS222" s="162">
        <v>2009</v>
      </c>
      <c r="AT222" s="162">
        <v>8</v>
      </c>
      <c r="AU222" s="162">
        <v>17</v>
      </c>
      <c r="AV222" s="162" t="s">
        <v>101</v>
      </c>
      <c r="AW222" s="162"/>
      <c r="AX222" s="162"/>
      <c r="AY222" s="162"/>
      <c r="AZ222" s="162"/>
      <c r="BA222" s="16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62" t="s">
        <v>103</v>
      </c>
      <c r="BN222" s="162" t="s">
        <v>96</v>
      </c>
      <c r="BO222" s="162" t="s">
        <v>103</v>
      </c>
      <c r="BP222" s="162" t="s">
        <v>104</v>
      </c>
      <c r="BQ222" s="162" t="s">
        <v>117</v>
      </c>
      <c r="BR222" s="162" t="s">
        <v>566</v>
      </c>
      <c r="BS222" s="162" t="s">
        <v>621</v>
      </c>
      <c r="BT222" s="175">
        <v>0</v>
      </c>
      <c r="BU222" s="175">
        <v>0</v>
      </c>
      <c r="BV222" s="175">
        <v>0</v>
      </c>
      <c r="BW222" s="175">
        <v>0</v>
      </c>
      <c r="BX222" s="162"/>
      <c r="BY222" s="182"/>
    </row>
    <row r="223" spans="1:77" x14ac:dyDescent="0.25">
      <c r="A223" s="162" t="s">
        <v>1011</v>
      </c>
      <c r="B223" s="162" t="s">
        <v>93</v>
      </c>
      <c r="C223" s="162" t="s">
        <v>1012</v>
      </c>
      <c r="D223" s="162" t="s">
        <v>95</v>
      </c>
      <c r="E223" s="162" t="s">
        <v>96</v>
      </c>
      <c r="F223" s="162" t="s">
        <v>96</v>
      </c>
      <c r="G223" s="182"/>
      <c r="H223" s="182"/>
      <c r="I223" s="183"/>
      <c r="J223" s="166">
        <v>0</v>
      </c>
      <c r="K223" s="188"/>
      <c r="L223" s="166">
        <v>0</v>
      </c>
      <c r="M223" s="182"/>
      <c r="N223" s="182"/>
      <c r="O223" s="182"/>
      <c r="P223" s="162"/>
      <c r="Q223" s="182"/>
      <c r="R223" s="162"/>
      <c r="S223" s="162" t="s">
        <v>96</v>
      </c>
      <c r="T223" s="162" t="s">
        <v>96</v>
      </c>
      <c r="U223" s="182"/>
      <c r="V223" s="162"/>
      <c r="W223" s="182"/>
      <c r="X223" s="182"/>
      <c r="Y223" s="182"/>
      <c r="Z223" s="162" t="s">
        <v>1013</v>
      </c>
      <c r="AA223" s="162" t="s">
        <v>96</v>
      </c>
      <c r="AB223" s="164" t="s">
        <v>99</v>
      </c>
      <c r="AC223" s="7" t="s">
        <v>100</v>
      </c>
      <c r="AD223" s="162" t="s">
        <v>96</v>
      </c>
      <c r="AE223" s="162" t="s">
        <v>101</v>
      </c>
      <c r="AF223" s="162"/>
      <c r="AG223" s="162"/>
      <c r="AH223" s="162" t="s">
        <v>1014</v>
      </c>
      <c r="AI223" s="162" t="s">
        <v>347</v>
      </c>
      <c r="AJ223" s="162">
        <v>1992</v>
      </c>
      <c r="AK223" s="162">
        <v>1</v>
      </c>
      <c r="AL223" s="162">
        <v>1</v>
      </c>
      <c r="AM223" s="162">
        <v>1992</v>
      </c>
      <c r="AN223" s="162">
        <v>1</v>
      </c>
      <c r="AO223" s="162">
        <v>1</v>
      </c>
      <c r="AP223" s="162">
        <v>2060</v>
      </c>
      <c r="AQ223" s="162">
        <v>12</v>
      </c>
      <c r="AR223" s="162">
        <v>31</v>
      </c>
      <c r="AS223" s="162">
        <v>1991</v>
      </c>
      <c r="AT223" s="162">
        <v>10</v>
      </c>
      <c r="AU223" s="162">
        <v>4</v>
      </c>
      <c r="AV223" s="162" t="s">
        <v>101</v>
      </c>
      <c r="AW223" s="162"/>
      <c r="AX223" s="162"/>
      <c r="AY223" s="162"/>
      <c r="AZ223" s="162"/>
      <c r="BA223" s="16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62" t="s">
        <v>103</v>
      </c>
      <c r="BN223" s="162" t="s">
        <v>96</v>
      </c>
      <c r="BO223" s="162" t="s">
        <v>116</v>
      </c>
      <c r="BP223" s="162" t="s">
        <v>104</v>
      </c>
      <c r="BQ223" s="162" t="s">
        <v>117</v>
      </c>
      <c r="BR223" s="162" t="s">
        <v>96</v>
      </c>
      <c r="BS223" s="162" t="s">
        <v>101</v>
      </c>
      <c r="BT223" s="187"/>
      <c r="BU223" s="187"/>
      <c r="BV223" s="187"/>
      <c r="BW223" s="187"/>
      <c r="BX223" s="162"/>
      <c r="BY223" s="182"/>
    </row>
    <row r="224" spans="1:77" x14ac:dyDescent="0.25">
      <c r="A224" s="162" t="s">
        <v>1015</v>
      </c>
      <c r="B224" s="162" t="s">
        <v>1016</v>
      </c>
      <c r="C224" s="162" t="s">
        <v>1017</v>
      </c>
      <c r="D224" s="162" t="s">
        <v>95</v>
      </c>
      <c r="E224" s="162" t="s">
        <v>1018</v>
      </c>
      <c r="F224" s="162" t="s">
        <v>1019</v>
      </c>
      <c r="G224" s="182"/>
      <c r="H224" s="182"/>
      <c r="I224" s="183"/>
      <c r="J224" s="166">
        <v>20</v>
      </c>
      <c r="K224" s="2">
        <v>20</v>
      </c>
      <c r="L224" s="163">
        <v>55.25</v>
      </c>
      <c r="M224" s="182"/>
      <c r="N224" s="182"/>
      <c r="O224" s="182"/>
      <c r="P224" s="162"/>
      <c r="Q224" s="182"/>
      <c r="R224" s="162"/>
      <c r="S224" s="162" t="s">
        <v>208</v>
      </c>
      <c r="T224" s="162" t="s">
        <v>96</v>
      </c>
      <c r="U224" s="182"/>
      <c r="V224" s="162"/>
      <c r="W224" s="182"/>
      <c r="X224" s="182"/>
      <c r="Y224" s="182"/>
      <c r="Z224" s="162" t="s">
        <v>96</v>
      </c>
      <c r="AA224" s="162" t="s">
        <v>263</v>
      </c>
      <c r="AB224" s="164" t="s">
        <v>99</v>
      </c>
      <c r="AC224" s="7" t="s">
        <v>100</v>
      </c>
      <c r="AD224" s="162" t="s">
        <v>96</v>
      </c>
      <c r="AE224" s="162" t="s">
        <v>101</v>
      </c>
      <c r="AF224" s="7" t="s">
        <v>137</v>
      </c>
      <c r="AG224" s="162" t="s">
        <v>138</v>
      </c>
      <c r="AH224" s="162" t="s">
        <v>102</v>
      </c>
      <c r="AI224" s="162" t="s">
        <v>140</v>
      </c>
      <c r="AJ224" s="162">
        <v>2017</v>
      </c>
      <c r="AK224" s="162">
        <v>3</v>
      </c>
      <c r="AL224" s="162">
        <v>13</v>
      </c>
      <c r="AM224" s="162">
        <v>2017</v>
      </c>
      <c r="AN224" s="162">
        <v>5</v>
      </c>
      <c r="AO224" s="162">
        <v>2</v>
      </c>
      <c r="AP224" s="162">
        <v>2037</v>
      </c>
      <c r="AQ224" s="162">
        <v>5</v>
      </c>
      <c r="AR224" s="162">
        <v>1</v>
      </c>
      <c r="AS224" s="162">
        <v>2015</v>
      </c>
      <c r="AT224" s="162">
        <v>3</v>
      </c>
      <c r="AU224" s="162">
        <v>23</v>
      </c>
      <c r="AV224" s="162" t="s">
        <v>101</v>
      </c>
      <c r="AW224" s="162"/>
      <c r="AX224" s="162"/>
      <c r="AY224" s="162"/>
      <c r="AZ224" s="162"/>
      <c r="BA224" s="16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62" t="s">
        <v>103</v>
      </c>
      <c r="BN224" s="162" t="s">
        <v>96</v>
      </c>
      <c r="BO224" s="162" t="s">
        <v>103</v>
      </c>
      <c r="BP224" s="162" t="s">
        <v>104</v>
      </c>
      <c r="BQ224" s="162" t="s">
        <v>117</v>
      </c>
      <c r="BR224" s="162" t="s">
        <v>265</v>
      </c>
      <c r="BS224" s="162" t="s">
        <v>119</v>
      </c>
      <c r="BT224" s="175">
        <v>56.077081146240197</v>
      </c>
      <c r="BU224" s="175">
        <v>55.410261352539102</v>
      </c>
      <c r="BV224" s="175">
        <v>54.310342590331999</v>
      </c>
      <c r="BW224" s="175">
        <v>52.966097686767597</v>
      </c>
      <c r="BX224" s="162"/>
      <c r="BY224" s="182"/>
    </row>
    <row r="225" spans="1:77" x14ac:dyDescent="0.25">
      <c r="A225" s="162" t="s">
        <v>1020</v>
      </c>
      <c r="B225" s="162" t="s">
        <v>1021</v>
      </c>
      <c r="C225" s="162" t="s">
        <v>1022</v>
      </c>
      <c r="D225" s="162" t="s">
        <v>95</v>
      </c>
      <c r="E225" s="162" t="s">
        <v>1023</v>
      </c>
      <c r="F225" s="162" t="s">
        <v>1024</v>
      </c>
      <c r="G225" s="182"/>
      <c r="H225" s="182"/>
      <c r="I225" s="183"/>
      <c r="J225" s="166">
        <v>3</v>
      </c>
      <c r="K225" s="2">
        <v>3</v>
      </c>
      <c r="L225" s="163">
        <v>6.2329999999999997</v>
      </c>
      <c r="M225" s="182"/>
      <c r="N225" s="182"/>
      <c r="O225" s="182"/>
      <c r="P225" s="162"/>
      <c r="Q225" s="182"/>
      <c r="R225" s="162"/>
      <c r="S225" s="162" t="s">
        <v>649</v>
      </c>
      <c r="T225" s="162" t="s">
        <v>96</v>
      </c>
      <c r="U225" s="182"/>
      <c r="V225" s="162"/>
      <c r="W225" s="182"/>
      <c r="X225" s="182"/>
      <c r="Y225" s="182"/>
      <c r="Z225" s="162" t="s">
        <v>96</v>
      </c>
      <c r="AA225" s="162" t="s">
        <v>96</v>
      </c>
      <c r="AB225" s="164" t="s">
        <v>99</v>
      </c>
      <c r="AC225" s="7" t="s">
        <v>100</v>
      </c>
      <c r="AD225" s="162" t="s">
        <v>96</v>
      </c>
      <c r="AE225" s="162" t="s">
        <v>101</v>
      </c>
      <c r="AF225" s="7" t="s">
        <v>137</v>
      </c>
      <c r="AG225" s="162" t="s">
        <v>183</v>
      </c>
      <c r="AH225" s="162" t="s">
        <v>102</v>
      </c>
      <c r="AI225" s="162" t="s">
        <v>347</v>
      </c>
      <c r="AJ225" s="162">
        <v>2018</v>
      </c>
      <c r="AK225" s="162">
        <v>4</v>
      </c>
      <c r="AL225" s="162">
        <v>16</v>
      </c>
      <c r="AM225" s="162">
        <v>2018</v>
      </c>
      <c r="AN225" s="162">
        <v>8</v>
      </c>
      <c r="AO225" s="162">
        <v>24</v>
      </c>
      <c r="AP225" s="162">
        <v>2038</v>
      </c>
      <c r="AQ225" s="162">
        <v>8</v>
      </c>
      <c r="AR225" s="162">
        <v>23</v>
      </c>
      <c r="AS225" s="162">
        <v>2015</v>
      </c>
      <c r="AT225" s="162">
        <v>12</v>
      </c>
      <c r="AU225" s="162">
        <v>18</v>
      </c>
      <c r="AV225" s="162" t="s">
        <v>101</v>
      </c>
      <c r="AW225" s="162"/>
      <c r="AX225" s="162"/>
      <c r="AY225" s="162"/>
      <c r="AZ225" s="162"/>
      <c r="BA225" s="162"/>
      <c r="BB225" s="182"/>
      <c r="BC225" s="182"/>
      <c r="BD225" s="182"/>
      <c r="BE225" s="182"/>
      <c r="BF225" s="182"/>
      <c r="BG225" s="182"/>
      <c r="BH225" s="182"/>
      <c r="BI225" s="182"/>
      <c r="BJ225" s="182"/>
      <c r="BK225" s="182"/>
      <c r="BL225" s="182"/>
      <c r="BM225" s="162" t="s">
        <v>103</v>
      </c>
      <c r="BN225" s="162" t="s">
        <v>96</v>
      </c>
      <c r="BO225" s="162" t="s">
        <v>103</v>
      </c>
      <c r="BP225" s="162" t="s">
        <v>104</v>
      </c>
      <c r="BQ225" s="162" t="s">
        <v>117</v>
      </c>
      <c r="BR225" s="162" t="s">
        <v>658</v>
      </c>
      <c r="BS225" s="162" t="s">
        <v>119</v>
      </c>
      <c r="BT225" s="175">
        <v>6.3733229637145996</v>
      </c>
      <c r="BU225" s="175">
        <v>6.2961608276367196</v>
      </c>
      <c r="BV225" s="175">
        <v>6.17117918014526</v>
      </c>
      <c r="BW225" s="175">
        <v>6.0184348487854002</v>
      </c>
      <c r="BX225" s="162"/>
      <c r="BY225" s="182"/>
    </row>
    <row r="226" spans="1:77" x14ac:dyDescent="0.25">
      <c r="A226" s="162" t="s">
        <v>1025</v>
      </c>
      <c r="B226" s="162" t="s">
        <v>1026</v>
      </c>
      <c r="C226" s="162" t="s">
        <v>1027</v>
      </c>
      <c r="D226" s="162" t="s">
        <v>95</v>
      </c>
      <c r="E226" s="162" t="s">
        <v>1028</v>
      </c>
      <c r="F226" s="162" t="s">
        <v>1029</v>
      </c>
      <c r="G226" s="182"/>
      <c r="H226" s="182"/>
      <c r="I226" s="183"/>
      <c r="J226" s="166">
        <v>10</v>
      </c>
      <c r="K226" s="2">
        <v>10</v>
      </c>
      <c r="L226" s="163">
        <v>25.91</v>
      </c>
      <c r="M226" s="182"/>
      <c r="N226" s="182"/>
      <c r="O226" s="182"/>
      <c r="P226" s="162"/>
      <c r="Q226" s="182"/>
      <c r="R226" s="162"/>
      <c r="S226" s="162" t="s">
        <v>208</v>
      </c>
      <c r="T226" s="162" t="s">
        <v>96</v>
      </c>
      <c r="U226" s="182"/>
      <c r="V226" s="162"/>
      <c r="W226" s="182"/>
      <c r="X226" s="182"/>
      <c r="Y226" s="182"/>
      <c r="Z226" s="162" t="s">
        <v>96</v>
      </c>
      <c r="AA226" s="162" t="s">
        <v>263</v>
      </c>
      <c r="AB226" s="164" t="s">
        <v>99</v>
      </c>
      <c r="AC226" s="7" t="s">
        <v>100</v>
      </c>
      <c r="AD226" s="162" t="s">
        <v>96</v>
      </c>
      <c r="AE226" s="162" t="s">
        <v>101</v>
      </c>
      <c r="AF226" s="7" t="s">
        <v>137</v>
      </c>
      <c r="AG226" s="162" t="s">
        <v>352</v>
      </c>
      <c r="AH226" s="162" t="s">
        <v>102</v>
      </c>
      <c r="AI226" s="162" t="s">
        <v>140</v>
      </c>
      <c r="AJ226" s="162">
        <v>2017</v>
      </c>
      <c r="AK226" s="162">
        <v>1</v>
      </c>
      <c r="AL226" s="162">
        <v>26</v>
      </c>
      <c r="AM226" s="162">
        <v>2017</v>
      </c>
      <c r="AN226" s="162">
        <v>3</v>
      </c>
      <c r="AO226" s="162">
        <v>10</v>
      </c>
      <c r="AP226" s="162">
        <v>2037</v>
      </c>
      <c r="AQ226" s="162">
        <v>3</v>
      </c>
      <c r="AR226" s="162">
        <v>9</v>
      </c>
      <c r="AS226" s="162">
        <v>2014</v>
      </c>
      <c r="AT226" s="162">
        <v>11</v>
      </c>
      <c r="AU226" s="162">
        <v>12</v>
      </c>
      <c r="AV226" s="162" t="s">
        <v>101</v>
      </c>
      <c r="AW226" s="162"/>
      <c r="AX226" s="162"/>
      <c r="AY226" s="162"/>
      <c r="AZ226" s="162"/>
      <c r="BA226" s="16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62" t="s">
        <v>103</v>
      </c>
      <c r="BN226" s="162" t="s">
        <v>96</v>
      </c>
      <c r="BO226" s="162" t="s">
        <v>103</v>
      </c>
      <c r="BP226" s="162" t="s">
        <v>104</v>
      </c>
      <c r="BQ226" s="162" t="s">
        <v>117</v>
      </c>
      <c r="BR226" s="162" t="s">
        <v>333</v>
      </c>
      <c r="BS226" s="162" t="s">
        <v>119</v>
      </c>
      <c r="BT226" s="175">
        <v>26.440037612914999</v>
      </c>
      <c r="BU226" s="175">
        <v>26.012103668212902</v>
      </c>
      <c r="BV226" s="175">
        <v>25.271379180908198</v>
      </c>
      <c r="BW226" s="175">
        <v>24.3750720977783</v>
      </c>
      <c r="BX226" s="162"/>
      <c r="BY226" s="182"/>
    </row>
    <row r="227" spans="1:77" x14ac:dyDescent="0.25">
      <c r="A227" s="162" t="s">
        <v>1030</v>
      </c>
      <c r="B227" s="162" t="s">
        <v>1031</v>
      </c>
      <c r="C227" s="162" t="s">
        <v>1032</v>
      </c>
      <c r="D227" s="162" t="s">
        <v>95</v>
      </c>
      <c r="E227" s="162" t="s">
        <v>1028</v>
      </c>
      <c r="F227" s="162" t="s">
        <v>1029</v>
      </c>
      <c r="G227" s="182"/>
      <c r="H227" s="182"/>
      <c r="I227" s="183"/>
      <c r="J227" s="166">
        <v>10</v>
      </c>
      <c r="K227" s="2">
        <v>10</v>
      </c>
      <c r="L227" s="163">
        <v>25.91</v>
      </c>
      <c r="M227" s="182"/>
      <c r="N227" s="182"/>
      <c r="O227" s="182"/>
      <c r="P227" s="162"/>
      <c r="Q227" s="182"/>
      <c r="R227" s="162"/>
      <c r="S227" s="162" t="s">
        <v>208</v>
      </c>
      <c r="T227" s="162" t="s">
        <v>96</v>
      </c>
      <c r="U227" s="182"/>
      <c r="V227" s="162"/>
      <c r="W227" s="182"/>
      <c r="X227" s="182"/>
      <c r="Y227" s="182"/>
      <c r="Z227" s="162" t="s">
        <v>96</v>
      </c>
      <c r="AA227" s="162" t="s">
        <v>263</v>
      </c>
      <c r="AB227" s="164" t="s">
        <v>99</v>
      </c>
      <c r="AC227" s="7" t="s">
        <v>100</v>
      </c>
      <c r="AD227" s="162" t="s">
        <v>96</v>
      </c>
      <c r="AE227" s="162" t="s">
        <v>101</v>
      </c>
      <c r="AF227" s="7" t="s">
        <v>137</v>
      </c>
      <c r="AG227" s="162" t="s">
        <v>352</v>
      </c>
      <c r="AH227" s="162" t="s">
        <v>102</v>
      </c>
      <c r="AI227" s="162" t="s">
        <v>140</v>
      </c>
      <c r="AJ227" s="162">
        <v>2017</v>
      </c>
      <c r="AK227" s="162">
        <v>1</v>
      </c>
      <c r="AL227" s="162">
        <v>26</v>
      </c>
      <c r="AM227" s="162">
        <v>2017</v>
      </c>
      <c r="AN227" s="162">
        <v>2</v>
      </c>
      <c r="AO227" s="162">
        <v>24</v>
      </c>
      <c r="AP227" s="162">
        <v>2037</v>
      </c>
      <c r="AQ227" s="162">
        <v>2</v>
      </c>
      <c r="AR227" s="162">
        <v>23</v>
      </c>
      <c r="AS227" s="162">
        <v>2014</v>
      </c>
      <c r="AT227" s="162">
        <v>11</v>
      </c>
      <c r="AU227" s="162">
        <v>12</v>
      </c>
      <c r="AV227" s="162" t="s">
        <v>101</v>
      </c>
      <c r="AW227" s="162"/>
      <c r="AX227" s="162"/>
      <c r="AY227" s="162"/>
      <c r="AZ227" s="162"/>
      <c r="BA227" s="16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62" t="s">
        <v>103</v>
      </c>
      <c r="BN227" s="162" t="s">
        <v>96</v>
      </c>
      <c r="BO227" s="162" t="s">
        <v>103</v>
      </c>
      <c r="BP227" s="162" t="s">
        <v>104</v>
      </c>
      <c r="BQ227" s="162" t="s">
        <v>117</v>
      </c>
      <c r="BR227" s="162" t="s">
        <v>333</v>
      </c>
      <c r="BS227" s="162" t="s">
        <v>119</v>
      </c>
      <c r="BT227" s="175">
        <v>26.4331270446777</v>
      </c>
      <c r="BU227" s="175">
        <v>26.005643096923801</v>
      </c>
      <c r="BV227" s="175">
        <v>25.265102493286101</v>
      </c>
      <c r="BW227" s="175">
        <v>24.369018051147499</v>
      </c>
      <c r="BX227" s="162"/>
      <c r="BY227" s="182"/>
    </row>
    <row r="228" spans="1:77" x14ac:dyDescent="0.25">
      <c r="A228" s="162" t="s">
        <v>1033</v>
      </c>
      <c r="B228" s="162" t="s">
        <v>1034</v>
      </c>
      <c r="C228" s="162" t="s">
        <v>1035</v>
      </c>
      <c r="D228" s="162" t="s">
        <v>95</v>
      </c>
      <c r="E228" s="162" t="s">
        <v>1036</v>
      </c>
      <c r="F228" s="162" t="s">
        <v>1037</v>
      </c>
      <c r="G228" s="182"/>
      <c r="H228" s="182"/>
      <c r="I228" s="183"/>
      <c r="J228" s="166">
        <v>1.5</v>
      </c>
      <c r="K228" s="2">
        <v>1.5</v>
      </c>
      <c r="L228" s="163">
        <v>3.407</v>
      </c>
      <c r="M228" s="182"/>
      <c r="N228" s="182"/>
      <c r="O228" s="182"/>
      <c r="P228" s="162"/>
      <c r="Q228" s="182"/>
      <c r="R228" s="162"/>
      <c r="S228" s="162" t="s">
        <v>208</v>
      </c>
      <c r="T228" s="162" t="s">
        <v>96</v>
      </c>
      <c r="U228" s="182"/>
      <c r="V228" s="162"/>
      <c r="W228" s="182"/>
      <c r="X228" s="182"/>
      <c r="Y228" s="182"/>
      <c r="Z228" s="162" t="s">
        <v>96</v>
      </c>
      <c r="AA228" s="162" t="s">
        <v>96</v>
      </c>
      <c r="AB228" s="164" t="s">
        <v>99</v>
      </c>
      <c r="AC228" s="7" t="s">
        <v>100</v>
      </c>
      <c r="AD228" s="162" t="s">
        <v>96</v>
      </c>
      <c r="AE228" s="162" t="s">
        <v>101</v>
      </c>
      <c r="AF228" s="162"/>
      <c r="AG228" s="162"/>
      <c r="AH228" s="162" t="s">
        <v>114</v>
      </c>
      <c r="AI228" s="162" t="s">
        <v>1038</v>
      </c>
      <c r="AJ228" s="162">
        <v>2016</v>
      </c>
      <c r="AK228" s="162">
        <v>3</v>
      </c>
      <c r="AL228" s="162">
        <v>23</v>
      </c>
      <c r="AM228" s="162">
        <v>2016</v>
      </c>
      <c r="AN228" s="162">
        <v>3</v>
      </c>
      <c r="AO228" s="162">
        <v>23</v>
      </c>
      <c r="AP228" s="162">
        <v>2036</v>
      </c>
      <c r="AQ228" s="162">
        <v>3</v>
      </c>
      <c r="AR228" s="162">
        <v>22</v>
      </c>
      <c r="AS228" s="162">
        <v>2014</v>
      </c>
      <c r="AT228" s="162">
        <v>4</v>
      </c>
      <c r="AU228" s="162">
        <v>29</v>
      </c>
      <c r="AV228" s="162" t="s">
        <v>101</v>
      </c>
      <c r="AW228" s="162"/>
      <c r="AX228" s="162"/>
      <c r="AY228" s="162"/>
      <c r="AZ228" s="162"/>
      <c r="BA228" s="16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62" t="s">
        <v>103</v>
      </c>
      <c r="BN228" s="162" t="s">
        <v>96</v>
      </c>
      <c r="BO228" s="162" t="s">
        <v>116</v>
      </c>
      <c r="BP228" s="162" t="s">
        <v>104</v>
      </c>
      <c r="BQ228" s="162" t="s">
        <v>117</v>
      </c>
      <c r="BR228" s="162" t="s">
        <v>118</v>
      </c>
      <c r="BS228" s="162" t="s">
        <v>119</v>
      </c>
      <c r="BT228" s="175">
        <v>3.4383251781463602</v>
      </c>
      <c r="BU228" s="175">
        <v>3.3991539897918699</v>
      </c>
      <c r="BV228" s="175">
        <v>3.3316792068481398</v>
      </c>
      <c r="BW228" s="175">
        <v>3.2492160377502399</v>
      </c>
      <c r="BX228" s="162"/>
      <c r="BY228" s="182"/>
    </row>
    <row r="229" spans="1:77" x14ac:dyDescent="0.25">
      <c r="A229" s="162" t="s">
        <v>1039</v>
      </c>
      <c r="B229" s="162" t="s">
        <v>1040</v>
      </c>
      <c r="C229" s="162" t="s">
        <v>1041</v>
      </c>
      <c r="D229" s="162" t="s">
        <v>95</v>
      </c>
      <c r="E229" s="162" t="s">
        <v>96</v>
      </c>
      <c r="F229" s="162" t="s">
        <v>96</v>
      </c>
      <c r="G229" s="182"/>
      <c r="H229" s="182"/>
      <c r="I229" s="183"/>
      <c r="J229" s="166">
        <v>5.5</v>
      </c>
      <c r="K229" s="2">
        <v>5.5</v>
      </c>
      <c r="L229" s="163">
        <v>16.559999999999999</v>
      </c>
      <c r="M229" s="182"/>
      <c r="N229" s="182"/>
      <c r="O229" s="182"/>
      <c r="P229" s="162"/>
      <c r="Q229" s="182"/>
      <c r="R229" s="162"/>
      <c r="S229" s="162" t="s">
        <v>96</v>
      </c>
      <c r="T229" s="162" t="s">
        <v>96</v>
      </c>
      <c r="U229" s="182"/>
      <c r="V229" s="162"/>
      <c r="W229" s="182"/>
      <c r="X229" s="182"/>
      <c r="Y229" s="182"/>
      <c r="Z229" s="162" t="s">
        <v>96</v>
      </c>
      <c r="AA229" s="162" t="s">
        <v>96</v>
      </c>
      <c r="AB229" s="164" t="s">
        <v>99</v>
      </c>
      <c r="AC229" s="7" t="s">
        <v>100</v>
      </c>
      <c r="AD229" s="162" t="s">
        <v>96</v>
      </c>
      <c r="AE229" s="162" t="s">
        <v>101</v>
      </c>
      <c r="AF229" s="162"/>
      <c r="AG229" s="162"/>
      <c r="AH229" s="162" t="s">
        <v>1042</v>
      </c>
      <c r="AI229" s="162" t="s">
        <v>237</v>
      </c>
      <c r="AJ229" s="162">
        <v>2020</v>
      </c>
      <c r="AK229" s="162">
        <v>1</v>
      </c>
      <c r="AL229" s="162">
        <v>1</v>
      </c>
      <c r="AM229" s="162">
        <v>2020</v>
      </c>
      <c r="AN229" s="162">
        <v>1</v>
      </c>
      <c r="AO229" s="162">
        <v>1</v>
      </c>
      <c r="AP229" s="162">
        <v>2026</v>
      </c>
      <c r="AQ229" s="162">
        <v>12</v>
      </c>
      <c r="AR229" s="162">
        <v>31</v>
      </c>
      <c r="AS229" s="162">
        <v>2019</v>
      </c>
      <c r="AT229" s="162">
        <v>12</v>
      </c>
      <c r="AU229" s="162">
        <v>17</v>
      </c>
      <c r="AV229" s="162" t="s">
        <v>101</v>
      </c>
      <c r="AW229" s="162"/>
      <c r="AX229" s="162"/>
      <c r="AY229" s="162"/>
      <c r="AZ229" s="162"/>
      <c r="BA229" s="16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62" t="s">
        <v>103</v>
      </c>
      <c r="BN229" s="162" t="s">
        <v>96</v>
      </c>
      <c r="BO229" s="162" t="s">
        <v>103</v>
      </c>
      <c r="BP229" s="162" t="s">
        <v>104</v>
      </c>
      <c r="BQ229" s="162" t="s">
        <v>117</v>
      </c>
      <c r="BR229" s="162" t="s">
        <v>712</v>
      </c>
      <c r="BS229" s="162" t="s">
        <v>404</v>
      </c>
      <c r="BT229" s="175">
        <v>16.6415573616028</v>
      </c>
      <c r="BU229" s="175">
        <v>16.5600001792908</v>
      </c>
      <c r="BV229" s="175">
        <v>0</v>
      </c>
      <c r="BW229" s="175">
        <v>0</v>
      </c>
      <c r="BX229" s="162"/>
      <c r="BY229" s="182"/>
    </row>
    <row r="230" spans="1:77" x14ac:dyDescent="0.25">
      <c r="A230" s="162" t="s">
        <v>1043</v>
      </c>
      <c r="B230" s="162" t="s">
        <v>1044</v>
      </c>
      <c r="C230" s="162" t="s">
        <v>1045</v>
      </c>
      <c r="D230" s="162" t="s">
        <v>95</v>
      </c>
      <c r="E230" s="162" t="s">
        <v>1046</v>
      </c>
      <c r="F230" s="162" t="s">
        <v>1047</v>
      </c>
      <c r="G230" s="182"/>
      <c r="H230" s="182"/>
      <c r="I230" s="183"/>
      <c r="J230" s="166">
        <v>19.75</v>
      </c>
      <c r="K230" s="2">
        <v>19.75</v>
      </c>
      <c r="L230" s="163">
        <v>44</v>
      </c>
      <c r="M230" s="182"/>
      <c r="N230" s="182"/>
      <c r="O230" s="182"/>
      <c r="P230" s="162"/>
      <c r="Q230" s="182"/>
      <c r="R230" s="162"/>
      <c r="S230" s="162" t="s">
        <v>208</v>
      </c>
      <c r="T230" s="162" t="s">
        <v>96</v>
      </c>
      <c r="U230" s="182"/>
      <c r="V230" s="162"/>
      <c r="W230" s="182"/>
      <c r="X230" s="182"/>
      <c r="Y230" s="182"/>
      <c r="Z230" s="162" t="s">
        <v>96</v>
      </c>
      <c r="AA230" s="162" t="s">
        <v>263</v>
      </c>
      <c r="AB230" s="164" t="s">
        <v>99</v>
      </c>
      <c r="AC230" s="7" t="s">
        <v>100</v>
      </c>
      <c r="AD230" s="162" t="s">
        <v>96</v>
      </c>
      <c r="AE230" s="162" t="s">
        <v>101</v>
      </c>
      <c r="AF230" s="162"/>
      <c r="AG230" s="162"/>
      <c r="AH230" s="162" t="s">
        <v>102</v>
      </c>
      <c r="AI230" s="162" t="s">
        <v>1048</v>
      </c>
      <c r="AJ230" s="162">
        <v>2014</v>
      </c>
      <c r="AK230" s="162">
        <v>10</v>
      </c>
      <c r="AL230" s="162">
        <v>2</v>
      </c>
      <c r="AM230" s="162">
        <v>2014</v>
      </c>
      <c r="AN230" s="162">
        <v>10</v>
      </c>
      <c r="AO230" s="162">
        <v>2</v>
      </c>
      <c r="AP230" s="162">
        <v>2034</v>
      </c>
      <c r="AQ230" s="162">
        <v>10</v>
      </c>
      <c r="AR230" s="162">
        <v>1</v>
      </c>
      <c r="AS230" s="162">
        <v>2012</v>
      </c>
      <c r="AT230" s="162">
        <v>9</v>
      </c>
      <c r="AU230" s="162">
        <v>17</v>
      </c>
      <c r="AV230" s="162" t="s">
        <v>101</v>
      </c>
      <c r="AW230" s="162"/>
      <c r="AX230" s="162"/>
      <c r="AY230" s="162"/>
      <c r="AZ230" s="162"/>
      <c r="BA230" s="16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62" t="s">
        <v>103</v>
      </c>
      <c r="BN230" s="162" t="s">
        <v>96</v>
      </c>
      <c r="BO230" s="162" t="s">
        <v>103</v>
      </c>
      <c r="BP230" s="162" t="s">
        <v>104</v>
      </c>
      <c r="BQ230" s="162" t="s">
        <v>117</v>
      </c>
      <c r="BR230" s="162" t="s">
        <v>333</v>
      </c>
      <c r="BS230" s="162" t="s">
        <v>119</v>
      </c>
      <c r="BT230" s="175">
        <v>46.931659027099599</v>
      </c>
      <c r="BU230" s="175">
        <v>45.899040863037101</v>
      </c>
      <c r="BV230" s="175">
        <v>44.090439605712902</v>
      </c>
      <c r="BW230" s="175">
        <v>0</v>
      </c>
      <c r="BX230" s="162"/>
      <c r="BY230" s="182"/>
    </row>
    <row r="231" spans="1:77" x14ac:dyDescent="0.25">
      <c r="A231" s="162" t="s">
        <v>1049</v>
      </c>
      <c r="B231" s="162" t="s">
        <v>1050</v>
      </c>
      <c r="C231" s="162" t="s">
        <v>1051</v>
      </c>
      <c r="D231" s="162" t="s">
        <v>95</v>
      </c>
      <c r="E231" s="162" t="s">
        <v>1052</v>
      </c>
      <c r="F231" s="162" t="s">
        <v>1047</v>
      </c>
      <c r="G231" s="182"/>
      <c r="H231" s="182"/>
      <c r="I231" s="183"/>
      <c r="J231" s="166">
        <v>20</v>
      </c>
      <c r="K231" s="2">
        <v>20</v>
      </c>
      <c r="L231" s="163">
        <v>33</v>
      </c>
      <c r="M231" s="182"/>
      <c r="N231" s="182"/>
      <c r="O231" s="182"/>
      <c r="P231" s="162"/>
      <c r="Q231" s="182"/>
      <c r="R231" s="162"/>
      <c r="S231" s="162" t="s">
        <v>208</v>
      </c>
      <c r="T231" s="162" t="s">
        <v>96</v>
      </c>
      <c r="U231" s="182"/>
      <c r="V231" s="162"/>
      <c r="W231" s="182"/>
      <c r="X231" s="182"/>
      <c r="Y231" s="182"/>
      <c r="Z231" s="162" t="s">
        <v>96</v>
      </c>
      <c r="AA231" s="162" t="s">
        <v>263</v>
      </c>
      <c r="AB231" s="164" t="s">
        <v>99</v>
      </c>
      <c r="AC231" s="7" t="s">
        <v>100</v>
      </c>
      <c r="AD231" s="162" t="s">
        <v>96</v>
      </c>
      <c r="AE231" s="162" t="s">
        <v>101</v>
      </c>
      <c r="AF231" s="162"/>
      <c r="AG231" s="162"/>
      <c r="AH231" s="162" t="s">
        <v>565</v>
      </c>
      <c r="AI231" s="162" t="s">
        <v>1048</v>
      </c>
      <c r="AJ231" s="162">
        <v>2013</v>
      </c>
      <c r="AK231" s="162">
        <v>6</v>
      </c>
      <c r="AL231" s="162">
        <v>27</v>
      </c>
      <c r="AM231" s="162">
        <v>2013</v>
      </c>
      <c r="AN231" s="162">
        <v>6</v>
      </c>
      <c r="AO231" s="162">
        <v>27</v>
      </c>
      <c r="AP231" s="162">
        <v>2038</v>
      </c>
      <c r="AQ231" s="162">
        <v>6</v>
      </c>
      <c r="AR231" s="162">
        <v>26</v>
      </c>
      <c r="AS231" s="162">
        <v>2010</v>
      </c>
      <c r="AT231" s="162">
        <v>1</v>
      </c>
      <c r="AU231" s="162">
        <v>26</v>
      </c>
      <c r="AV231" s="162" t="s">
        <v>101</v>
      </c>
      <c r="AW231" s="162"/>
      <c r="AX231" s="162"/>
      <c r="AY231" s="162"/>
      <c r="AZ231" s="162"/>
      <c r="BA231" s="16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62" t="s">
        <v>103</v>
      </c>
      <c r="BN231" s="162" t="s">
        <v>96</v>
      </c>
      <c r="BO231" s="162" t="s">
        <v>103</v>
      </c>
      <c r="BP231" s="162" t="s">
        <v>104</v>
      </c>
      <c r="BQ231" s="162" t="s">
        <v>117</v>
      </c>
      <c r="BR231" s="162" t="s">
        <v>566</v>
      </c>
      <c r="BS231" s="162" t="s">
        <v>119</v>
      </c>
      <c r="BT231" s="175">
        <v>46.073598114013699</v>
      </c>
      <c r="BU231" s="175">
        <v>45.179732482910197</v>
      </c>
      <c r="BV231" s="175">
        <v>43.663093505859401</v>
      </c>
      <c r="BW231" s="175">
        <v>41.8386974487305</v>
      </c>
      <c r="BX231" s="162"/>
      <c r="BY231" s="182"/>
    </row>
    <row r="232" spans="1:77" x14ac:dyDescent="0.25">
      <c r="A232" s="162" t="s">
        <v>1053</v>
      </c>
      <c r="B232" s="162" t="s">
        <v>1054</v>
      </c>
      <c r="C232" s="162" t="s">
        <v>1055</v>
      </c>
      <c r="D232" s="162" t="s">
        <v>95</v>
      </c>
      <c r="E232" s="162" t="s">
        <v>1056</v>
      </c>
      <c r="F232" s="162" t="s">
        <v>1057</v>
      </c>
      <c r="G232" s="182"/>
      <c r="H232" s="182"/>
      <c r="I232" s="183"/>
      <c r="J232" s="166">
        <v>20</v>
      </c>
      <c r="K232" s="2">
        <v>20</v>
      </c>
      <c r="L232" s="163">
        <v>51.88</v>
      </c>
      <c r="M232" s="182"/>
      <c r="N232" s="182"/>
      <c r="O232" s="182"/>
      <c r="P232" s="162"/>
      <c r="Q232" s="182"/>
      <c r="R232" s="162"/>
      <c r="S232" s="162" t="s">
        <v>208</v>
      </c>
      <c r="T232" s="162" t="s">
        <v>96</v>
      </c>
      <c r="U232" s="182"/>
      <c r="V232" s="162"/>
      <c r="W232" s="182"/>
      <c r="X232" s="182"/>
      <c r="Y232" s="182"/>
      <c r="Z232" s="162" t="s">
        <v>96</v>
      </c>
      <c r="AA232" s="162" t="s">
        <v>263</v>
      </c>
      <c r="AB232" s="164" t="s">
        <v>99</v>
      </c>
      <c r="AC232" s="7" t="s">
        <v>100</v>
      </c>
      <c r="AD232" s="162" t="s">
        <v>96</v>
      </c>
      <c r="AE232" s="162" t="s">
        <v>101</v>
      </c>
      <c r="AF232" s="162" t="s">
        <v>608</v>
      </c>
      <c r="AG232" s="162" t="s">
        <v>609</v>
      </c>
      <c r="AH232" s="162" t="s">
        <v>102</v>
      </c>
      <c r="AI232" s="162" t="s">
        <v>147</v>
      </c>
      <c r="AJ232" s="162">
        <v>2014</v>
      </c>
      <c r="AK232" s="162">
        <v>12</v>
      </c>
      <c r="AL232" s="162">
        <v>30</v>
      </c>
      <c r="AM232" s="162">
        <v>2015</v>
      </c>
      <c r="AN232" s="162">
        <v>2</v>
      </c>
      <c r="AO232" s="162">
        <v>9</v>
      </c>
      <c r="AP232" s="162">
        <v>2035</v>
      </c>
      <c r="AQ232" s="162">
        <v>2</v>
      </c>
      <c r="AR232" s="162">
        <v>8</v>
      </c>
      <c r="AS232" s="162">
        <v>2013</v>
      </c>
      <c r="AT232" s="162">
        <v>4</v>
      </c>
      <c r="AU232" s="162">
        <v>10</v>
      </c>
      <c r="AV232" s="162" t="s">
        <v>101</v>
      </c>
      <c r="AW232" s="162"/>
      <c r="AX232" s="162"/>
      <c r="AY232" s="162"/>
      <c r="AZ232" s="162"/>
      <c r="BA232" s="16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62" t="s">
        <v>103</v>
      </c>
      <c r="BN232" s="162" t="s">
        <v>96</v>
      </c>
      <c r="BO232" s="162" t="s">
        <v>103</v>
      </c>
      <c r="BP232" s="162" t="s">
        <v>104</v>
      </c>
      <c r="BQ232" s="162" t="s">
        <v>117</v>
      </c>
      <c r="BR232" s="162" t="s">
        <v>333</v>
      </c>
      <c r="BS232" s="162" t="s">
        <v>119</v>
      </c>
      <c r="BT232" s="175">
        <v>49.521140625000001</v>
      </c>
      <c r="BU232" s="175">
        <v>48.973502960205103</v>
      </c>
      <c r="BV232" s="175">
        <v>48.106059661865203</v>
      </c>
      <c r="BW232" s="175">
        <v>2.57764781951904</v>
      </c>
      <c r="BX232" s="162"/>
      <c r="BY232" s="182"/>
    </row>
    <row r="233" spans="1:77" x14ac:dyDescent="0.25">
      <c r="A233" s="162" t="s">
        <v>1058</v>
      </c>
      <c r="B233" s="162" t="s">
        <v>1059</v>
      </c>
      <c r="C233" s="162" t="s">
        <v>1060</v>
      </c>
      <c r="D233" s="162" t="s">
        <v>95</v>
      </c>
      <c r="E233" s="162" t="s">
        <v>1061</v>
      </c>
      <c r="F233" s="162" t="s">
        <v>1062</v>
      </c>
      <c r="G233" s="182"/>
      <c r="H233" s="182"/>
      <c r="I233" s="183"/>
      <c r="J233" s="166">
        <v>1</v>
      </c>
      <c r="K233" s="2">
        <v>1</v>
      </c>
      <c r="L233" s="163">
        <v>5.0999999999999996</v>
      </c>
      <c r="M233" s="182"/>
      <c r="N233" s="182"/>
      <c r="O233" s="182"/>
      <c r="P233" s="162"/>
      <c r="Q233" s="182"/>
      <c r="R233" s="162"/>
      <c r="S233" s="162" t="s">
        <v>96</v>
      </c>
      <c r="T233" s="162" t="s">
        <v>96</v>
      </c>
      <c r="U233" s="182"/>
      <c r="V233" s="162"/>
      <c r="W233" s="182"/>
      <c r="X233" s="182"/>
      <c r="Y233" s="182"/>
      <c r="Z233" s="162" t="s">
        <v>96</v>
      </c>
      <c r="AA233" s="162" t="s">
        <v>96</v>
      </c>
      <c r="AB233" s="164" t="s">
        <v>99</v>
      </c>
      <c r="AC233" s="7" t="s">
        <v>100</v>
      </c>
      <c r="AD233" s="162" t="s">
        <v>96</v>
      </c>
      <c r="AE233" s="162" t="s">
        <v>101</v>
      </c>
      <c r="AF233" s="162" t="s">
        <v>608</v>
      </c>
      <c r="AG233" s="162" t="s">
        <v>609</v>
      </c>
      <c r="AH233" s="162" t="s">
        <v>165</v>
      </c>
      <c r="AI233" s="162" t="s">
        <v>147</v>
      </c>
      <c r="AJ233" s="162">
        <v>2018</v>
      </c>
      <c r="AK233" s="162">
        <v>2</v>
      </c>
      <c r="AL233" s="162">
        <v>13</v>
      </c>
      <c r="AM233" s="162">
        <v>2018</v>
      </c>
      <c r="AN233" s="162">
        <v>2</v>
      </c>
      <c r="AO233" s="162">
        <v>13</v>
      </c>
      <c r="AP233" s="162">
        <v>2038</v>
      </c>
      <c r="AQ233" s="162">
        <v>2</v>
      </c>
      <c r="AR233" s="162">
        <v>12</v>
      </c>
      <c r="AS233" s="162">
        <v>2017</v>
      </c>
      <c r="AT233" s="162">
        <v>11</v>
      </c>
      <c r="AU233" s="162">
        <v>6</v>
      </c>
      <c r="AV233" s="162" t="s">
        <v>101</v>
      </c>
      <c r="AW233" s="162"/>
      <c r="AX233" s="162"/>
      <c r="AY233" s="162"/>
      <c r="AZ233" s="162"/>
      <c r="BA233" s="16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62" t="s">
        <v>103</v>
      </c>
      <c r="BN233" s="162" t="s">
        <v>96</v>
      </c>
      <c r="BO233" s="162" t="s">
        <v>116</v>
      </c>
      <c r="BP233" s="162" t="s">
        <v>104</v>
      </c>
      <c r="BQ233" s="162" t="s">
        <v>117</v>
      </c>
      <c r="BR233" s="162" t="s">
        <v>167</v>
      </c>
      <c r="BS233" s="162" t="s">
        <v>415</v>
      </c>
      <c r="BT233" s="175">
        <v>5.1065220031738301</v>
      </c>
      <c r="BU233" s="175">
        <v>5.0936359558105497</v>
      </c>
      <c r="BV233" s="175">
        <v>5.0936360015869102</v>
      </c>
      <c r="BW233" s="175">
        <v>5.0936360473632796</v>
      </c>
      <c r="BX233" s="162"/>
      <c r="BY233" s="182"/>
    </row>
    <row r="234" spans="1:77" x14ac:dyDescent="0.25">
      <c r="A234" s="162" t="s">
        <v>1063</v>
      </c>
      <c r="B234" s="162" t="s">
        <v>1064</v>
      </c>
      <c r="C234" s="162" t="s">
        <v>1065</v>
      </c>
      <c r="D234" s="162" t="s">
        <v>95</v>
      </c>
      <c r="E234" s="162" t="s">
        <v>1066</v>
      </c>
      <c r="F234" s="162" t="s">
        <v>1062</v>
      </c>
      <c r="G234" s="182"/>
      <c r="H234" s="182"/>
      <c r="I234" s="183"/>
      <c r="J234" s="166">
        <v>1</v>
      </c>
      <c r="K234" s="2">
        <v>1</v>
      </c>
      <c r="L234" s="163">
        <v>5.7</v>
      </c>
      <c r="M234" s="182"/>
      <c r="N234" s="182"/>
      <c r="O234" s="182"/>
      <c r="P234" s="162"/>
      <c r="Q234" s="182"/>
      <c r="R234" s="162"/>
      <c r="S234" s="162" t="s">
        <v>96</v>
      </c>
      <c r="T234" s="162" t="s">
        <v>96</v>
      </c>
      <c r="U234" s="182"/>
      <c r="V234" s="162"/>
      <c r="W234" s="182"/>
      <c r="X234" s="182"/>
      <c r="Y234" s="182"/>
      <c r="Z234" s="162" t="s">
        <v>96</v>
      </c>
      <c r="AA234" s="162" t="s">
        <v>96</v>
      </c>
      <c r="AB234" s="164" t="s">
        <v>99</v>
      </c>
      <c r="AC234" s="7" t="s">
        <v>100</v>
      </c>
      <c r="AD234" s="162" t="s">
        <v>96</v>
      </c>
      <c r="AE234" s="162" t="s">
        <v>101</v>
      </c>
      <c r="AF234" s="162" t="s">
        <v>608</v>
      </c>
      <c r="AG234" s="162" t="s">
        <v>609</v>
      </c>
      <c r="AH234" s="162" t="s">
        <v>165</v>
      </c>
      <c r="AI234" s="162" t="s">
        <v>147</v>
      </c>
      <c r="AJ234" s="162">
        <v>2018</v>
      </c>
      <c r="AK234" s="162">
        <v>2</v>
      </c>
      <c r="AL234" s="162">
        <v>13</v>
      </c>
      <c r="AM234" s="162">
        <v>2018</v>
      </c>
      <c r="AN234" s="162">
        <v>2</v>
      </c>
      <c r="AO234" s="162">
        <v>13</v>
      </c>
      <c r="AP234" s="162">
        <v>2038</v>
      </c>
      <c r="AQ234" s="162">
        <v>2</v>
      </c>
      <c r="AR234" s="162">
        <v>12</v>
      </c>
      <c r="AS234" s="162">
        <v>2017</v>
      </c>
      <c r="AT234" s="162">
        <v>11</v>
      </c>
      <c r="AU234" s="162">
        <v>6</v>
      </c>
      <c r="AV234" s="162" t="s">
        <v>101</v>
      </c>
      <c r="AW234" s="162"/>
      <c r="AX234" s="162"/>
      <c r="AY234" s="162"/>
      <c r="AZ234" s="162"/>
      <c r="BA234" s="16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62" t="s">
        <v>103</v>
      </c>
      <c r="BN234" s="162" t="s">
        <v>96</v>
      </c>
      <c r="BO234" s="162" t="s">
        <v>116</v>
      </c>
      <c r="BP234" s="162" t="s">
        <v>104</v>
      </c>
      <c r="BQ234" s="162" t="s">
        <v>117</v>
      </c>
      <c r="BR234" s="162" t="s">
        <v>167</v>
      </c>
      <c r="BS234" s="162" t="s">
        <v>415</v>
      </c>
      <c r="BT234" s="175">
        <v>5.6315610198974602</v>
      </c>
      <c r="BU234" s="175">
        <v>5.61735005187988</v>
      </c>
      <c r="BV234" s="175">
        <v>5.6173500366210902</v>
      </c>
      <c r="BW234" s="175">
        <v>5.6173500213623004</v>
      </c>
      <c r="BX234" s="162"/>
      <c r="BY234" s="182"/>
    </row>
    <row r="235" spans="1:77" x14ac:dyDescent="0.25">
      <c r="A235" s="162" t="s">
        <v>1067</v>
      </c>
      <c r="B235" s="162" t="s">
        <v>1068</v>
      </c>
      <c r="C235" s="162" t="s">
        <v>1069</v>
      </c>
      <c r="D235" s="162" t="s">
        <v>95</v>
      </c>
      <c r="E235" s="162" t="s">
        <v>1070</v>
      </c>
      <c r="F235" s="162" t="s">
        <v>1062</v>
      </c>
      <c r="G235" s="182"/>
      <c r="H235" s="182"/>
      <c r="I235" s="183"/>
      <c r="J235" s="166">
        <v>1.84</v>
      </c>
      <c r="K235" s="2">
        <v>1.84</v>
      </c>
      <c r="L235" s="163">
        <v>12.95</v>
      </c>
      <c r="M235" s="182"/>
      <c r="N235" s="182"/>
      <c r="O235" s="182"/>
      <c r="P235" s="162"/>
      <c r="Q235" s="182"/>
      <c r="R235" s="162"/>
      <c r="S235" s="162" t="s">
        <v>96</v>
      </c>
      <c r="T235" s="162" t="s">
        <v>96</v>
      </c>
      <c r="U235" s="182"/>
      <c r="V235" s="162"/>
      <c r="W235" s="182"/>
      <c r="X235" s="182"/>
      <c r="Y235" s="182"/>
      <c r="Z235" s="162" t="s">
        <v>96</v>
      </c>
      <c r="AA235" s="162" t="s">
        <v>263</v>
      </c>
      <c r="AB235" s="164" t="s">
        <v>99</v>
      </c>
      <c r="AC235" s="7" t="s">
        <v>100</v>
      </c>
      <c r="AD235" s="162" t="s">
        <v>96</v>
      </c>
      <c r="AE235" s="162" t="s">
        <v>101</v>
      </c>
      <c r="AF235" s="162" t="s">
        <v>608</v>
      </c>
      <c r="AG235" s="162" t="s">
        <v>609</v>
      </c>
      <c r="AH235" s="162" t="s">
        <v>1071</v>
      </c>
      <c r="AI235" s="162" t="s">
        <v>147</v>
      </c>
      <c r="AJ235" s="162">
        <v>2014</v>
      </c>
      <c r="AK235" s="162">
        <v>3</v>
      </c>
      <c r="AL235" s="162">
        <v>10</v>
      </c>
      <c r="AM235" s="162">
        <v>2014</v>
      </c>
      <c r="AN235" s="162">
        <v>3</v>
      </c>
      <c r="AO235" s="162">
        <v>10</v>
      </c>
      <c r="AP235" s="162">
        <v>2029</v>
      </c>
      <c r="AQ235" s="162">
        <v>3</v>
      </c>
      <c r="AR235" s="162">
        <v>9</v>
      </c>
      <c r="AS235" s="162">
        <v>2012</v>
      </c>
      <c r="AT235" s="162">
        <v>12</v>
      </c>
      <c r="AU235" s="162">
        <v>19</v>
      </c>
      <c r="AV235" s="162" t="s">
        <v>101</v>
      </c>
      <c r="AW235" s="162"/>
      <c r="AX235" s="162"/>
      <c r="AY235" s="162"/>
      <c r="AZ235" s="162"/>
      <c r="BA235" s="16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62" t="s">
        <v>103</v>
      </c>
      <c r="BN235" s="162" t="s">
        <v>96</v>
      </c>
      <c r="BO235" s="162" t="s">
        <v>103</v>
      </c>
      <c r="BP235" s="162" t="s">
        <v>104</v>
      </c>
      <c r="BQ235" s="162" t="s">
        <v>117</v>
      </c>
      <c r="BR235" s="162" t="s">
        <v>566</v>
      </c>
      <c r="BS235" s="162" t="s">
        <v>415</v>
      </c>
      <c r="BT235" s="175">
        <v>11.696275283813501</v>
      </c>
      <c r="BU235" s="175">
        <v>11.6711083831787</v>
      </c>
      <c r="BV235" s="175">
        <v>0</v>
      </c>
      <c r="BW235" s="175">
        <v>0</v>
      </c>
      <c r="BX235" s="162"/>
      <c r="BY235" s="182"/>
    </row>
    <row r="236" spans="1:77" x14ac:dyDescent="0.25">
      <c r="A236" s="162" t="s">
        <v>1072</v>
      </c>
      <c r="B236" s="162" t="s">
        <v>1073</v>
      </c>
      <c r="C236" s="162" t="s">
        <v>1074</v>
      </c>
      <c r="D236" s="162" t="s">
        <v>95</v>
      </c>
      <c r="E236" s="162"/>
      <c r="F236" s="162"/>
      <c r="G236" s="182"/>
      <c r="H236" s="182"/>
      <c r="I236" s="183"/>
      <c r="J236" s="166">
        <v>11.5</v>
      </c>
      <c r="K236" s="2">
        <v>0</v>
      </c>
      <c r="L236" s="163">
        <v>24.743815288332698</v>
      </c>
      <c r="M236" s="182"/>
      <c r="N236" s="182"/>
      <c r="O236" s="182"/>
      <c r="P236" s="162"/>
      <c r="Q236" s="182"/>
      <c r="R236" s="162"/>
      <c r="S236" s="162"/>
      <c r="T236" s="162"/>
      <c r="U236" s="182"/>
      <c r="V236" s="162"/>
      <c r="W236" s="182"/>
      <c r="X236" s="182"/>
      <c r="Y236" s="182"/>
      <c r="Z236" s="162"/>
      <c r="AA236" s="162" t="s">
        <v>263</v>
      </c>
      <c r="AB236" s="101" t="s">
        <v>615</v>
      </c>
      <c r="AC236" s="7" t="s">
        <v>521</v>
      </c>
      <c r="AD236" s="162"/>
      <c r="AE236" s="162"/>
      <c r="AF236" s="162" t="s">
        <v>182</v>
      </c>
      <c r="AG236" s="162" t="s">
        <v>541</v>
      </c>
      <c r="AH236" s="162"/>
      <c r="AI236" s="162"/>
      <c r="AJ236" s="162"/>
      <c r="AK236" s="162"/>
      <c r="AL236" s="162"/>
      <c r="AM236" s="162">
        <v>1950</v>
      </c>
      <c r="AN236" s="162">
        <v>1</v>
      </c>
      <c r="AO236" s="162">
        <v>1</v>
      </c>
      <c r="AP236" s="162">
        <v>2099</v>
      </c>
      <c r="AQ236" s="162">
        <v>12</v>
      </c>
      <c r="AR236" s="162">
        <v>31</v>
      </c>
      <c r="AS236" s="162"/>
      <c r="AT236" s="162"/>
      <c r="AU236" s="162"/>
      <c r="AV236" s="162" t="s">
        <v>101</v>
      </c>
      <c r="AW236" s="162"/>
      <c r="AX236" s="162"/>
      <c r="AY236" s="162"/>
      <c r="AZ236" s="162"/>
      <c r="BA236" s="16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62"/>
      <c r="BN236" s="162"/>
      <c r="BO236" s="162"/>
      <c r="BP236" s="162" t="s">
        <v>104</v>
      </c>
      <c r="BQ236" s="162" t="s">
        <v>117</v>
      </c>
      <c r="BR236" s="162" t="s">
        <v>96</v>
      </c>
      <c r="BS236" s="162" t="s">
        <v>404</v>
      </c>
      <c r="BT236" s="175">
        <v>25.3732316250764</v>
      </c>
      <c r="BU236" s="175">
        <v>25.4576569824229</v>
      </c>
      <c r="BV236" s="175">
        <v>24.6055490071356</v>
      </c>
      <c r="BW236" s="175">
        <v>23.989900596378899</v>
      </c>
      <c r="BX236" s="162"/>
      <c r="BY236" s="182"/>
    </row>
    <row r="237" spans="1:77" x14ac:dyDescent="0.25">
      <c r="A237" s="162" t="s">
        <v>1075</v>
      </c>
      <c r="B237" s="162" t="s">
        <v>1076</v>
      </c>
      <c r="C237" s="162" t="s">
        <v>1077</v>
      </c>
      <c r="D237" s="162" t="s">
        <v>95</v>
      </c>
      <c r="E237" s="162" t="s">
        <v>96</v>
      </c>
      <c r="F237" s="162" t="s">
        <v>96</v>
      </c>
      <c r="G237" s="182"/>
      <c r="H237" s="182"/>
      <c r="I237" s="183"/>
      <c r="J237" s="166">
        <v>0.06</v>
      </c>
      <c r="K237" s="188"/>
      <c r="L237" s="166">
        <v>0</v>
      </c>
      <c r="M237" s="182"/>
      <c r="N237" s="182"/>
      <c r="O237" s="182"/>
      <c r="P237" s="162"/>
      <c r="Q237" s="182"/>
      <c r="R237" s="162"/>
      <c r="S237" s="162" t="s">
        <v>96</v>
      </c>
      <c r="T237" s="162" t="s">
        <v>96</v>
      </c>
      <c r="U237" s="182"/>
      <c r="V237" s="162"/>
      <c r="W237" s="182"/>
      <c r="X237" s="182"/>
      <c r="Y237" s="182"/>
      <c r="Z237" s="162" t="s">
        <v>96</v>
      </c>
      <c r="AA237" s="162" t="s">
        <v>96</v>
      </c>
      <c r="AB237" s="164" t="s">
        <v>99</v>
      </c>
      <c r="AC237" s="7" t="s">
        <v>100</v>
      </c>
      <c r="AD237" s="162" t="s">
        <v>96</v>
      </c>
      <c r="AE237" s="162" t="s">
        <v>101</v>
      </c>
      <c r="AF237" s="162" t="s">
        <v>247</v>
      </c>
      <c r="AG237" s="162" t="s">
        <v>183</v>
      </c>
      <c r="AH237" s="162" t="s">
        <v>610</v>
      </c>
      <c r="AI237" s="162" t="s">
        <v>115</v>
      </c>
      <c r="AJ237" s="162">
        <v>1988</v>
      </c>
      <c r="AK237" s="162">
        <v>2</v>
      </c>
      <c r="AL237" s="162">
        <v>2</v>
      </c>
      <c r="AM237" s="162">
        <v>1988</v>
      </c>
      <c r="AN237" s="162">
        <v>2</v>
      </c>
      <c r="AO237" s="162">
        <v>2</v>
      </c>
      <c r="AP237" s="162">
        <v>2060</v>
      </c>
      <c r="AQ237" s="162">
        <v>12</v>
      </c>
      <c r="AR237" s="162">
        <v>31</v>
      </c>
      <c r="AS237" s="162">
        <v>1988</v>
      </c>
      <c r="AT237" s="162">
        <v>4</v>
      </c>
      <c r="AU237" s="162">
        <v>20</v>
      </c>
      <c r="AV237" s="162" t="s">
        <v>101</v>
      </c>
      <c r="AW237" s="162"/>
      <c r="AX237" s="162"/>
      <c r="AY237" s="162"/>
      <c r="AZ237" s="162"/>
      <c r="BA237" s="16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62" t="s">
        <v>103</v>
      </c>
      <c r="BN237" s="162" t="s">
        <v>96</v>
      </c>
      <c r="BO237" s="162" t="s">
        <v>116</v>
      </c>
      <c r="BP237" s="162" t="s">
        <v>104</v>
      </c>
      <c r="BQ237" s="162" t="s">
        <v>117</v>
      </c>
      <c r="BR237" s="162" t="s">
        <v>611</v>
      </c>
      <c r="BS237" s="162" t="s">
        <v>101</v>
      </c>
      <c r="BT237" s="187"/>
      <c r="BU237" s="187"/>
      <c r="BV237" s="187"/>
      <c r="BW237" s="187"/>
      <c r="BX237" s="162"/>
      <c r="BY237" s="182"/>
    </row>
    <row r="238" spans="1:77" x14ac:dyDescent="0.25">
      <c r="A238" s="162" t="s">
        <v>1078</v>
      </c>
      <c r="B238" s="162" t="s">
        <v>1079</v>
      </c>
      <c r="C238" s="162" t="s">
        <v>1080</v>
      </c>
      <c r="D238" s="162" t="s">
        <v>95</v>
      </c>
      <c r="E238" s="162" t="s">
        <v>1081</v>
      </c>
      <c r="F238" s="162" t="s">
        <v>1082</v>
      </c>
      <c r="G238" s="182"/>
      <c r="H238" s="182"/>
      <c r="I238" s="183"/>
      <c r="J238" s="166">
        <v>66</v>
      </c>
      <c r="K238" s="2">
        <v>66</v>
      </c>
      <c r="L238" s="163">
        <v>140</v>
      </c>
      <c r="M238" s="182"/>
      <c r="N238" s="182"/>
      <c r="O238" s="182"/>
      <c r="P238" s="162"/>
      <c r="Q238" s="182"/>
      <c r="R238" s="162"/>
      <c r="S238" s="162" t="s">
        <v>649</v>
      </c>
      <c r="T238" s="162" t="s">
        <v>96</v>
      </c>
      <c r="U238" s="182"/>
      <c r="V238" s="162"/>
      <c r="W238" s="182"/>
      <c r="X238" s="182"/>
      <c r="Y238" s="182"/>
      <c r="Z238" s="162" t="s">
        <v>96</v>
      </c>
      <c r="AA238" s="162" t="s">
        <v>263</v>
      </c>
      <c r="AB238" s="164" t="s">
        <v>99</v>
      </c>
      <c r="AC238" s="7" t="s">
        <v>100</v>
      </c>
      <c r="AD238" s="162" t="s">
        <v>96</v>
      </c>
      <c r="AE238" s="162" t="s">
        <v>101</v>
      </c>
      <c r="AF238" s="162" t="s">
        <v>718</v>
      </c>
      <c r="AG238" s="162" t="s">
        <v>183</v>
      </c>
      <c r="AH238" s="162" t="s">
        <v>1083</v>
      </c>
      <c r="AI238" s="162" t="s">
        <v>189</v>
      </c>
      <c r="AJ238" s="162">
        <v>2013</v>
      </c>
      <c r="AK238" s="162">
        <v>1</v>
      </c>
      <c r="AL238" s="162">
        <v>11</v>
      </c>
      <c r="AM238" s="162">
        <v>2013</v>
      </c>
      <c r="AN238" s="162">
        <v>1</v>
      </c>
      <c r="AO238" s="162">
        <v>18</v>
      </c>
      <c r="AP238" s="162">
        <v>2033</v>
      </c>
      <c r="AQ238" s="162">
        <v>1</v>
      </c>
      <c r="AR238" s="162">
        <v>17</v>
      </c>
      <c r="AS238" s="162">
        <v>2010</v>
      </c>
      <c r="AT238" s="162">
        <v>4</v>
      </c>
      <c r="AU238" s="162">
        <v>21</v>
      </c>
      <c r="AV238" s="162" t="s">
        <v>101</v>
      </c>
      <c r="AW238" s="162"/>
      <c r="AX238" s="162"/>
      <c r="AY238" s="162"/>
      <c r="AZ238" s="162"/>
      <c r="BA238" s="16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62" t="s">
        <v>103</v>
      </c>
      <c r="BN238" s="162" t="s">
        <v>96</v>
      </c>
      <c r="BO238" s="162" t="s">
        <v>103</v>
      </c>
      <c r="BP238" s="162" t="s">
        <v>104</v>
      </c>
      <c r="BQ238" s="162" t="s">
        <v>117</v>
      </c>
      <c r="BR238" s="162" t="s">
        <v>566</v>
      </c>
      <c r="BS238" s="162" t="s">
        <v>119</v>
      </c>
      <c r="BT238" s="175">
        <v>151.74144311523401</v>
      </c>
      <c r="BU238" s="175">
        <v>149.08666418457</v>
      </c>
      <c r="BV238" s="175">
        <v>144.66413171386699</v>
      </c>
      <c r="BW238" s="175">
        <v>0</v>
      </c>
      <c r="BX238" s="162"/>
      <c r="BY238" s="182"/>
    </row>
    <row r="239" spans="1:77" x14ac:dyDescent="0.25">
      <c r="A239" s="162" t="s">
        <v>1084</v>
      </c>
      <c r="B239" s="2" t="s">
        <v>401</v>
      </c>
      <c r="C239" s="162" t="s">
        <v>1085</v>
      </c>
      <c r="D239" s="162" t="s">
        <v>95</v>
      </c>
      <c r="E239" s="162" t="s">
        <v>1086</v>
      </c>
      <c r="F239" s="162" t="s">
        <v>893</v>
      </c>
      <c r="G239" s="182"/>
      <c r="H239" s="182"/>
      <c r="I239" s="183"/>
      <c r="J239" s="166">
        <v>0.6</v>
      </c>
      <c r="K239" s="2">
        <v>0.6</v>
      </c>
      <c r="L239" s="163">
        <v>2.996</v>
      </c>
      <c r="M239" s="182"/>
      <c r="N239" s="182"/>
      <c r="O239" s="182"/>
      <c r="P239" s="162"/>
      <c r="Q239" s="182"/>
      <c r="R239" s="162"/>
      <c r="S239" s="162" t="s">
        <v>96</v>
      </c>
      <c r="T239" s="162" t="s">
        <v>96</v>
      </c>
      <c r="U239" s="182"/>
      <c r="V239" s="162"/>
      <c r="W239" s="182"/>
      <c r="X239" s="182"/>
      <c r="Y239" s="182"/>
      <c r="Z239" s="162" t="s">
        <v>96</v>
      </c>
      <c r="AA239" s="162" t="s">
        <v>96</v>
      </c>
      <c r="AB239" s="164" t="s">
        <v>99</v>
      </c>
      <c r="AC239" s="7" t="s">
        <v>100</v>
      </c>
      <c r="AD239" s="162" t="s">
        <v>96</v>
      </c>
      <c r="AE239" s="162" t="s">
        <v>101</v>
      </c>
      <c r="AF239" s="162" t="s">
        <v>182</v>
      </c>
      <c r="AG239" s="162" t="s">
        <v>1087</v>
      </c>
      <c r="AH239" s="162" t="s">
        <v>555</v>
      </c>
      <c r="AI239" s="162" t="s">
        <v>882</v>
      </c>
      <c r="AJ239" s="162">
        <v>2009</v>
      </c>
      <c r="AK239" s="162">
        <v>5</v>
      </c>
      <c r="AL239" s="162">
        <v>22</v>
      </c>
      <c r="AM239" s="162">
        <v>2009</v>
      </c>
      <c r="AN239" s="162">
        <v>5</v>
      </c>
      <c r="AO239" s="162">
        <v>22</v>
      </c>
      <c r="AP239" s="162">
        <v>2029</v>
      </c>
      <c r="AQ239" s="162">
        <v>5</v>
      </c>
      <c r="AR239" s="162">
        <v>21</v>
      </c>
      <c r="AS239" s="162">
        <v>2008</v>
      </c>
      <c r="AT239" s="162">
        <v>6</v>
      </c>
      <c r="AU239" s="162">
        <v>2</v>
      </c>
      <c r="AV239" s="162" t="s">
        <v>101</v>
      </c>
      <c r="AW239" s="162"/>
      <c r="AX239" s="162"/>
      <c r="AY239" s="162"/>
      <c r="AZ239" s="162"/>
      <c r="BA239" s="16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62" t="s">
        <v>103</v>
      </c>
      <c r="BN239" s="162" t="s">
        <v>96</v>
      </c>
      <c r="BO239" s="162" t="s">
        <v>116</v>
      </c>
      <c r="BP239" s="162" t="s">
        <v>104</v>
      </c>
      <c r="BQ239" s="162" t="s">
        <v>117</v>
      </c>
      <c r="BR239" s="162" t="s">
        <v>556</v>
      </c>
      <c r="BS239" s="162" t="s">
        <v>404</v>
      </c>
      <c r="BT239" s="175">
        <v>3.0041280670166</v>
      </c>
      <c r="BU239" s="175">
        <v>2.9959200668335</v>
      </c>
      <c r="BV239" s="175">
        <v>0</v>
      </c>
      <c r="BW239" s="175">
        <v>0</v>
      </c>
      <c r="BX239" s="162"/>
      <c r="BY239" s="182"/>
    </row>
    <row r="240" spans="1:77" x14ac:dyDescent="0.25">
      <c r="A240" s="162" t="s">
        <v>1088</v>
      </c>
      <c r="B240" s="2" t="s">
        <v>1089</v>
      </c>
      <c r="C240" s="162" t="s">
        <v>1090</v>
      </c>
      <c r="D240" s="162" t="s">
        <v>95</v>
      </c>
      <c r="E240" s="162" t="s">
        <v>1091</v>
      </c>
      <c r="F240" s="162" t="s">
        <v>1092</v>
      </c>
      <c r="G240" s="182"/>
      <c r="H240" s="182"/>
      <c r="I240" s="183"/>
      <c r="J240" s="166">
        <v>0.75</v>
      </c>
      <c r="K240" s="2">
        <v>0.75</v>
      </c>
      <c r="L240" s="163">
        <v>5.585</v>
      </c>
      <c r="M240" s="182"/>
      <c r="N240" s="182"/>
      <c r="O240" s="182"/>
      <c r="P240" s="162"/>
      <c r="Q240" s="182"/>
      <c r="R240" s="162"/>
      <c r="S240" s="162" t="s">
        <v>96</v>
      </c>
      <c r="T240" s="162" t="s">
        <v>96</v>
      </c>
      <c r="U240" s="182"/>
      <c r="V240" s="162"/>
      <c r="W240" s="182"/>
      <c r="X240" s="182"/>
      <c r="Y240" s="182"/>
      <c r="Z240" s="162" t="s">
        <v>96</v>
      </c>
      <c r="AA240" s="162" t="s">
        <v>96</v>
      </c>
      <c r="AB240" s="164" t="s">
        <v>99</v>
      </c>
      <c r="AC240" s="7" t="s">
        <v>100</v>
      </c>
      <c r="AD240" s="162" t="s">
        <v>96</v>
      </c>
      <c r="AE240" s="162" t="s">
        <v>101</v>
      </c>
      <c r="AF240" s="162" t="s">
        <v>137</v>
      </c>
      <c r="AG240" s="162" t="s">
        <v>183</v>
      </c>
      <c r="AH240" s="162" t="s">
        <v>555</v>
      </c>
      <c r="AI240" s="162" t="s">
        <v>347</v>
      </c>
      <c r="AJ240" s="162">
        <v>2011</v>
      </c>
      <c r="AK240" s="162">
        <v>6</v>
      </c>
      <c r="AL240" s="162">
        <v>17</v>
      </c>
      <c r="AM240" s="162">
        <v>2011</v>
      </c>
      <c r="AN240" s="162">
        <v>6</v>
      </c>
      <c r="AO240" s="162">
        <v>17</v>
      </c>
      <c r="AP240" s="162">
        <v>2026</v>
      </c>
      <c r="AQ240" s="162">
        <v>6</v>
      </c>
      <c r="AR240" s="162">
        <v>16</v>
      </c>
      <c r="AS240" s="162">
        <v>2009</v>
      </c>
      <c r="AT240" s="162">
        <v>5</v>
      </c>
      <c r="AU240" s="162">
        <v>27</v>
      </c>
      <c r="AV240" s="162" t="s">
        <v>101</v>
      </c>
      <c r="AW240" s="162"/>
      <c r="AX240" s="162"/>
      <c r="AY240" s="162"/>
      <c r="AZ240" s="162"/>
      <c r="BA240" s="16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62" t="s">
        <v>103</v>
      </c>
      <c r="BN240" s="162" t="s">
        <v>96</v>
      </c>
      <c r="BO240" s="162" t="s">
        <v>116</v>
      </c>
      <c r="BP240" s="162" t="s">
        <v>104</v>
      </c>
      <c r="BQ240" s="162" t="s">
        <v>117</v>
      </c>
      <c r="BR240" s="162" t="s">
        <v>556</v>
      </c>
      <c r="BS240" s="162" t="s">
        <v>168</v>
      </c>
      <c r="BT240" s="175">
        <v>5.6003014373779303</v>
      </c>
      <c r="BU240" s="175">
        <v>2.5553288192749002</v>
      </c>
      <c r="BV240" s="175">
        <v>0</v>
      </c>
      <c r="BW240" s="175">
        <v>0</v>
      </c>
      <c r="BX240" s="162"/>
      <c r="BY240" s="182"/>
    </row>
    <row r="241" spans="1:77" x14ac:dyDescent="0.25">
      <c r="A241" s="162" t="s">
        <v>1093</v>
      </c>
      <c r="B241" s="2" t="s">
        <v>401</v>
      </c>
      <c r="C241" s="162" t="s">
        <v>1094</v>
      </c>
      <c r="D241" s="162" t="s">
        <v>95</v>
      </c>
      <c r="E241" s="162" t="s">
        <v>96</v>
      </c>
      <c r="F241" s="162" t="s">
        <v>96</v>
      </c>
      <c r="G241" s="182"/>
      <c r="H241" s="182"/>
      <c r="I241" s="183"/>
      <c r="J241" s="166">
        <v>3.7499999999999999E-2</v>
      </c>
      <c r="K241" s="2">
        <v>3.7499999999999999E-2</v>
      </c>
      <c r="L241" s="166">
        <v>0.16600000000000001</v>
      </c>
      <c r="M241" s="182"/>
      <c r="N241" s="182"/>
      <c r="O241" s="182"/>
      <c r="P241" s="162"/>
      <c r="Q241" s="182"/>
      <c r="R241" s="162"/>
      <c r="S241" s="162" t="s">
        <v>96</v>
      </c>
      <c r="T241" s="162" t="s">
        <v>96</v>
      </c>
      <c r="U241" s="182"/>
      <c r="V241" s="162"/>
      <c r="W241" s="182"/>
      <c r="X241" s="182"/>
      <c r="Y241" s="182"/>
      <c r="Z241" s="162" t="s">
        <v>96</v>
      </c>
      <c r="AA241" s="162" t="s">
        <v>96</v>
      </c>
      <c r="AB241" s="164" t="s">
        <v>99</v>
      </c>
      <c r="AC241" s="7" t="s">
        <v>100</v>
      </c>
      <c r="AD241" s="162" t="s">
        <v>96</v>
      </c>
      <c r="AE241" s="162" t="s">
        <v>101</v>
      </c>
      <c r="AF241" s="162" t="s">
        <v>96</v>
      </c>
      <c r="AG241" s="162"/>
      <c r="AH241" s="162" t="s">
        <v>555</v>
      </c>
      <c r="AI241" s="162" t="s">
        <v>874</v>
      </c>
      <c r="AJ241" s="162">
        <v>2010</v>
      </c>
      <c r="AK241" s="162">
        <v>6</v>
      </c>
      <c r="AL241" s="162">
        <v>24</v>
      </c>
      <c r="AM241" s="162">
        <v>2010</v>
      </c>
      <c r="AN241" s="162">
        <v>6</v>
      </c>
      <c r="AO241" s="162">
        <v>24</v>
      </c>
      <c r="AP241" s="162">
        <v>2030</v>
      </c>
      <c r="AQ241" s="162">
        <v>6</v>
      </c>
      <c r="AR241" s="162">
        <v>23</v>
      </c>
      <c r="AS241" s="162">
        <v>2009</v>
      </c>
      <c r="AT241" s="162">
        <v>12</v>
      </c>
      <c r="AU241" s="162">
        <v>24</v>
      </c>
      <c r="AV241" s="162" t="s">
        <v>101</v>
      </c>
      <c r="AW241" s="162"/>
      <c r="AX241" s="162"/>
      <c r="AY241" s="162"/>
      <c r="AZ241" s="162"/>
      <c r="BA241" s="16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62" t="s">
        <v>103</v>
      </c>
      <c r="BN241" s="162" t="s">
        <v>96</v>
      </c>
      <c r="BO241" s="162" t="s">
        <v>116</v>
      </c>
      <c r="BP241" s="162" t="s">
        <v>104</v>
      </c>
      <c r="BQ241" s="162" t="s">
        <v>117</v>
      </c>
      <c r="BR241" s="162" t="s">
        <v>556</v>
      </c>
      <c r="BS241" s="162" t="s">
        <v>404</v>
      </c>
      <c r="BT241" s="175">
        <v>0.16645479011535599</v>
      </c>
      <c r="BU241" s="175">
        <v>0.16599999570846599</v>
      </c>
      <c r="BV241" s="175">
        <v>7.9134244441986107E-2</v>
      </c>
      <c r="BW241" s="175">
        <v>0</v>
      </c>
      <c r="BX241" s="162"/>
      <c r="BY241" s="182"/>
    </row>
    <row r="242" spans="1:77" x14ac:dyDescent="0.25">
      <c r="A242" s="162" t="s">
        <v>1095</v>
      </c>
      <c r="B242" s="2" t="s">
        <v>401</v>
      </c>
      <c r="C242" s="162" t="s">
        <v>1096</v>
      </c>
      <c r="D242" s="162" t="s">
        <v>95</v>
      </c>
      <c r="E242" s="162" t="s">
        <v>1097</v>
      </c>
      <c r="F242" s="162" t="s">
        <v>1098</v>
      </c>
      <c r="G242" s="182"/>
      <c r="H242" s="182"/>
      <c r="I242" s="183"/>
      <c r="J242" s="166">
        <v>0.52</v>
      </c>
      <c r="K242" s="2">
        <v>0.52</v>
      </c>
      <c r="L242" s="166">
        <v>2.5960000000000001</v>
      </c>
      <c r="M242" s="182"/>
      <c r="N242" s="182"/>
      <c r="O242" s="182"/>
      <c r="P242" s="162"/>
      <c r="Q242" s="182"/>
      <c r="R242" s="162"/>
      <c r="S242" s="162" t="s">
        <v>96</v>
      </c>
      <c r="T242" s="162" t="s">
        <v>96</v>
      </c>
      <c r="U242" s="182"/>
      <c r="V242" s="162"/>
      <c r="W242" s="182"/>
      <c r="X242" s="182"/>
      <c r="Y242" s="182"/>
      <c r="Z242" s="162" t="s">
        <v>96</v>
      </c>
      <c r="AA242" s="162" t="s">
        <v>96</v>
      </c>
      <c r="AB242" s="164" t="s">
        <v>99</v>
      </c>
      <c r="AC242" s="7" t="s">
        <v>100</v>
      </c>
      <c r="AD242" s="162" t="s">
        <v>96</v>
      </c>
      <c r="AE242" s="162" t="s">
        <v>101</v>
      </c>
      <c r="AF242" s="162" t="s">
        <v>96</v>
      </c>
      <c r="AG242" s="162"/>
      <c r="AH242" s="162" t="s">
        <v>555</v>
      </c>
      <c r="AI242" s="162" t="s">
        <v>237</v>
      </c>
      <c r="AJ242" s="162">
        <v>2012</v>
      </c>
      <c r="AK242" s="162">
        <v>1</v>
      </c>
      <c r="AL242" s="162">
        <v>17</v>
      </c>
      <c r="AM242" s="162">
        <v>2012</v>
      </c>
      <c r="AN242" s="162">
        <v>1</v>
      </c>
      <c r="AO242" s="162">
        <v>17</v>
      </c>
      <c r="AP242" s="162">
        <v>2032</v>
      </c>
      <c r="AQ242" s="162">
        <v>1</v>
      </c>
      <c r="AR242" s="162">
        <v>16</v>
      </c>
      <c r="AS242" s="162">
        <v>2010</v>
      </c>
      <c r="AT242" s="162">
        <v>1</v>
      </c>
      <c r="AU242" s="162">
        <v>26</v>
      </c>
      <c r="AV242" s="162" t="s">
        <v>101</v>
      </c>
      <c r="AW242" s="162"/>
      <c r="AX242" s="162"/>
      <c r="AY242" s="162"/>
      <c r="AZ242" s="162"/>
      <c r="BA242" s="16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62" t="s">
        <v>103</v>
      </c>
      <c r="BN242" s="162" t="s">
        <v>96</v>
      </c>
      <c r="BO242" s="162" t="s">
        <v>116</v>
      </c>
      <c r="BP242" s="162" t="s">
        <v>104</v>
      </c>
      <c r="BQ242" s="162" t="s">
        <v>117</v>
      </c>
      <c r="BR242" s="162" t="s">
        <v>556</v>
      </c>
      <c r="BS242" s="162" t="s">
        <v>404</v>
      </c>
      <c r="BT242" s="175">
        <v>2.6035775756835902</v>
      </c>
      <c r="BU242" s="175">
        <v>2.5964639739990201</v>
      </c>
      <c r="BV242" s="175">
        <v>2.5964639739990201</v>
      </c>
      <c r="BW242" s="175">
        <v>0</v>
      </c>
      <c r="BX242" s="162"/>
      <c r="BY242" s="182"/>
    </row>
    <row r="243" spans="1:77" x14ac:dyDescent="0.25">
      <c r="A243" s="162" t="s">
        <v>1099</v>
      </c>
      <c r="B243" s="2" t="s">
        <v>1100</v>
      </c>
      <c r="C243" s="162" t="s">
        <v>1101</v>
      </c>
      <c r="D243" s="162" t="s">
        <v>95</v>
      </c>
      <c r="E243" s="162" t="s">
        <v>96</v>
      </c>
      <c r="F243" s="162" t="s">
        <v>96</v>
      </c>
      <c r="G243" s="182"/>
      <c r="H243" s="182"/>
      <c r="I243" s="183"/>
      <c r="J243" s="166">
        <v>150</v>
      </c>
      <c r="K243" s="2">
        <v>150</v>
      </c>
      <c r="L243" s="166">
        <v>485</v>
      </c>
      <c r="M243" s="182"/>
      <c r="N243" s="182"/>
      <c r="O243" s="182"/>
      <c r="P243" s="162"/>
      <c r="Q243" s="182"/>
      <c r="R243" s="162"/>
      <c r="S243" s="162" t="s">
        <v>96</v>
      </c>
      <c r="T243" s="162" t="s">
        <v>96</v>
      </c>
      <c r="U243" s="182"/>
      <c r="V243" s="162"/>
      <c r="W243" s="182"/>
      <c r="X243" s="182"/>
      <c r="Y243" s="182"/>
      <c r="Z243" s="162" t="s">
        <v>96</v>
      </c>
      <c r="AA243" s="162" t="s">
        <v>263</v>
      </c>
      <c r="AB243" s="164" t="s">
        <v>99</v>
      </c>
      <c r="AC243" s="7" t="s">
        <v>100</v>
      </c>
      <c r="AD243" s="162" t="s">
        <v>96</v>
      </c>
      <c r="AE243" s="162" t="s">
        <v>101</v>
      </c>
      <c r="AF243" s="162" t="s">
        <v>96</v>
      </c>
      <c r="AG243" s="162"/>
      <c r="AH243" s="162" t="s">
        <v>1102</v>
      </c>
      <c r="AI243" s="162" t="s">
        <v>1103</v>
      </c>
      <c r="AJ243" s="162">
        <v>2012</v>
      </c>
      <c r="AK243" s="162">
        <v>12</v>
      </c>
      <c r="AL243" s="162">
        <v>19</v>
      </c>
      <c r="AM243" s="162">
        <v>2012</v>
      </c>
      <c r="AN243" s="162">
        <v>12</v>
      </c>
      <c r="AO243" s="162">
        <v>19</v>
      </c>
      <c r="AP243" s="162">
        <v>2032</v>
      </c>
      <c r="AQ243" s="162">
        <v>12</v>
      </c>
      <c r="AR243" s="162">
        <v>18</v>
      </c>
      <c r="AS243" s="162">
        <v>2010</v>
      </c>
      <c r="AT243" s="162">
        <v>2</v>
      </c>
      <c r="AU243" s="162">
        <v>19</v>
      </c>
      <c r="AV243" s="162" t="s">
        <v>101</v>
      </c>
      <c r="AW243" s="162"/>
      <c r="AX243" s="162"/>
      <c r="AY243" s="162"/>
      <c r="AZ243" s="162"/>
      <c r="BA243" s="16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62" t="s">
        <v>103</v>
      </c>
      <c r="BN243" s="162" t="s">
        <v>96</v>
      </c>
      <c r="BO243" s="162" t="s">
        <v>103</v>
      </c>
      <c r="BP243" s="162" t="s">
        <v>1104</v>
      </c>
      <c r="BQ243" s="162" t="s">
        <v>117</v>
      </c>
      <c r="BR243" s="162" t="s">
        <v>566</v>
      </c>
      <c r="BS243" s="162" t="s">
        <v>101</v>
      </c>
      <c r="BT243" s="175">
        <v>0</v>
      </c>
      <c r="BU243" s="175">
        <v>0</v>
      </c>
      <c r="BV243" s="175">
        <v>0</v>
      </c>
      <c r="BW243" s="175">
        <v>0</v>
      </c>
      <c r="BX243" s="162"/>
      <c r="BY243" s="182"/>
    </row>
    <row r="244" spans="1:77" x14ac:dyDescent="0.25">
      <c r="A244" s="162" t="s">
        <v>1105</v>
      </c>
      <c r="B244" s="2" t="s">
        <v>1100</v>
      </c>
      <c r="C244" s="162" t="s">
        <v>1106</v>
      </c>
      <c r="D244" s="162" t="s">
        <v>95</v>
      </c>
      <c r="E244" s="162" t="s">
        <v>96</v>
      </c>
      <c r="F244" s="162" t="s">
        <v>96</v>
      </c>
      <c r="G244" s="182"/>
      <c r="H244" s="182"/>
      <c r="I244" s="183"/>
      <c r="J244" s="166">
        <v>150</v>
      </c>
      <c r="K244" s="2">
        <v>150</v>
      </c>
      <c r="L244" s="166">
        <v>445</v>
      </c>
      <c r="M244" s="182"/>
      <c r="N244" s="182"/>
      <c r="O244" s="182"/>
      <c r="P244" s="162"/>
      <c r="Q244" s="182"/>
      <c r="R244" s="162"/>
      <c r="S244" s="162" t="s">
        <v>96</v>
      </c>
      <c r="T244" s="162" t="s">
        <v>96</v>
      </c>
      <c r="U244" s="182"/>
      <c r="V244" s="162"/>
      <c r="W244" s="182"/>
      <c r="X244" s="182"/>
      <c r="Y244" s="182"/>
      <c r="Z244" s="162" t="s">
        <v>96</v>
      </c>
      <c r="AA244" s="162" t="s">
        <v>263</v>
      </c>
      <c r="AB244" s="164" t="s">
        <v>99</v>
      </c>
      <c r="AC244" s="7" t="s">
        <v>100</v>
      </c>
      <c r="AD244" s="162" t="s">
        <v>96</v>
      </c>
      <c r="AE244" s="162" t="s">
        <v>101</v>
      </c>
      <c r="AF244" s="162" t="s">
        <v>96</v>
      </c>
      <c r="AG244" s="162"/>
      <c r="AH244" s="162" t="s">
        <v>1102</v>
      </c>
      <c r="AI244" s="162" t="s">
        <v>1103</v>
      </c>
      <c r="AJ244" s="162">
        <v>2014</v>
      </c>
      <c r="AK244" s="162">
        <v>5</v>
      </c>
      <c r="AL244" s="162">
        <v>12</v>
      </c>
      <c r="AM244" s="162">
        <v>2014</v>
      </c>
      <c r="AN244" s="162">
        <v>5</v>
      </c>
      <c r="AO244" s="162">
        <v>12</v>
      </c>
      <c r="AP244" s="162">
        <v>2034</v>
      </c>
      <c r="AQ244" s="162">
        <v>5</v>
      </c>
      <c r="AR244" s="162">
        <v>11</v>
      </c>
      <c r="AS244" s="162">
        <v>2010</v>
      </c>
      <c r="AT244" s="162">
        <v>2</v>
      </c>
      <c r="AU244" s="162">
        <v>19</v>
      </c>
      <c r="AV244" s="162" t="s">
        <v>101</v>
      </c>
      <c r="AW244" s="162"/>
      <c r="AX244" s="162"/>
      <c r="AY244" s="162"/>
      <c r="AZ244" s="162"/>
      <c r="BA244" s="16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62" t="s">
        <v>103</v>
      </c>
      <c r="BN244" s="162" t="s">
        <v>96</v>
      </c>
      <c r="BO244" s="162" t="s">
        <v>103</v>
      </c>
      <c r="BP244" s="162" t="s">
        <v>1104</v>
      </c>
      <c r="BQ244" s="162" t="s">
        <v>117</v>
      </c>
      <c r="BR244" s="162" t="s">
        <v>566</v>
      </c>
      <c r="BS244" s="162" t="s">
        <v>101</v>
      </c>
      <c r="BT244" s="175">
        <v>0</v>
      </c>
      <c r="BU244" s="175">
        <v>0</v>
      </c>
      <c r="BV244" s="175">
        <v>0</v>
      </c>
      <c r="BW244" s="175">
        <v>0</v>
      </c>
      <c r="BX244" s="162"/>
      <c r="BY244" s="182"/>
    </row>
    <row r="245" spans="1:77" x14ac:dyDescent="0.25">
      <c r="A245" s="162" t="s">
        <v>1107</v>
      </c>
      <c r="B245" s="2" t="s">
        <v>1100</v>
      </c>
      <c r="C245" s="162" t="s">
        <v>1108</v>
      </c>
      <c r="D245" s="162" t="s">
        <v>95</v>
      </c>
      <c r="E245" s="162" t="s">
        <v>96</v>
      </c>
      <c r="F245" s="162" t="s">
        <v>96</v>
      </c>
      <c r="G245" s="182"/>
      <c r="H245" s="182"/>
      <c r="I245" s="183"/>
      <c r="J245" s="166">
        <v>150</v>
      </c>
      <c r="K245" s="2">
        <v>150</v>
      </c>
      <c r="L245" s="166">
        <v>445</v>
      </c>
      <c r="M245" s="182"/>
      <c r="N245" s="182"/>
      <c r="O245" s="182"/>
      <c r="P245" s="162"/>
      <c r="Q245" s="182"/>
      <c r="R245" s="162"/>
      <c r="S245" s="162" t="s">
        <v>96</v>
      </c>
      <c r="T245" s="162" t="s">
        <v>96</v>
      </c>
      <c r="U245" s="182"/>
      <c r="V245" s="162"/>
      <c r="W245" s="182"/>
      <c r="X245" s="182"/>
      <c r="Y245" s="182"/>
      <c r="Z245" s="162" t="s">
        <v>96</v>
      </c>
      <c r="AA245" s="162" t="s">
        <v>263</v>
      </c>
      <c r="AB245" s="164" t="s">
        <v>99</v>
      </c>
      <c r="AC245" s="7" t="s">
        <v>100</v>
      </c>
      <c r="AD245" s="162" t="s">
        <v>96</v>
      </c>
      <c r="AE245" s="162" t="s">
        <v>101</v>
      </c>
      <c r="AF245" s="162" t="s">
        <v>96</v>
      </c>
      <c r="AG245" s="162"/>
      <c r="AH245" s="162" t="s">
        <v>1102</v>
      </c>
      <c r="AI245" s="162" t="s">
        <v>1103</v>
      </c>
      <c r="AJ245" s="162">
        <v>2014</v>
      </c>
      <c r="AK245" s="162">
        <v>5</v>
      </c>
      <c r="AL245" s="162">
        <v>12</v>
      </c>
      <c r="AM245" s="162">
        <v>2014</v>
      </c>
      <c r="AN245" s="162">
        <v>5</v>
      </c>
      <c r="AO245" s="162">
        <v>12</v>
      </c>
      <c r="AP245" s="162">
        <v>2034</v>
      </c>
      <c r="AQ245" s="162">
        <v>5</v>
      </c>
      <c r="AR245" s="162">
        <v>11</v>
      </c>
      <c r="AS245" s="162">
        <v>2010</v>
      </c>
      <c r="AT245" s="162">
        <v>2</v>
      </c>
      <c r="AU245" s="162">
        <v>19</v>
      </c>
      <c r="AV245" s="162" t="s">
        <v>101</v>
      </c>
      <c r="AW245" s="162"/>
      <c r="AX245" s="162"/>
      <c r="AY245" s="162"/>
      <c r="AZ245" s="162"/>
      <c r="BA245" s="16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62" t="s">
        <v>103</v>
      </c>
      <c r="BN245" s="162" t="s">
        <v>96</v>
      </c>
      <c r="BO245" s="162" t="s">
        <v>103</v>
      </c>
      <c r="BP245" s="162" t="s">
        <v>1104</v>
      </c>
      <c r="BQ245" s="162" t="s">
        <v>117</v>
      </c>
      <c r="BR245" s="162" t="s">
        <v>566</v>
      </c>
      <c r="BS245" s="162" t="s">
        <v>101</v>
      </c>
      <c r="BT245" s="175">
        <v>0</v>
      </c>
      <c r="BU245" s="175">
        <v>0</v>
      </c>
      <c r="BV245" s="175">
        <v>0</v>
      </c>
      <c r="BW245" s="175">
        <v>0</v>
      </c>
      <c r="BX245" s="162"/>
      <c r="BY245" s="182"/>
    </row>
    <row r="246" spans="1:77" x14ac:dyDescent="0.25">
      <c r="A246" s="162" t="s">
        <v>1109</v>
      </c>
      <c r="B246" s="162" t="s">
        <v>401</v>
      </c>
      <c r="C246" s="162" t="s">
        <v>1110</v>
      </c>
      <c r="D246" s="162" t="s">
        <v>95</v>
      </c>
      <c r="E246" s="162" t="s">
        <v>1111</v>
      </c>
      <c r="F246" s="162" t="s">
        <v>318</v>
      </c>
      <c r="G246" s="182"/>
      <c r="H246" s="182"/>
      <c r="I246" s="183"/>
      <c r="J246" s="166">
        <v>0.112</v>
      </c>
      <c r="K246" s="2">
        <v>0.112</v>
      </c>
      <c r="L246" s="166">
        <v>0.6</v>
      </c>
      <c r="M246" s="182"/>
      <c r="N246" s="182"/>
      <c r="O246" s="182"/>
      <c r="P246" s="162"/>
      <c r="Q246" s="182"/>
      <c r="R246" s="162"/>
      <c r="S246" s="162" t="s">
        <v>96</v>
      </c>
      <c r="T246" s="162" t="s">
        <v>96</v>
      </c>
      <c r="U246" s="182"/>
      <c r="V246" s="162"/>
      <c r="W246" s="182"/>
      <c r="X246" s="182"/>
      <c r="Y246" s="182"/>
      <c r="Z246" s="162" t="s">
        <v>96</v>
      </c>
      <c r="AA246" s="162" t="s">
        <v>96</v>
      </c>
      <c r="AB246" s="164" t="s">
        <v>99</v>
      </c>
      <c r="AC246" s="7" t="s">
        <v>100</v>
      </c>
      <c r="AD246" s="162" t="s">
        <v>96</v>
      </c>
      <c r="AE246" s="162" t="s">
        <v>101</v>
      </c>
      <c r="AF246" s="162" t="s">
        <v>247</v>
      </c>
      <c r="AG246" s="162" t="s">
        <v>248</v>
      </c>
      <c r="AH246" s="162" t="s">
        <v>555</v>
      </c>
      <c r="AI246" s="162" t="s">
        <v>250</v>
      </c>
      <c r="AJ246" s="162">
        <v>2011</v>
      </c>
      <c r="AK246" s="162">
        <v>11</v>
      </c>
      <c r="AL246" s="162">
        <v>22</v>
      </c>
      <c r="AM246" s="162">
        <v>2011</v>
      </c>
      <c r="AN246" s="162">
        <v>11</v>
      </c>
      <c r="AO246" s="162">
        <v>22</v>
      </c>
      <c r="AP246" s="162">
        <v>2031</v>
      </c>
      <c r="AQ246" s="162">
        <v>11</v>
      </c>
      <c r="AR246" s="162">
        <v>21</v>
      </c>
      <c r="AS246" s="162">
        <v>2011</v>
      </c>
      <c r="AT246" s="162">
        <v>8</v>
      </c>
      <c r="AU246" s="162">
        <v>17</v>
      </c>
      <c r="AV246" s="162" t="s">
        <v>101</v>
      </c>
      <c r="AW246" s="162"/>
      <c r="AX246" s="162"/>
      <c r="AY246" s="162"/>
      <c r="AZ246" s="162"/>
      <c r="BA246" s="162"/>
      <c r="BB246" s="182"/>
      <c r="BC246" s="182"/>
      <c r="BD246" s="182"/>
      <c r="BE246" s="182"/>
      <c r="BF246" s="182"/>
      <c r="BG246" s="182"/>
      <c r="BH246" s="182"/>
      <c r="BI246" s="182"/>
      <c r="BJ246" s="182"/>
      <c r="BK246" s="182"/>
      <c r="BL246" s="182"/>
      <c r="BM246" s="162" t="s">
        <v>103</v>
      </c>
      <c r="BN246" s="162" t="s">
        <v>96</v>
      </c>
      <c r="BO246" s="162" t="s">
        <v>116</v>
      </c>
      <c r="BP246" s="162" t="s">
        <v>104</v>
      </c>
      <c r="BQ246" s="162" t="s">
        <v>117</v>
      </c>
      <c r="BR246" s="162" t="s">
        <v>556</v>
      </c>
      <c r="BS246" s="162" t="s">
        <v>404</v>
      </c>
      <c r="BT246" s="175">
        <v>0.56077058029174798</v>
      </c>
      <c r="BU246" s="175">
        <v>0.55923842048645001</v>
      </c>
      <c r="BV246" s="175">
        <v>0.55923842048645001</v>
      </c>
      <c r="BW246" s="175">
        <v>0</v>
      </c>
      <c r="BX246" s="162"/>
      <c r="BY246" s="182"/>
    </row>
    <row r="247" spans="1:77" x14ac:dyDescent="0.25">
      <c r="A247" s="162" t="s">
        <v>1112</v>
      </c>
      <c r="B247" s="162" t="s">
        <v>637</v>
      </c>
      <c r="C247" s="162" t="s">
        <v>1113</v>
      </c>
      <c r="D247" s="162" t="s">
        <v>95</v>
      </c>
      <c r="E247" s="162" t="s">
        <v>1114</v>
      </c>
      <c r="F247" s="162" t="s">
        <v>1115</v>
      </c>
      <c r="G247" s="182"/>
      <c r="H247" s="182"/>
      <c r="I247" s="183"/>
      <c r="J247" s="166">
        <v>0.999</v>
      </c>
      <c r="K247" s="2">
        <v>0.999</v>
      </c>
      <c r="L247" s="166">
        <v>1.4</v>
      </c>
      <c r="M247" s="182"/>
      <c r="N247" s="182"/>
      <c r="O247" s="182"/>
      <c r="P247" s="162"/>
      <c r="Q247" s="182"/>
      <c r="R247" s="162"/>
      <c r="S247" s="162" t="s">
        <v>208</v>
      </c>
      <c r="T247" s="162" t="s">
        <v>96</v>
      </c>
      <c r="U247" s="182"/>
      <c r="V247" s="162"/>
      <c r="W247" s="182"/>
      <c r="X247" s="182"/>
      <c r="Y247" s="182"/>
      <c r="Z247" s="162" t="s">
        <v>96</v>
      </c>
      <c r="AA247" s="162" t="s">
        <v>96</v>
      </c>
      <c r="AB247" s="164" t="s">
        <v>99</v>
      </c>
      <c r="AC247" s="7" t="s">
        <v>100</v>
      </c>
      <c r="AD247" s="162" t="s">
        <v>96</v>
      </c>
      <c r="AE247" s="162" t="s">
        <v>101</v>
      </c>
      <c r="AF247" s="162" t="s">
        <v>137</v>
      </c>
      <c r="AG247" s="162" t="s">
        <v>183</v>
      </c>
      <c r="AH247" s="162" t="s">
        <v>555</v>
      </c>
      <c r="AI247" s="162" t="s">
        <v>140</v>
      </c>
      <c r="AJ247" s="162">
        <v>2014</v>
      </c>
      <c r="AK247" s="162">
        <v>2</v>
      </c>
      <c r="AL247" s="162">
        <v>7</v>
      </c>
      <c r="AM247" s="162">
        <v>2014</v>
      </c>
      <c r="AN247" s="162">
        <v>2</v>
      </c>
      <c r="AO247" s="162">
        <v>7</v>
      </c>
      <c r="AP247" s="162">
        <v>2034</v>
      </c>
      <c r="AQ247" s="162">
        <v>2</v>
      </c>
      <c r="AR247" s="162">
        <v>6</v>
      </c>
      <c r="AS247" s="162">
        <v>2011</v>
      </c>
      <c r="AT247" s="162">
        <v>8</v>
      </c>
      <c r="AU247" s="162">
        <v>17</v>
      </c>
      <c r="AV247" s="162" t="s">
        <v>101</v>
      </c>
      <c r="AW247" s="162"/>
      <c r="AX247" s="162"/>
      <c r="AY247" s="162"/>
      <c r="AZ247" s="162"/>
      <c r="BA247" s="162"/>
      <c r="BB247" s="182"/>
      <c r="BC247" s="182"/>
      <c r="BD247" s="182"/>
      <c r="BE247" s="182"/>
      <c r="BF247" s="182"/>
      <c r="BG247" s="182"/>
      <c r="BH247" s="182"/>
      <c r="BI247" s="182"/>
      <c r="BJ247" s="182"/>
      <c r="BK247" s="182"/>
      <c r="BL247" s="182"/>
      <c r="BM247" s="162" t="s">
        <v>103</v>
      </c>
      <c r="BN247" s="162" t="s">
        <v>96</v>
      </c>
      <c r="BO247" s="162" t="s">
        <v>116</v>
      </c>
      <c r="BP247" s="162" t="s">
        <v>104</v>
      </c>
      <c r="BQ247" s="162" t="s">
        <v>117</v>
      </c>
      <c r="BR247" s="162" t="s">
        <v>556</v>
      </c>
      <c r="BS247" s="162" t="s">
        <v>119</v>
      </c>
      <c r="BT247" s="175">
        <v>1.33531115245819</v>
      </c>
      <c r="BU247" s="175">
        <v>1.3200320267677299</v>
      </c>
      <c r="BV247" s="175">
        <v>1.29382875013351</v>
      </c>
      <c r="BW247" s="175">
        <v>0</v>
      </c>
      <c r="BX247" s="162"/>
      <c r="BY247" s="182"/>
    </row>
    <row r="248" spans="1:77" x14ac:dyDescent="0.25">
      <c r="A248" s="162" t="s">
        <v>1116</v>
      </c>
      <c r="B248" s="162" t="s">
        <v>637</v>
      </c>
      <c r="C248" s="162" t="s">
        <v>1117</v>
      </c>
      <c r="D248" s="162" t="s">
        <v>95</v>
      </c>
      <c r="E248" s="162" t="s">
        <v>1118</v>
      </c>
      <c r="F248" s="162" t="s">
        <v>717</v>
      </c>
      <c r="G248" s="182"/>
      <c r="H248" s="182"/>
      <c r="I248" s="183"/>
      <c r="J248" s="166">
        <v>0.25</v>
      </c>
      <c r="K248" s="2">
        <v>0.25</v>
      </c>
      <c r="L248" s="166">
        <v>0.35</v>
      </c>
      <c r="M248" s="182"/>
      <c r="N248" s="182"/>
      <c r="O248" s="182"/>
      <c r="P248" s="162"/>
      <c r="Q248" s="182"/>
      <c r="R248" s="162"/>
      <c r="S248" s="162" t="s">
        <v>208</v>
      </c>
      <c r="T248" s="162" t="s">
        <v>96</v>
      </c>
      <c r="U248" s="182"/>
      <c r="V248" s="162"/>
      <c r="W248" s="182"/>
      <c r="X248" s="182"/>
      <c r="Y248" s="182"/>
      <c r="Z248" s="162" t="s">
        <v>96</v>
      </c>
      <c r="AA248" s="162" t="s">
        <v>96</v>
      </c>
      <c r="AB248" s="164" t="s">
        <v>99</v>
      </c>
      <c r="AC248" s="7" t="s">
        <v>100</v>
      </c>
      <c r="AD248" s="162" t="s">
        <v>96</v>
      </c>
      <c r="AE248" s="162" t="s">
        <v>101</v>
      </c>
      <c r="AF248" s="162" t="s">
        <v>96</v>
      </c>
      <c r="AG248" s="162"/>
      <c r="AH248" s="162" t="s">
        <v>555</v>
      </c>
      <c r="AI248" s="162" t="s">
        <v>579</v>
      </c>
      <c r="AJ248" s="162">
        <v>2013</v>
      </c>
      <c r="AK248" s="162">
        <v>7</v>
      </c>
      <c r="AL248" s="162">
        <v>12</v>
      </c>
      <c r="AM248" s="162">
        <v>2013</v>
      </c>
      <c r="AN248" s="162">
        <v>7</v>
      </c>
      <c r="AO248" s="162">
        <v>12</v>
      </c>
      <c r="AP248" s="162">
        <v>2033</v>
      </c>
      <c r="AQ248" s="162">
        <v>7</v>
      </c>
      <c r="AR248" s="162">
        <v>11</v>
      </c>
      <c r="AS248" s="162">
        <v>2011</v>
      </c>
      <c r="AT248" s="162">
        <v>8</v>
      </c>
      <c r="AU248" s="162">
        <v>17</v>
      </c>
      <c r="AV248" s="162" t="s">
        <v>101</v>
      </c>
      <c r="AW248" s="162"/>
      <c r="AX248" s="162"/>
      <c r="AY248" s="162"/>
      <c r="AZ248" s="162"/>
      <c r="BA248" s="162"/>
      <c r="BB248" s="182"/>
      <c r="BC248" s="182"/>
      <c r="BD248" s="182"/>
      <c r="BE248" s="182"/>
      <c r="BF248" s="182"/>
      <c r="BG248" s="182"/>
      <c r="BH248" s="182"/>
      <c r="BI248" s="182"/>
      <c r="BJ248" s="182"/>
      <c r="BK248" s="182"/>
      <c r="BL248" s="182"/>
      <c r="BM248" s="162" t="s">
        <v>103</v>
      </c>
      <c r="BN248" s="162" t="s">
        <v>96</v>
      </c>
      <c r="BO248" s="162" t="s">
        <v>116</v>
      </c>
      <c r="BP248" s="162" t="s">
        <v>104</v>
      </c>
      <c r="BQ248" s="162" t="s">
        <v>117</v>
      </c>
      <c r="BR248" s="162" t="s">
        <v>556</v>
      </c>
      <c r="BS248" s="162" t="s">
        <v>119</v>
      </c>
      <c r="BT248" s="175">
        <v>0.33296280300617198</v>
      </c>
      <c r="BU248" s="175">
        <v>0.329127556204796</v>
      </c>
      <c r="BV248" s="175">
        <v>0.32259421956539203</v>
      </c>
      <c r="BW248" s="175">
        <v>0</v>
      </c>
      <c r="BX248" s="162"/>
      <c r="BY248" s="182"/>
    </row>
    <row r="249" spans="1:77" x14ac:dyDescent="0.25">
      <c r="A249" s="162" t="s">
        <v>1119</v>
      </c>
      <c r="B249" s="162" t="s">
        <v>637</v>
      </c>
      <c r="C249" s="162" t="s">
        <v>1120</v>
      </c>
      <c r="D249" s="162" t="s">
        <v>95</v>
      </c>
      <c r="E249" s="162" t="s">
        <v>1121</v>
      </c>
      <c r="F249" s="162" t="s">
        <v>1122</v>
      </c>
      <c r="G249" s="182"/>
      <c r="H249" s="182"/>
      <c r="I249" s="183"/>
      <c r="J249" s="166">
        <v>0.999</v>
      </c>
      <c r="K249" s="2">
        <v>0.999</v>
      </c>
      <c r="L249" s="166">
        <v>1.4</v>
      </c>
      <c r="M249" s="182"/>
      <c r="N249" s="182"/>
      <c r="O249" s="182"/>
      <c r="P249" s="162"/>
      <c r="Q249" s="182"/>
      <c r="R249" s="162"/>
      <c r="S249" s="162" t="s">
        <v>208</v>
      </c>
      <c r="T249" s="162" t="s">
        <v>96</v>
      </c>
      <c r="U249" s="182"/>
      <c r="V249" s="162"/>
      <c r="W249" s="182"/>
      <c r="X249" s="182"/>
      <c r="Y249" s="182"/>
      <c r="Z249" s="162" t="s">
        <v>96</v>
      </c>
      <c r="AA249" s="162" t="s">
        <v>96</v>
      </c>
      <c r="AB249" s="164" t="s">
        <v>99</v>
      </c>
      <c r="AC249" s="7" t="s">
        <v>100</v>
      </c>
      <c r="AD249" s="162" t="s">
        <v>96</v>
      </c>
      <c r="AE249" s="162" t="s">
        <v>101</v>
      </c>
      <c r="AF249" s="162" t="s">
        <v>96</v>
      </c>
      <c r="AG249" s="162"/>
      <c r="AH249" s="162" t="s">
        <v>555</v>
      </c>
      <c r="AI249" s="162" t="s">
        <v>237</v>
      </c>
      <c r="AJ249" s="162">
        <v>2014</v>
      </c>
      <c r="AK249" s="162">
        <v>6</v>
      </c>
      <c r="AL249" s="162">
        <v>27</v>
      </c>
      <c r="AM249" s="162">
        <v>2014</v>
      </c>
      <c r="AN249" s="162">
        <v>6</v>
      </c>
      <c r="AO249" s="162">
        <v>27</v>
      </c>
      <c r="AP249" s="162">
        <v>2034</v>
      </c>
      <c r="AQ249" s="162">
        <v>6</v>
      </c>
      <c r="AR249" s="162">
        <v>26</v>
      </c>
      <c r="AS249" s="162">
        <v>2011</v>
      </c>
      <c r="AT249" s="162">
        <v>8</v>
      </c>
      <c r="AU249" s="162">
        <v>17</v>
      </c>
      <c r="AV249" s="162" t="s">
        <v>101</v>
      </c>
      <c r="AW249" s="162"/>
      <c r="AX249" s="162"/>
      <c r="AY249" s="162"/>
      <c r="AZ249" s="162"/>
      <c r="BA249" s="162"/>
      <c r="BB249" s="182"/>
      <c r="BC249" s="182"/>
      <c r="BD249" s="182"/>
      <c r="BE249" s="182"/>
      <c r="BF249" s="182"/>
      <c r="BG249" s="182"/>
      <c r="BH249" s="182"/>
      <c r="BI249" s="182"/>
      <c r="BJ249" s="182"/>
      <c r="BK249" s="182"/>
      <c r="BL249" s="182"/>
      <c r="BM249" s="162" t="s">
        <v>103</v>
      </c>
      <c r="BN249" s="162" t="s">
        <v>96</v>
      </c>
      <c r="BO249" s="162" t="s">
        <v>116</v>
      </c>
      <c r="BP249" s="162" t="s">
        <v>104</v>
      </c>
      <c r="BQ249" s="162" t="s">
        <v>117</v>
      </c>
      <c r="BR249" s="162" t="s">
        <v>556</v>
      </c>
      <c r="BS249" s="162" t="s">
        <v>119</v>
      </c>
      <c r="BT249" s="175">
        <v>1.3379867978096001</v>
      </c>
      <c r="BU249" s="175">
        <v>1.32265557909012</v>
      </c>
      <c r="BV249" s="175">
        <v>1.29640022087097</v>
      </c>
      <c r="BW249" s="175">
        <v>0</v>
      </c>
      <c r="BX249" s="162"/>
      <c r="BY249" s="182"/>
    </row>
    <row r="250" spans="1:77" x14ac:dyDescent="0.25">
      <c r="A250" s="162" t="s">
        <v>1123</v>
      </c>
      <c r="B250" s="162" t="s">
        <v>637</v>
      </c>
      <c r="C250" s="162" t="s">
        <v>1124</v>
      </c>
      <c r="D250" s="162" t="s">
        <v>95</v>
      </c>
      <c r="E250" s="162" t="s">
        <v>1125</v>
      </c>
      <c r="F250" s="162" t="s">
        <v>1126</v>
      </c>
      <c r="G250" s="182"/>
      <c r="H250" s="182"/>
      <c r="I250" s="183"/>
      <c r="J250" s="166">
        <v>0.25</v>
      </c>
      <c r="K250" s="2">
        <v>0.25</v>
      </c>
      <c r="L250" s="166">
        <v>0.4</v>
      </c>
      <c r="M250" s="182"/>
      <c r="N250" s="182"/>
      <c r="O250" s="182"/>
      <c r="P250" s="162"/>
      <c r="Q250" s="182"/>
      <c r="R250" s="162"/>
      <c r="S250" s="162" t="s">
        <v>208</v>
      </c>
      <c r="T250" s="162" t="s">
        <v>96</v>
      </c>
      <c r="U250" s="182"/>
      <c r="V250" s="162"/>
      <c r="W250" s="182"/>
      <c r="X250" s="182"/>
      <c r="Y250" s="182"/>
      <c r="Z250" s="162" t="s">
        <v>96</v>
      </c>
      <c r="AA250" s="162" t="s">
        <v>96</v>
      </c>
      <c r="AB250" s="164" t="s">
        <v>99</v>
      </c>
      <c r="AC250" s="7" t="s">
        <v>100</v>
      </c>
      <c r="AD250" s="162" t="s">
        <v>96</v>
      </c>
      <c r="AE250" s="162" t="s">
        <v>101</v>
      </c>
      <c r="AF250" s="162" t="s">
        <v>96</v>
      </c>
      <c r="AG250" s="162"/>
      <c r="AH250" s="162" t="s">
        <v>555</v>
      </c>
      <c r="AI250" s="162" t="s">
        <v>579</v>
      </c>
      <c r="AJ250" s="162">
        <v>2014</v>
      </c>
      <c r="AK250" s="162">
        <v>2</v>
      </c>
      <c r="AL250" s="162">
        <v>10</v>
      </c>
      <c r="AM250" s="162">
        <v>2014</v>
      </c>
      <c r="AN250" s="162">
        <v>2</v>
      </c>
      <c r="AO250" s="162">
        <v>10</v>
      </c>
      <c r="AP250" s="162">
        <v>2034</v>
      </c>
      <c r="AQ250" s="162">
        <v>2</v>
      </c>
      <c r="AR250" s="162">
        <v>9</v>
      </c>
      <c r="AS250" s="162">
        <v>2011</v>
      </c>
      <c r="AT250" s="162">
        <v>8</v>
      </c>
      <c r="AU250" s="162">
        <v>31</v>
      </c>
      <c r="AV250" s="162" t="s">
        <v>101</v>
      </c>
      <c r="AW250" s="162"/>
      <c r="AX250" s="162"/>
      <c r="AY250" s="162"/>
      <c r="AZ250" s="162"/>
      <c r="BA250" s="162"/>
      <c r="BB250" s="182"/>
      <c r="BC250" s="182"/>
      <c r="BD250" s="182"/>
      <c r="BE250" s="182"/>
      <c r="BF250" s="182"/>
      <c r="BG250" s="182"/>
      <c r="BH250" s="182"/>
      <c r="BI250" s="182"/>
      <c r="BJ250" s="182"/>
      <c r="BK250" s="182"/>
      <c r="BL250" s="182"/>
      <c r="BM250" s="162" t="s">
        <v>103</v>
      </c>
      <c r="BN250" s="162" t="s">
        <v>96</v>
      </c>
      <c r="BO250" s="162" t="s">
        <v>116</v>
      </c>
      <c r="BP250" s="162" t="s">
        <v>104</v>
      </c>
      <c r="BQ250" s="162" t="s">
        <v>117</v>
      </c>
      <c r="BR250" s="162" t="s">
        <v>556</v>
      </c>
      <c r="BS250" s="162" t="s">
        <v>119</v>
      </c>
      <c r="BT250" s="175">
        <v>0.33387353730201702</v>
      </c>
      <c r="BU250" s="175">
        <v>0.33002920866012597</v>
      </c>
      <c r="BV250" s="175">
        <v>0.32347797024250002</v>
      </c>
      <c r="BW250" s="175">
        <v>0</v>
      </c>
      <c r="BX250" s="162"/>
      <c r="BY250" s="182"/>
    </row>
    <row r="251" spans="1:77" x14ac:dyDescent="0.25">
      <c r="A251" s="162" t="s">
        <v>1127</v>
      </c>
      <c r="B251" s="162" t="s">
        <v>637</v>
      </c>
      <c r="C251" s="162" t="s">
        <v>1128</v>
      </c>
      <c r="D251" s="162" t="s">
        <v>95</v>
      </c>
      <c r="E251" s="162" t="s">
        <v>1129</v>
      </c>
      <c r="F251" s="162" t="s">
        <v>1130</v>
      </c>
      <c r="G251" s="182"/>
      <c r="H251" s="182"/>
      <c r="I251" s="183"/>
      <c r="J251" s="166">
        <v>0.75</v>
      </c>
      <c r="K251" s="2">
        <v>0.75</v>
      </c>
      <c r="L251" s="166">
        <v>1.1000000000000001</v>
      </c>
      <c r="M251" s="182"/>
      <c r="N251" s="182"/>
      <c r="O251" s="182"/>
      <c r="P251" s="162"/>
      <c r="Q251" s="182"/>
      <c r="R251" s="162"/>
      <c r="S251" s="162" t="s">
        <v>208</v>
      </c>
      <c r="T251" s="162" t="s">
        <v>96</v>
      </c>
      <c r="U251" s="182"/>
      <c r="V251" s="162"/>
      <c r="W251" s="182"/>
      <c r="X251" s="182"/>
      <c r="Y251" s="182"/>
      <c r="Z251" s="162" t="s">
        <v>96</v>
      </c>
      <c r="AA251" s="162" t="s">
        <v>96</v>
      </c>
      <c r="AB251" s="164" t="s">
        <v>99</v>
      </c>
      <c r="AC251" s="7" t="s">
        <v>100</v>
      </c>
      <c r="AD251" s="162" t="s">
        <v>96</v>
      </c>
      <c r="AE251" s="162" t="s">
        <v>101</v>
      </c>
      <c r="AF251" s="162" t="s">
        <v>96</v>
      </c>
      <c r="AG251" s="162"/>
      <c r="AH251" s="162" t="s">
        <v>555</v>
      </c>
      <c r="AI251" s="162" t="s">
        <v>579</v>
      </c>
      <c r="AJ251" s="162">
        <v>2013</v>
      </c>
      <c r="AK251" s="162">
        <v>10</v>
      </c>
      <c r="AL251" s="162">
        <v>2</v>
      </c>
      <c r="AM251" s="162">
        <v>2013</v>
      </c>
      <c r="AN251" s="162">
        <v>10</v>
      </c>
      <c r="AO251" s="162">
        <v>2</v>
      </c>
      <c r="AP251" s="162">
        <v>2033</v>
      </c>
      <c r="AQ251" s="162">
        <v>10</v>
      </c>
      <c r="AR251" s="162">
        <v>1</v>
      </c>
      <c r="AS251" s="162">
        <v>2011</v>
      </c>
      <c r="AT251" s="162">
        <v>8</v>
      </c>
      <c r="AU251" s="162">
        <v>31</v>
      </c>
      <c r="AV251" s="162" t="s">
        <v>101</v>
      </c>
      <c r="AW251" s="162"/>
      <c r="AX251" s="162"/>
      <c r="AY251" s="162"/>
      <c r="AZ251" s="162"/>
      <c r="BA251" s="162"/>
      <c r="BB251" s="182"/>
      <c r="BC251" s="182"/>
      <c r="BD251" s="182"/>
      <c r="BE251" s="182"/>
      <c r="BF251" s="182"/>
      <c r="BG251" s="182"/>
      <c r="BH251" s="182"/>
      <c r="BI251" s="182"/>
      <c r="BJ251" s="182"/>
      <c r="BK251" s="182"/>
      <c r="BL251" s="182"/>
      <c r="BM251" s="162" t="s">
        <v>103</v>
      </c>
      <c r="BN251" s="162" t="s">
        <v>96</v>
      </c>
      <c r="BO251" s="162" t="s">
        <v>116</v>
      </c>
      <c r="BP251" s="162" t="s">
        <v>104</v>
      </c>
      <c r="BQ251" s="162" t="s">
        <v>117</v>
      </c>
      <c r="BR251" s="162" t="s">
        <v>556</v>
      </c>
      <c r="BS251" s="162" t="s">
        <v>119</v>
      </c>
      <c r="BT251" s="175">
        <v>1.0005105237960801</v>
      </c>
      <c r="BU251" s="175">
        <v>0.98898863983154295</v>
      </c>
      <c r="BV251" s="175">
        <v>0.96935668992996205</v>
      </c>
      <c r="BW251" s="175">
        <v>0</v>
      </c>
      <c r="BX251" s="162"/>
      <c r="BY251" s="182"/>
    </row>
    <row r="252" spans="1:77" x14ac:dyDescent="0.25">
      <c r="A252" s="162" t="s">
        <v>1131</v>
      </c>
      <c r="B252" s="162" t="s">
        <v>637</v>
      </c>
      <c r="C252" s="162" t="s">
        <v>1132</v>
      </c>
      <c r="D252" s="162" t="s">
        <v>95</v>
      </c>
      <c r="E252" s="162" t="s">
        <v>1133</v>
      </c>
      <c r="F252" s="162" t="s">
        <v>1134</v>
      </c>
      <c r="G252" s="182"/>
      <c r="H252" s="182"/>
      <c r="I252" s="183"/>
      <c r="J252" s="166">
        <v>0.999</v>
      </c>
      <c r="K252" s="2">
        <v>0.999</v>
      </c>
      <c r="L252" s="166">
        <v>1.4</v>
      </c>
      <c r="M252" s="182"/>
      <c r="N252" s="182"/>
      <c r="O252" s="182"/>
      <c r="P252" s="162"/>
      <c r="Q252" s="182"/>
      <c r="R252" s="162"/>
      <c r="S252" s="162" t="s">
        <v>208</v>
      </c>
      <c r="T252" s="162" t="s">
        <v>96</v>
      </c>
      <c r="U252" s="182"/>
      <c r="V252" s="162"/>
      <c r="W252" s="182"/>
      <c r="X252" s="182"/>
      <c r="Y252" s="182"/>
      <c r="Z252" s="162" t="s">
        <v>96</v>
      </c>
      <c r="AA252" s="162" t="s">
        <v>96</v>
      </c>
      <c r="AB252" s="164" t="s">
        <v>99</v>
      </c>
      <c r="AC252" s="7" t="s">
        <v>100</v>
      </c>
      <c r="AD252" s="162" t="s">
        <v>96</v>
      </c>
      <c r="AE252" s="162" t="s">
        <v>101</v>
      </c>
      <c r="AF252" s="162" t="s">
        <v>182</v>
      </c>
      <c r="AG252" s="162" t="s">
        <v>183</v>
      </c>
      <c r="AH252" s="162" t="s">
        <v>555</v>
      </c>
      <c r="AI252" s="162" t="s">
        <v>698</v>
      </c>
      <c r="AJ252" s="162">
        <v>2014</v>
      </c>
      <c r="AK252" s="162">
        <v>3</v>
      </c>
      <c r="AL252" s="162">
        <v>3</v>
      </c>
      <c r="AM252" s="162">
        <v>2014</v>
      </c>
      <c r="AN252" s="162">
        <v>3</v>
      </c>
      <c r="AO252" s="162">
        <v>3</v>
      </c>
      <c r="AP252" s="162">
        <v>2034</v>
      </c>
      <c r="AQ252" s="162">
        <v>3</v>
      </c>
      <c r="AR252" s="162">
        <v>2</v>
      </c>
      <c r="AS252" s="162">
        <v>2011</v>
      </c>
      <c r="AT252" s="162">
        <v>8</v>
      </c>
      <c r="AU252" s="162">
        <v>31</v>
      </c>
      <c r="AV252" s="162" t="s">
        <v>101</v>
      </c>
      <c r="AW252" s="162"/>
      <c r="AX252" s="162"/>
      <c r="AY252" s="162"/>
      <c r="AZ252" s="162"/>
      <c r="BA252" s="162"/>
      <c r="BB252" s="182"/>
      <c r="BC252" s="182"/>
      <c r="BD252" s="182"/>
      <c r="BE252" s="182"/>
      <c r="BF252" s="182"/>
      <c r="BG252" s="182"/>
      <c r="BH252" s="182"/>
      <c r="BI252" s="182"/>
      <c r="BJ252" s="182"/>
      <c r="BK252" s="182"/>
      <c r="BL252" s="182"/>
      <c r="BM252" s="162" t="s">
        <v>103</v>
      </c>
      <c r="BN252" s="162" t="s">
        <v>96</v>
      </c>
      <c r="BO252" s="162" t="s">
        <v>116</v>
      </c>
      <c r="BP252" s="162" t="s">
        <v>104</v>
      </c>
      <c r="BQ252" s="162" t="s">
        <v>117</v>
      </c>
      <c r="BR252" s="162" t="s">
        <v>556</v>
      </c>
      <c r="BS252" s="162" t="s">
        <v>119</v>
      </c>
      <c r="BT252" s="175">
        <v>1.3355956525802599</v>
      </c>
      <c r="BU252" s="175">
        <v>1.32030238103867</v>
      </c>
      <c r="BV252" s="175">
        <v>1.2940937504768399</v>
      </c>
      <c r="BW252" s="175">
        <v>0</v>
      </c>
      <c r="BX252" s="162"/>
      <c r="BY252" s="182"/>
    </row>
    <row r="253" spans="1:77" x14ac:dyDescent="0.25">
      <c r="A253" s="162" t="s">
        <v>1135</v>
      </c>
      <c r="B253" s="162" t="s">
        <v>637</v>
      </c>
      <c r="C253" s="162" t="s">
        <v>1136</v>
      </c>
      <c r="D253" s="162" t="s">
        <v>95</v>
      </c>
      <c r="E253" s="162" t="s">
        <v>1137</v>
      </c>
      <c r="F253" s="162" t="s">
        <v>1138</v>
      </c>
      <c r="G253" s="182"/>
      <c r="H253" s="182"/>
      <c r="I253" s="183"/>
      <c r="J253" s="166">
        <v>0.999</v>
      </c>
      <c r="K253" s="2">
        <v>0.999</v>
      </c>
      <c r="L253" s="166">
        <v>1.4</v>
      </c>
      <c r="M253" s="182"/>
      <c r="N253" s="182"/>
      <c r="O253" s="182"/>
      <c r="P253" s="162"/>
      <c r="Q253" s="182"/>
      <c r="R253" s="162"/>
      <c r="S253" s="162" t="s">
        <v>208</v>
      </c>
      <c r="T253" s="162" t="s">
        <v>96</v>
      </c>
      <c r="U253" s="182"/>
      <c r="V253" s="162"/>
      <c r="W253" s="182"/>
      <c r="X253" s="182"/>
      <c r="Y253" s="182"/>
      <c r="Z253" s="162" t="s">
        <v>96</v>
      </c>
      <c r="AA253" s="162" t="s">
        <v>96</v>
      </c>
      <c r="AB253" s="164" t="s">
        <v>99</v>
      </c>
      <c r="AC253" s="7" t="s">
        <v>100</v>
      </c>
      <c r="AD253" s="162" t="s">
        <v>96</v>
      </c>
      <c r="AE253" s="162" t="s">
        <v>101</v>
      </c>
      <c r="AF253" s="162" t="s">
        <v>182</v>
      </c>
      <c r="AG253" s="162" t="s">
        <v>183</v>
      </c>
      <c r="AH253" s="162" t="s">
        <v>555</v>
      </c>
      <c r="AI253" s="162" t="s">
        <v>698</v>
      </c>
      <c r="AJ253" s="162">
        <v>2014</v>
      </c>
      <c r="AK253" s="162">
        <v>6</v>
      </c>
      <c r="AL253" s="162">
        <v>27</v>
      </c>
      <c r="AM253" s="162">
        <v>2014</v>
      </c>
      <c r="AN253" s="162">
        <v>6</v>
      </c>
      <c r="AO253" s="162">
        <v>27</v>
      </c>
      <c r="AP253" s="162">
        <v>2034</v>
      </c>
      <c r="AQ253" s="162">
        <v>6</v>
      </c>
      <c r="AR253" s="162">
        <v>26</v>
      </c>
      <c r="AS253" s="162">
        <v>2011</v>
      </c>
      <c r="AT253" s="162">
        <v>8</v>
      </c>
      <c r="AU253" s="162">
        <v>31</v>
      </c>
      <c r="AV253" s="162" t="s">
        <v>101</v>
      </c>
      <c r="AW253" s="162"/>
      <c r="AX253" s="162"/>
      <c r="AY253" s="162"/>
      <c r="AZ253" s="162"/>
      <c r="BA253" s="162"/>
      <c r="BB253" s="182"/>
      <c r="BC253" s="182"/>
      <c r="BD253" s="182"/>
      <c r="BE253" s="182"/>
      <c r="BF253" s="182"/>
      <c r="BG253" s="182"/>
      <c r="BH253" s="182"/>
      <c r="BI253" s="182"/>
      <c r="BJ253" s="182"/>
      <c r="BK253" s="182"/>
      <c r="BL253" s="182"/>
      <c r="BM253" s="162" t="s">
        <v>103</v>
      </c>
      <c r="BN253" s="162" t="s">
        <v>96</v>
      </c>
      <c r="BO253" s="162" t="s">
        <v>116</v>
      </c>
      <c r="BP253" s="162" t="s">
        <v>104</v>
      </c>
      <c r="BQ253" s="162" t="s">
        <v>117</v>
      </c>
      <c r="BR253" s="162" t="s">
        <v>556</v>
      </c>
      <c r="BS253" s="162" t="s">
        <v>119</v>
      </c>
      <c r="BT253" s="175">
        <v>1.33813711643219</v>
      </c>
      <c r="BU253" s="175">
        <v>1.3228184866905199</v>
      </c>
      <c r="BV253" s="175">
        <v>1.2965599064827</v>
      </c>
      <c r="BW253" s="175">
        <v>0</v>
      </c>
      <c r="BX253" s="162"/>
      <c r="BY253" s="182"/>
    </row>
    <row r="254" spans="1:77" x14ac:dyDescent="0.25">
      <c r="A254" s="162" t="s">
        <v>1139</v>
      </c>
      <c r="B254" s="162" t="s">
        <v>637</v>
      </c>
      <c r="C254" s="162" t="s">
        <v>1140</v>
      </c>
      <c r="D254" s="162" t="s">
        <v>95</v>
      </c>
      <c r="E254" s="162" t="s">
        <v>1141</v>
      </c>
      <c r="F254" s="162" t="s">
        <v>1142</v>
      </c>
      <c r="G254" s="182"/>
      <c r="H254" s="182"/>
      <c r="I254" s="183"/>
      <c r="J254" s="166">
        <v>0.999</v>
      </c>
      <c r="K254" s="2">
        <v>0.999</v>
      </c>
      <c r="L254" s="166">
        <v>1.4</v>
      </c>
      <c r="M254" s="182"/>
      <c r="N254" s="182"/>
      <c r="O254" s="182"/>
      <c r="P254" s="162"/>
      <c r="Q254" s="182"/>
      <c r="R254" s="162"/>
      <c r="S254" s="162" t="s">
        <v>208</v>
      </c>
      <c r="T254" s="162" t="s">
        <v>96</v>
      </c>
      <c r="U254" s="182"/>
      <c r="V254" s="162"/>
      <c r="W254" s="182"/>
      <c r="X254" s="182"/>
      <c r="Y254" s="182"/>
      <c r="Z254" s="162" t="s">
        <v>96</v>
      </c>
      <c r="AA254" s="162" t="s">
        <v>96</v>
      </c>
      <c r="AB254" s="164" t="s">
        <v>99</v>
      </c>
      <c r="AC254" s="7" t="s">
        <v>100</v>
      </c>
      <c r="AD254" s="162" t="s">
        <v>96</v>
      </c>
      <c r="AE254" s="162" t="s">
        <v>101</v>
      </c>
      <c r="AF254" s="162" t="s">
        <v>96</v>
      </c>
      <c r="AG254" s="162"/>
      <c r="AH254" s="162" t="s">
        <v>555</v>
      </c>
      <c r="AI254" s="162" t="s">
        <v>174</v>
      </c>
      <c r="AJ254" s="162">
        <v>2014</v>
      </c>
      <c r="AK254" s="162">
        <v>3</v>
      </c>
      <c r="AL254" s="162">
        <v>3</v>
      </c>
      <c r="AM254" s="162">
        <v>2014</v>
      </c>
      <c r="AN254" s="162">
        <v>3</v>
      </c>
      <c r="AO254" s="162">
        <v>3</v>
      </c>
      <c r="AP254" s="162">
        <v>2034</v>
      </c>
      <c r="AQ254" s="162">
        <v>3</v>
      </c>
      <c r="AR254" s="162">
        <v>2</v>
      </c>
      <c r="AS254" s="162">
        <v>2011</v>
      </c>
      <c r="AT254" s="162">
        <v>8</v>
      </c>
      <c r="AU254" s="162">
        <v>31</v>
      </c>
      <c r="AV254" s="162" t="s">
        <v>101</v>
      </c>
      <c r="AW254" s="162"/>
      <c r="AX254" s="162"/>
      <c r="AY254" s="162"/>
      <c r="AZ254" s="162"/>
      <c r="BA254" s="162"/>
      <c r="BB254" s="182"/>
      <c r="BC254" s="182"/>
      <c r="BD254" s="182"/>
      <c r="BE254" s="182"/>
      <c r="BF254" s="182"/>
      <c r="BG254" s="182"/>
      <c r="BH254" s="182"/>
      <c r="BI254" s="182"/>
      <c r="BJ254" s="182"/>
      <c r="BK254" s="182"/>
      <c r="BL254" s="182"/>
      <c r="BM254" s="162" t="s">
        <v>103</v>
      </c>
      <c r="BN254" s="162" t="s">
        <v>96</v>
      </c>
      <c r="BO254" s="162" t="s">
        <v>116</v>
      </c>
      <c r="BP254" s="162" t="s">
        <v>104</v>
      </c>
      <c r="BQ254" s="162" t="s">
        <v>117</v>
      </c>
      <c r="BR254" s="162" t="s">
        <v>556</v>
      </c>
      <c r="BS254" s="162" t="s">
        <v>119</v>
      </c>
      <c r="BT254" s="175">
        <v>1.3359808664321899</v>
      </c>
      <c r="BU254" s="175">
        <v>1.3204359102249099</v>
      </c>
      <c r="BV254" s="175">
        <v>1.2942246389389001</v>
      </c>
      <c r="BW254" s="175">
        <v>0</v>
      </c>
      <c r="BX254" s="162"/>
      <c r="BY254" s="182"/>
    </row>
    <row r="255" spans="1:77" x14ac:dyDescent="0.25">
      <c r="A255" s="162" t="s">
        <v>1143</v>
      </c>
      <c r="B255" s="162" t="s">
        <v>637</v>
      </c>
      <c r="C255" s="162" t="s">
        <v>1144</v>
      </c>
      <c r="D255" s="162" t="s">
        <v>95</v>
      </c>
      <c r="E255" s="162" t="s">
        <v>1145</v>
      </c>
      <c r="F255" s="162" t="s">
        <v>1146</v>
      </c>
      <c r="G255" s="182"/>
      <c r="H255" s="182"/>
      <c r="I255" s="183"/>
      <c r="J255" s="166">
        <v>0.25</v>
      </c>
      <c r="K255" s="2">
        <v>0.25</v>
      </c>
      <c r="L255" s="166">
        <v>0.35</v>
      </c>
      <c r="M255" s="182"/>
      <c r="N255" s="182"/>
      <c r="O255" s="182"/>
      <c r="P255" s="162"/>
      <c r="Q255" s="182"/>
      <c r="R255" s="162"/>
      <c r="S255" s="162" t="s">
        <v>208</v>
      </c>
      <c r="T255" s="162" t="s">
        <v>96</v>
      </c>
      <c r="U255" s="182"/>
      <c r="V255" s="162"/>
      <c r="W255" s="182"/>
      <c r="X255" s="182"/>
      <c r="Y255" s="182"/>
      <c r="Z255" s="162" t="s">
        <v>96</v>
      </c>
      <c r="AA255" s="162" t="s">
        <v>96</v>
      </c>
      <c r="AB255" s="164" t="s">
        <v>99</v>
      </c>
      <c r="AC255" s="7" t="s">
        <v>100</v>
      </c>
      <c r="AD255" s="162" t="s">
        <v>96</v>
      </c>
      <c r="AE255" s="162" t="s">
        <v>101</v>
      </c>
      <c r="AF255" s="162" t="s">
        <v>182</v>
      </c>
      <c r="AG255" s="162" t="s">
        <v>183</v>
      </c>
      <c r="AH255" s="162" t="s">
        <v>555</v>
      </c>
      <c r="AI255" s="162" t="s">
        <v>396</v>
      </c>
      <c r="AJ255" s="162">
        <v>2014</v>
      </c>
      <c r="AK255" s="162">
        <v>1</v>
      </c>
      <c r="AL255" s="162">
        <v>1</v>
      </c>
      <c r="AM255" s="162">
        <v>2014</v>
      </c>
      <c r="AN255" s="162">
        <v>1</v>
      </c>
      <c r="AO255" s="162">
        <v>1</v>
      </c>
      <c r="AP255" s="162">
        <v>2033</v>
      </c>
      <c r="AQ255" s="162">
        <v>12</v>
      </c>
      <c r="AR255" s="162">
        <v>31</v>
      </c>
      <c r="AS255" s="162">
        <v>2011</v>
      </c>
      <c r="AT255" s="162">
        <v>8</v>
      </c>
      <c r="AU255" s="162">
        <v>31</v>
      </c>
      <c r="AV255" s="162" t="s">
        <v>101</v>
      </c>
      <c r="AW255" s="162"/>
      <c r="AX255" s="162"/>
      <c r="AY255" s="162"/>
      <c r="AZ255" s="162"/>
      <c r="BA255" s="162"/>
      <c r="BB255" s="182"/>
      <c r="BC255" s="182"/>
      <c r="BD255" s="182"/>
      <c r="BE255" s="182"/>
      <c r="BF255" s="182"/>
      <c r="BG255" s="182"/>
      <c r="BH255" s="182"/>
      <c r="BI255" s="182"/>
      <c r="BJ255" s="182"/>
      <c r="BK255" s="182"/>
      <c r="BL255" s="182"/>
      <c r="BM255" s="162" t="s">
        <v>103</v>
      </c>
      <c r="BN255" s="162" t="s">
        <v>96</v>
      </c>
      <c r="BO255" s="162" t="s">
        <v>116</v>
      </c>
      <c r="BP255" s="162" t="s">
        <v>104</v>
      </c>
      <c r="BQ255" s="162" t="s">
        <v>117</v>
      </c>
      <c r="BR255" s="162" t="s">
        <v>556</v>
      </c>
      <c r="BS255" s="162" t="s">
        <v>119</v>
      </c>
      <c r="BT255" s="175">
        <v>0.33375098061561598</v>
      </c>
      <c r="BU255" s="175">
        <v>0.32994464886188501</v>
      </c>
      <c r="BV255" s="175">
        <v>0.32339509367942798</v>
      </c>
      <c r="BW255" s="175">
        <v>0</v>
      </c>
      <c r="BX255" s="162"/>
      <c r="BY255" s="182"/>
    </row>
    <row r="256" spans="1:77" x14ac:dyDescent="0.25">
      <c r="A256" s="162" t="s">
        <v>1147</v>
      </c>
      <c r="B256" s="162" t="s">
        <v>637</v>
      </c>
      <c r="C256" s="162" t="s">
        <v>1148</v>
      </c>
      <c r="D256" s="162" t="s">
        <v>95</v>
      </c>
      <c r="E256" s="162" t="s">
        <v>1149</v>
      </c>
      <c r="F256" s="162" t="s">
        <v>1134</v>
      </c>
      <c r="G256" s="182"/>
      <c r="H256" s="182"/>
      <c r="I256" s="183"/>
      <c r="J256" s="166">
        <v>0.999</v>
      </c>
      <c r="K256" s="2">
        <v>0.999</v>
      </c>
      <c r="L256" s="166">
        <v>1.4</v>
      </c>
      <c r="M256" s="182"/>
      <c r="N256" s="182"/>
      <c r="O256" s="182"/>
      <c r="P256" s="162"/>
      <c r="Q256" s="182"/>
      <c r="R256" s="162"/>
      <c r="S256" s="162" t="s">
        <v>208</v>
      </c>
      <c r="T256" s="162" t="s">
        <v>96</v>
      </c>
      <c r="U256" s="182"/>
      <c r="V256" s="162"/>
      <c r="W256" s="182"/>
      <c r="X256" s="182"/>
      <c r="Y256" s="182"/>
      <c r="Z256" s="162" t="s">
        <v>96</v>
      </c>
      <c r="AA256" s="162" t="s">
        <v>96</v>
      </c>
      <c r="AB256" s="164" t="s">
        <v>99</v>
      </c>
      <c r="AC256" s="7" t="s">
        <v>100</v>
      </c>
      <c r="AD256" s="162" t="s">
        <v>96</v>
      </c>
      <c r="AE256" s="162" t="s">
        <v>101</v>
      </c>
      <c r="AF256" s="162" t="s">
        <v>182</v>
      </c>
      <c r="AG256" s="162" t="s">
        <v>183</v>
      </c>
      <c r="AH256" s="162" t="s">
        <v>555</v>
      </c>
      <c r="AI256" s="162" t="s">
        <v>698</v>
      </c>
      <c r="AJ256" s="162">
        <v>2014</v>
      </c>
      <c r="AK256" s="162">
        <v>3</v>
      </c>
      <c r="AL256" s="162">
        <v>6</v>
      </c>
      <c r="AM256" s="162">
        <v>2014</v>
      </c>
      <c r="AN256" s="162">
        <v>3</v>
      </c>
      <c r="AO256" s="162">
        <v>6</v>
      </c>
      <c r="AP256" s="162">
        <v>2034</v>
      </c>
      <c r="AQ256" s="162">
        <v>3</v>
      </c>
      <c r="AR256" s="162">
        <v>5</v>
      </c>
      <c r="AS256" s="162">
        <v>2011</v>
      </c>
      <c r="AT256" s="162">
        <v>8</v>
      </c>
      <c r="AU256" s="162">
        <v>31</v>
      </c>
      <c r="AV256" s="162" t="s">
        <v>101</v>
      </c>
      <c r="AW256" s="162"/>
      <c r="AX256" s="162"/>
      <c r="AY256" s="162"/>
      <c r="AZ256" s="162"/>
      <c r="BA256" s="162"/>
      <c r="BB256" s="182"/>
      <c r="BC256" s="182"/>
      <c r="BD256" s="182"/>
      <c r="BE256" s="182"/>
      <c r="BF256" s="182"/>
      <c r="BG256" s="182"/>
      <c r="BH256" s="182"/>
      <c r="BI256" s="182"/>
      <c r="BJ256" s="182"/>
      <c r="BK256" s="182"/>
      <c r="BL256" s="182"/>
      <c r="BM256" s="162" t="s">
        <v>103</v>
      </c>
      <c r="BN256" s="162" t="s">
        <v>96</v>
      </c>
      <c r="BO256" s="162" t="s">
        <v>116</v>
      </c>
      <c r="BP256" s="162" t="s">
        <v>104</v>
      </c>
      <c r="BQ256" s="162" t="s">
        <v>117</v>
      </c>
      <c r="BR256" s="162" t="s">
        <v>556</v>
      </c>
      <c r="BS256" s="162" t="s">
        <v>119</v>
      </c>
      <c r="BT256" s="175">
        <v>1.3343099942207299</v>
      </c>
      <c r="BU256" s="175">
        <v>1.3190315027236901</v>
      </c>
      <c r="BV256" s="175">
        <v>1.29284808158875</v>
      </c>
      <c r="BW256" s="175">
        <v>0</v>
      </c>
      <c r="BX256" s="162"/>
      <c r="BY256" s="182"/>
    </row>
    <row r="257" spans="1:77" x14ac:dyDescent="0.25">
      <c r="A257" s="162" t="s">
        <v>1150</v>
      </c>
      <c r="B257" s="162" t="s">
        <v>637</v>
      </c>
      <c r="C257" s="162" t="s">
        <v>1151</v>
      </c>
      <c r="D257" s="162" t="s">
        <v>95</v>
      </c>
      <c r="E257" s="162" t="s">
        <v>1152</v>
      </c>
      <c r="F257" s="162" t="s">
        <v>672</v>
      </c>
      <c r="G257" s="182"/>
      <c r="H257" s="182"/>
      <c r="I257" s="183"/>
      <c r="J257" s="166">
        <v>0.5</v>
      </c>
      <c r="K257" s="2">
        <v>0.5</v>
      </c>
      <c r="L257" s="166">
        <v>0.7</v>
      </c>
      <c r="M257" s="182"/>
      <c r="N257" s="182"/>
      <c r="O257" s="182"/>
      <c r="P257" s="162"/>
      <c r="Q257" s="182"/>
      <c r="R257" s="162"/>
      <c r="S257" s="162" t="s">
        <v>208</v>
      </c>
      <c r="T257" s="162" t="s">
        <v>96</v>
      </c>
      <c r="U257" s="182"/>
      <c r="V257" s="162"/>
      <c r="W257" s="182"/>
      <c r="X257" s="182"/>
      <c r="Y257" s="182"/>
      <c r="Z257" s="162" t="s">
        <v>96</v>
      </c>
      <c r="AA257" s="162" t="s">
        <v>96</v>
      </c>
      <c r="AB257" s="164" t="s">
        <v>99</v>
      </c>
      <c r="AC257" s="7" t="s">
        <v>100</v>
      </c>
      <c r="AD257" s="162" t="s">
        <v>96</v>
      </c>
      <c r="AE257" s="162" t="s">
        <v>101</v>
      </c>
      <c r="AF257" s="162" t="s">
        <v>96</v>
      </c>
      <c r="AG257" s="162"/>
      <c r="AH257" s="162" t="s">
        <v>555</v>
      </c>
      <c r="AI257" s="162" t="s">
        <v>174</v>
      </c>
      <c r="AJ257" s="162">
        <v>2014</v>
      </c>
      <c r="AK257" s="162">
        <v>3</v>
      </c>
      <c r="AL257" s="162">
        <v>3</v>
      </c>
      <c r="AM257" s="162">
        <v>2014</v>
      </c>
      <c r="AN257" s="162">
        <v>3</v>
      </c>
      <c r="AO257" s="162">
        <v>3</v>
      </c>
      <c r="AP257" s="162">
        <v>2034</v>
      </c>
      <c r="AQ257" s="162">
        <v>3</v>
      </c>
      <c r="AR257" s="162">
        <v>2</v>
      </c>
      <c r="AS257" s="162">
        <v>2011</v>
      </c>
      <c r="AT257" s="162">
        <v>8</v>
      </c>
      <c r="AU257" s="162">
        <v>31</v>
      </c>
      <c r="AV257" s="162" t="s">
        <v>101</v>
      </c>
      <c r="AW257" s="162"/>
      <c r="AX257" s="162"/>
      <c r="AY257" s="162"/>
      <c r="AZ257" s="162"/>
      <c r="BA257" s="162"/>
      <c r="BB257" s="182"/>
      <c r="BC257" s="182"/>
      <c r="BD257" s="182"/>
      <c r="BE257" s="182"/>
      <c r="BF257" s="182"/>
      <c r="BG257" s="182"/>
      <c r="BH257" s="182"/>
      <c r="BI257" s="182"/>
      <c r="BJ257" s="182"/>
      <c r="BK257" s="182"/>
      <c r="BL257" s="182"/>
      <c r="BM257" s="162" t="s">
        <v>103</v>
      </c>
      <c r="BN257" s="162" t="s">
        <v>96</v>
      </c>
      <c r="BO257" s="162" t="s">
        <v>116</v>
      </c>
      <c r="BP257" s="162" t="s">
        <v>104</v>
      </c>
      <c r="BQ257" s="162" t="s">
        <v>117</v>
      </c>
      <c r="BR257" s="162" t="s">
        <v>556</v>
      </c>
      <c r="BS257" s="162" t="s">
        <v>119</v>
      </c>
      <c r="BT257" s="175">
        <v>0.66799043321609497</v>
      </c>
      <c r="BU257" s="175">
        <v>0.66021795511245696</v>
      </c>
      <c r="BV257" s="175">
        <v>0.64711231946945202</v>
      </c>
      <c r="BW257" s="175">
        <v>0</v>
      </c>
      <c r="BX257" s="162"/>
      <c r="BY257" s="182"/>
    </row>
    <row r="258" spans="1:77" x14ac:dyDescent="0.25">
      <c r="A258" s="162" t="s">
        <v>1153</v>
      </c>
      <c r="B258" s="162" t="s">
        <v>637</v>
      </c>
      <c r="C258" s="162" t="s">
        <v>1154</v>
      </c>
      <c r="D258" s="162" t="s">
        <v>95</v>
      </c>
      <c r="E258" s="162" t="s">
        <v>1155</v>
      </c>
      <c r="F258" s="162" t="s">
        <v>672</v>
      </c>
      <c r="G258" s="182"/>
      <c r="H258" s="182"/>
      <c r="I258" s="183"/>
      <c r="J258" s="166">
        <v>0.75</v>
      </c>
      <c r="K258" s="2">
        <v>0.75</v>
      </c>
      <c r="L258" s="166">
        <v>1.1000000000000001</v>
      </c>
      <c r="M258" s="182"/>
      <c r="N258" s="182"/>
      <c r="O258" s="182"/>
      <c r="P258" s="162"/>
      <c r="Q258" s="182"/>
      <c r="R258" s="162"/>
      <c r="S258" s="162" t="s">
        <v>208</v>
      </c>
      <c r="T258" s="162" t="s">
        <v>96</v>
      </c>
      <c r="U258" s="182"/>
      <c r="V258" s="162"/>
      <c r="W258" s="182"/>
      <c r="X258" s="182"/>
      <c r="Y258" s="182"/>
      <c r="Z258" s="162" t="s">
        <v>96</v>
      </c>
      <c r="AA258" s="162" t="s">
        <v>96</v>
      </c>
      <c r="AB258" s="164" t="s">
        <v>99</v>
      </c>
      <c r="AC258" s="7" t="s">
        <v>100</v>
      </c>
      <c r="AD258" s="162" t="s">
        <v>96</v>
      </c>
      <c r="AE258" s="162" t="s">
        <v>101</v>
      </c>
      <c r="AF258" s="162" t="s">
        <v>96</v>
      </c>
      <c r="AG258" s="162"/>
      <c r="AH258" s="162" t="s">
        <v>555</v>
      </c>
      <c r="AI258" s="162" t="s">
        <v>174</v>
      </c>
      <c r="AJ258" s="162">
        <v>2014</v>
      </c>
      <c r="AK258" s="162">
        <v>2</v>
      </c>
      <c r="AL258" s="162">
        <v>20</v>
      </c>
      <c r="AM258" s="162">
        <v>2014</v>
      </c>
      <c r="AN258" s="162">
        <v>2</v>
      </c>
      <c r="AO258" s="162">
        <v>20</v>
      </c>
      <c r="AP258" s="162">
        <v>2034</v>
      </c>
      <c r="AQ258" s="162">
        <v>2</v>
      </c>
      <c r="AR258" s="162">
        <v>19</v>
      </c>
      <c r="AS258" s="162">
        <v>2011</v>
      </c>
      <c r="AT258" s="162">
        <v>8</v>
      </c>
      <c r="AU258" s="162">
        <v>31</v>
      </c>
      <c r="AV258" s="162" t="s">
        <v>101</v>
      </c>
      <c r="AW258" s="162"/>
      <c r="AX258" s="162"/>
      <c r="AY258" s="162"/>
      <c r="AZ258" s="162"/>
      <c r="BA258" s="162"/>
      <c r="BB258" s="182"/>
      <c r="BC258" s="182"/>
      <c r="BD258" s="182"/>
      <c r="BE258" s="182"/>
      <c r="BF258" s="182"/>
      <c r="BG258" s="182"/>
      <c r="BH258" s="182"/>
      <c r="BI258" s="182"/>
      <c r="BJ258" s="182"/>
      <c r="BK258" s="182"/>
      <c r="BL258" s="182"/>
      <c r="BM258" s="162" t="s">
        <v>103</v>
      </c>
      <c r="BN258" s="162" t="s">
        <v>96</v>
      </c>
      <c r="BO258" s="162" t="s">
        <v>116</v>
      </c>
      <c r="BP258" s="162" t="s">
        <v>104</v>
      </c>
      <c r="BQ258" s="162" t="s">
        <v>117</v>
      </c>
      <c r="BR258" s="162" t="s">
        <v>556</v>
      </c>
      <c r="BS258" s="162" t="s">
        <v>119</v>
      </c>
      <c r="BT258" s="175">
        <v>1.00187968444824</v>
      </c>
      <c r="BU258" s="175">
        <v>0.99023041915893595</v>
      </c>
      <c r="BV258" s="175">
        <v>0.97057379627227802</v>
      </c>
      <c r="BW258" s="175">
        <v>0</v>
      </c>
      <c r="BX258" s="162"/>
      <c r="BY258" s="182"/>
    </row>
    <row r="259" spans="1:77" x14ac:dyDescent="0.25">
      <c r="A259" s="162" t="s">
        <v>1156</v>
      </c>
      <c r="B259" s="162" t="s">
        <v>1157</v>
      </c>
      <c r="C259" s="162" t="s">
        <v>1158</v>
      </c>
      <c r="D259" s="162" t="s">
        <v>95</v>
      </c>
      <c r="E259" s="162" t="s">
        <v>1159</v>
      </c>
      <c r="F259" s="162" t="s">
        <v>1160</v>
      </c>
      <c r="G259" s="182"/>
      <c r="H259" s="182"/>
      <c r="I259" s="183"/>
      <c r="J259" s="166">
        <v>0.75</v>
      </c>
      <c r="K259" s="2">
        <v>0.75</v>
      </c>
      <c r="L259" s="166">
        <v>1.1000000000000001</v>
      </c>
      <c r="M259" s="182"/>
      <c r="N259" s="182"/>
      <c r="O259" s="182"/>
      <c r="P259" s="162"/>
      <c r="Q259" s="182"/>
      <c r="R259" s="162"/>
      <c r="S259" s="162" t="s">
        <v>649</v>
      </c>
      <c r="T259" s="162" t="s">
        <v>96</v>
      </c>
      <c r="U259" s="182"/>
      <c r="V259" s="162"/>
      <c r="W259" s="182"/>
      <c r="X259" s="182"/>
      <c r="Y259" s="182"/>
      <c r="Z259" s="162" t="s">
        <v>96</v>
      </c>
      <c r="AA259" s="162" t="s">
        <v>96</v>
      </c>
      <c r="AB259" s="164" t="s">
        <v>99</v>
      </c>
      <c r="AC259" s="7" t="s">
        <v>100</v>
      </c>
      <c r="AD259" s="162" t="s">
        <v>96</v>
      </c>
      <c r="AE259" s="162" t="s">
        <v>101</v>
      </c>
      <c r="AF259" s="162" t="s">
        <v>137</v>
      </c>
      <c r="AG259" s="162" t="s">
        <v>273</v>
      </c>
      <c r="AH259" s="162" t="s">
        <v>555</v>
      </c>
      <c r="AI259" s="162" t="s">
        <v>1048</v>
      </c>
      <c r="AJ259" s="162">
        <v>2013</v>
      </c>
      <c r="AK259" s="162">
        <v>12</v>
      </c>
      <c r="AL259" s="162">
        <v>30</v>
      </c>
      <c r="AM259" s="162">
        <v>2013</v>
      </c>
      <c r="AN259" s="162">
        <v>12</v>
      </c>
      <c r="AO259" s="162">
        <v>30</v>
      </c>
      <c r="AP259" s="162">
        <v>2033</v>
      </c>
      <c r="AQ259" s="162">
        <v>12</v>
      </c>
      <c r="AR259" s="162">
        <v>29</v>
      </c>
      <c r="AS259" s="162">
        <v>2011</v>
      </c>
      <c r="AT259" s="162">
        <v>10</v>
      </c>
      <c r="AU259" s="162">
        <v>11</v>
      </c>
      <c r="AV259" s="162" t="s">
        <v>101</v>
      </c>
      <c r="AW259" s="162"/>
      <c r="AX259" s="162"/>
      <c r="AY259" s="162"/>
      <c r="AZ259" s="162"/>
      <c r="BA259" s="162"/>
      <c r="BB259" s="182"/>
      <c r="BC259" s="182"/>
      <c r="BD259" s="182"/>
      <c r="BE259" s="182"/>
      <c r="BF259" s="182"/>
      <c r="BG259" s="182"/>
      <c r="BH259" s="182"/>
      <c r="BI259" s="182"/>
      <c r="BJ259" s="182"/>
      <c r="BK259" s="182"/>
      <c r="BL259" s="182"/>
      <c r="BM259" s="162" t="s">
        <v>103</v>
      </c>
      <c r="BN259" s="162" t="s">
        <v>96</v>
      </c>
      <c r="BO259" s="162" t="s">
        <v>116</v>
      </c>
      <c r="BP259" s="162" t="s">
        <v>104</v>
      </c>
      <c r="BQ259" s="162" t="s">
        <v>117</v>
      </c>
      <c r="BR259" s="162" t="s">
        <v>556</v>
      </c>
      <c r="BS259" s="162" t="s">
        <v>119</v>
      </c>
      <c r="BT259" s="175">
        <v>1.0013067450523401</v>
      </c>
      <c r="BU259" s="175">
        <v>0.98982330751419101</v>
      </c>
      <c r="BV259" s="175">
        <v>0.97017477703094501</v>
      </c>
      <c r="BW259" s="175">
        <v>0</v>
      </c>
      <c r="BX259" s="162"/>
      <c r="BY259" s="182"/>
    </row>
    <row r="260" spans="1:77" x14ac:dyDescent="0.25">
      <c r="A260" s="162" t="s">
        <v>1161</v>
      </c>
      <c r="B260" s="162" t="s">
        <v>637</v>
      </c>
      <c r="C260" s="162" t="s">
        <v>1162</v>
      </c>
      <c r="D260" s="162" t="s">
        <v>95</v>
      </c>
      <c r="E260" s="162" t="s">
        <v>1163</v>
      </c>
      <c r="F260" s="162" t="s">
        <v>898</v>
      </c>
      <c r="G260" s="182"/>
      <c r="H260" s="182"/>
      <c r="I260" s="183"/>
      <c r="J260" s="166">
        <v>0.75</v>
      </c>
      <c r="K260" s="2">
        <v>0.75</v>
      </c>
      <c r="L260" s="166">
        <v>1.1000000000000001</v>
      </c>
      <c r="M260" s="182"/>
      <c r="N260" s="182"/>
      <c r="O260" s="182"/>
      <c r="P260" s="162"/>
      <c r="Q260" s="182"/>
      <c r="R260" s="162"/>
      <c r="S260" s="162" t="s">
        <v>208</v>
      </c>
      <c r="T260" s="162" t="s">
        <v>96</v>
      </c>
      <c r="U260" s="182"/>
      <c r="V260" s="162"/>
      <c r="W260" s="182"/>
      <c r="X260" s="182"/>
      <c r="Y260" s="182"/>
      <c r="Z260" s="162" t="s">
        <v>96</v>
      </c>
      <c r="AA260" s="162" t="s">
        <v>96</v>
      </c>
      <c r="AB260" s="164" t="s">
        <v>99</v>
      </c>
      <c r="AC260" s="7" t="s">
        <v>100</v>
      </c>
      <c r="AD260" s="162" t="s">
        <v>96</v>
      </c>
      <c r="AE260" s="162" t="s">
        <v>101</v>
      </c>
      <c r="AF260" s="162" t="s">
        <v>137</v>
      </c>
      <c r="AG260" s="162" t="s">
        <v>1164</v>
      </c>
      <c r="AH260" s="162" t="s">
        <v>555</v>
      </c>
      <c r="AI260" s="162" t="s">
        <v>1048</v>
      </c>
      <c r="AJ260" s="162">
        <v>2015</v>
      </c>
      <c r="AK260" s="162">
        <v>1</v>
      </c>
      <c r="AL260" s="162">
        <v>14</v>
      </c>
      <c r="AM260" s="162">
        <v>2015</v>
      </c>
      <c r="AN260" s="162">
        <v>1</v>
      </c>
      <c r="AO260" s="162">
        <v>14</v>
      </c>
      <c r="AP260" s="162">
        <v>2035</v>
      </c>
      <c r="AQ260" s="162">
        <v>1</v>
      </c>
      <c r="AR260" s="162">
        <v>13</v>
      </c>
      <c r="AS260" s="162">
        <v>2013</v>
      </c>
      <c r="AT260" s="162">
        <v>4</v>
      </c>
      <c r="AU260" s="162">
        <v>24</v>
      </c>
      <c r="AV260" s="162" t="s">
        <v>101</v>
      </c>
      <c r="AW260" s="162"/>
      <c r="AX260" s="162"/>
      <c r="AY260" s="162"/>
      <c r="AZ260" s="162"/>
      <c r="BA260" s="162"/>
      <c r="BB260" s="182"/>
      <c r="BC260" s="182"/>
      <c r="BD260" s="182"/>
      <c r="BE260" s="182"/>
      <c r="BF260" s="182"/>
      <c r="BG260" s="182"/>
      <c r="BH260" s="182"/>
      <c r="BI260" s="182"/>
      <c r="BJ260" s="182"/>
      <c r="BK260" s="182"/>
      <c r="BL260" s="182"/>
      <c r="BM260" s="162" t="s">
        <v>103</v>
      </c>
      <c r="BN260" s="162" t="s">
        <v>96</v>
      </c>
      <c r="BO260" s="162" t="s">
        <v>116</v>
      </c>
      <c r="BP260" s="162" t="s">
        <v>104</v>
      </c>
      <c r="BQ260" s="162" t="s">
        <v>117</v>
      </c>
      <c r="BR260" s="162" t="s">
        <v>556</v>
      </c>
      <c r="BS260" s="162" t="s">
        <v>119</v>
      </c>
      <c r="BT260" s="175">
        <v>1.00640973997116</v>
      </c>
      <c r="BU260" s="175">
        <v>0.994867802143097</v>
      </c>
      <c r="BV260" s="175">
        <v>0.97511925411224398</v>
      </c>
      <c r="BW260" s="175">
        <v>1.1437357425689699E-2</v>
      </c>
      <c r="BX260" s="162"/>
      <c r="BY260" s="182"/>
    </row>
    <row r="261" spans="1:77" x14ac:dyDescent="0.25">
      <c r="A261" s="162" t="s">
        <v>1165</v>
      </c>
      <c r="B261" s="162" t="s">
        <v>637</v>
      </c>
      <c r="C261" s="162" t="s">
        <v>1166</v>
      </c>
      <c r="D261" s="162" t="s">
        <v>95</v>
      </c>
      <c r="E261" s="162" t="s">
        <v>1167</v>
      </c>
      <c r="F261" s="162" t="s">
        <v>1168</v>
      </c>
      <c r="G261" s="182"/>
      <c r="H261" s="182"/>
      <c r="I261" s="183"/>
      <c r="J261" s="166">
        <v>0.999</v>
      </c>
      <c r="K261" s="2">
        <v>0.999</v>
      </c>
      <c r="L261" s="166">
        <v>1.3986000000000001</v>
      </c>
      <c r="M261" s="182"/>
      <c r="N261" s="182"/>
      <c r="O261" s="182"/>
      <c r="P261" s="162"/>
      <c r="Q261" s="182"/>
      <c r="R261" s="162"/>
      <c r="S261" s="162" t="s">
        <v>208</v>
      </c>
      <c r="T261" s="162" t="s">
        <v>96</v>
      </c>
      <c r="U261" s="182"/>
      <c r="V261" s="162"/>
      <c r="W261" s="182"/>
      <c r="X261" s="182"/>
      <c r="Y261" s="182"/>
      <c r="Z261" s="162" t="s">
        <v>96</v>
      </c>
      <c r="AA261" s="162" t="s">
        <v>96</v>
      </c>
      <c r="AB261" s="164" t="s">
        <v>99</v>
      </c>
      <c r="AC261" s="7" t="s">
        <v>100</v>
      </c>
      <c r="AD261" s="162" t="s">
        <v>96</v>
      </c>
      <c r="AE261" s="162" t="s">
        <v>101</v>
      </c>
      <c r="AF261" s="162" t="s">
        <v>137</v>
      </c>
      <c r="AG261" s="162" t="s">
        <v>183</v>
      </c>
      <c r="AH261" s="162" t="s">
        <v>555</v>
      </c>
      <c r="AI261" s="162" t="s">
        <v>347</v>
      </c>
      <c r="AJ261" s="162">
        <v>2015</v>
      </c>
      <c r="AK261" s="162">
        <v>10</v>
      </c>
      <c r="AL261" s="162">
        <v>22</v>
      </c>
      <c r="AM261" s="162">
        <v>2015</v>
      </c>
      <c r="AN261" s="162">
        <v>10</v>
      </c>
      <c r="AO261" s="162">
        <v>22</v>
      </c>
      <c r="AP261" s="162">
        <v>2035</v>
      </c>
      <c r="AQ261" s="162">
        <v>10</v>
      </c>
      <c r="AR261" s="162">
        <v>21</v>
      </c>
      <c r="AS261" s="162">
        <v>2013</v>
      </c>
      <c r="AT261" s="162">
        <v>4</v>
      </c>
      <c r="AU261" s="162">
        <v>24</v>
      </c>
      <c r="AV261" s="162" t="s">
        <v>101</v>
      </c>
      <c r="AW261" s="162"/>
      <c r="AX261" s="162"/>
      <c r="AY261" s="162"/>
      <c r="AZ261" s="162"/>
      <c r="BA261" s="162"/>
      <c r="BB261" s="182"/>
      <c r="BC261" s="182"/>
      <c r="BD261" s="182"/>
      <c r="BE261" s="182"/>
      <c r="BF261" s="182"/>
      <c r="BG261" s="182"/>
      <c r="BH261" s="182"/>
      <c r="BI261" s="182"/>
      <c r="BJ261" s="182"/>
      <c r="BK261" s="182"/>
      <c r="BL261" s="182"/>
      <c r="BM261" s="162" t="s">
        <v>103</v>
      </c>
      <c r="BN261" s="162" t="s">
        <v>96</v>
      </c>
      <c r="BO261" s="162" t="s">
        <v>116</v>
      </c>
      <c r="BP261" s="162" t="s">
        <v>104</v>
      </c>
      <c r="BQ261" s="162" t="s">
        <v>117</v>
      </c>
      <c r="BR261" s="162" t="s">
        <v>556</v>
      </c>
      <c r="BS261" s="162" t="s">
        <v>119</v>
      </c>
      <c r="BT261" s="175">
        <v>2.0215232243537899</v>
      </c>
      <c r="BU261" s="175">
        <v>1.9985599880218501</v>
      </c>
      <c r="BV261" s="175">
        <v>1.9588875637054399</v>
      </c>
      <c r="BW261" s="175">
        <v>1.7098942618370101</v>
      </c>
      <c r="BX261" s="162"/>
      <c r="BY261" s="182"/>
    </row>
    <row r="262" spans="1:77" x14ac:dyDescent="0.25">
      <c r="A262" s="162" t="s">
        <v>1169</v>
      </c>
      <c r="B262" s="162" t="s">
        <v>401</v>
      </c>
      <c r="C262" s="162" t="s">
        <v>1170</v>
      </c>
      <c r="D262" s="162" t="s">
        <v>95</v>
      </c>
      <c r="E262" s="162" t="s">
        <v>1171</v>
      </c>
      <c r="F262" s="162" t="s">
        <v>1172</v>
      </c>
      <c r="G262" s="182"/>
      <c r="H262" s="182"/>
      <c r="I262" s="183"/>
      <c r="J262" s="166">
        <v>0.32</v>
      </c>
      <c r="K262" s="2">
        <v>0.32</v>
      </c>
      <c r="L262" s="166">
        <v>1.62</v>
      </c>
      <c r="M262" s="182"/>
      <c r="N262" s="182"/>
      <c r="O262" s="182"/>
      <c r="P262" s="162"/>
      <c r="Q262" s="182"/>
      <c r="R262" s="162"/>
      <c r="S262" s="162" t="s">
        <v>96</v>
      </c>
      <c r="T262" s="162" t="s">
        <v>96</v>
      </c>
      <c r="U262" s="182"/>
      <c r="V262" s="162"/>
      <c r="W262" s="182"/>
      <c r="X262" s="182"/>
      <c r="Y262" s="182"/>
      <c r="Z262" s="162" t="s">
        <v>96</v>
      </c>
      <c r="AA262" s="162" t="s">
        <v>96</v>
      </c>
      <c r="AB262" s="164" t="s">
        <v>99</v>
      </c>
      <c r="AC262" s="7" t="s">
        <v>100</v>
      </c>
      <c r="AD262" s="162" t="s">
        <v>96</v>
      </c>
      <c r="AE262" s="162" t="s">
        <v>101</v>
      </c>
      <c r="AF262" s="162" t="s">
        <v>182</v>
      </c>
      <c r="AG262" s="162" t="s">
        <v>183</v>
      </c>
      <c r="AH262" s="162" t="s">
        <v>555</v>
      </c>
      <c r="AI262" s="162" t="s">
        <v>791</v>
      </c>
      <c r="AJ262" s="162">
        <v>2015</v>
      </c>
      <c r="AK262" s="162">
        <v>9</v>
      </c>
      <c r="AL262" s="162">
        <v>25</v>
      </c>
      <c r="AM262" s="162">
        <v>2015</v>
      </c>
      <c r="AN262" s="162">
        <v>9</v>
      </c>
      <c r="AO262" s="162">
        <v>25</v>
      </c>
      <c r="AP262" s="162">
        <v>2035</v>
      </c>
      <c r="AQ262" s="162">
        <v>9</v>
      </c>
      <c r="AR262" s="162">
        <v>24</v>
      </c>
      <c r="AS262" s="162">
        <v>2013</v>
      </c>
      <c r="AT262" s="162">
        <v>6</v>
      </c>
      <c r="AU262" s="162">
        <v>20</v>
      </c>
      <c r="AV262" s="162" t="s">
        <v>101</v>
      </c>
      <c r="AW262" s="162"/>
      <c r="AX262" s="162"/>
      <c r="AY262" s="162"/>
      <c r="AZ262" s="162"/>
      <c r="BA262" s="162"/>
      <c r="BB262" s="182"/>
      <c r="BC262" s="182"/>
      <c r="BD262" s="182"/>
      <c r="BE262" s="182"/>
      <c r="BF262" s="182"/>
      <c r="BG262" s="182"/>
      <c r="BH262" s="182"/>
      <c r="BI262" s="182"/>
      <c r="BJ262" s="182"/>
      <c r="BK262" s="182"/>
      <c r="BL262" s="182"/>
      <c r="BM262" s="162" t="s">
        <v>103</v>
      </c>
      <c r="BN262" s="162" t="s">
        <v>96</v>
      </c>
      <c r="BO262" s="162" t="s">
        <v>116</v>
      </c>
      <c r="BP262" s="162" t="s">
        <v>104</v>
      </c>
      <c r="BQ262" s="162" t="s">
        <v>117</v>
      </c>
      <c r="BR262" s="162" t="s">
        <v>556</v>
      </c>
      <c r="BS262" s="162" t="s">
        <v>404</v>
      </c>
      <c r="BT262" s="175">
        <v>1.6022016143798801</v>
      </c>
      <c r="BU262" s="175">
        <v>1.59782403182983</v>
      </c>
      <c r="BV262" s="175">
        <v>1.5978240203857399</v>
      </c>
      <c r="BW262" s="175">
        <v>1.1688192100524899</v>
      </c>
      <c r="BX262" s="162"/>
      <c r="BY262" s="182"/>
    </row>
    <row r="263" spans="1:77" x14ac:dyDescent="0.25">
      <c r="A263" s="162" t="s">
        <v>1173</v>
      </c>
      <c r="B263" s="162" t="s">
        <v>637</v>
      </c>
      <c r="C263" s="162" t="s">
        <v>1174</v>
      </c>
      <c r="D263" s="162" t="s">
        <v>95</v>
      </c>
      <c r="E263" s="162" t="s">
        <v>1175</v>
      </c>
      <c r="F263" s="162" t="s">
        <v>1176</v>
      </c>
      <c r="G263" s="182"/>
      <c r="H263" s="182"/>
      <c r="I263" s="183"/>
      <c r="J263" s="166">
        <v>0.999</v>
      </c>
      <c r="K263" s="2">
        <v>0.999</v>
      </c>
      <c r="L263" s="166">
        <v>1.3986000000000001</v>
      </c>
      <c r="M263" s="182"/>
      <c r="N263" s="182"/>
      <c r="O263" s="182"/>
      <c r="P263" s="162"/>
      <c r="Q263" s="182"/>
      <c r="R263" s="162"/>
      <c r="S263" s="162" t="s">
        <v>208</v>
      </c>
      <c r="T263" s="162" t="s">
        <v>96</v>
      </c>
      <c r="U263" s="182"/>
      <c r="V263" s="162"/>
      <c r="W263" s="182"/>
      <c r="X263" s="182"/>
      <c r="Y263" s="182"/>
      <c r="Z263" s="162" t="s">
        <v>96</v>
      </c>
      <c r="AA263" s="162" t="s">
        <v>96</v>
      </c>
      <c r="AB263" s="164" t="s">
        <v>99</v>
      </c>
      <c r="AC263" s="7" t="s">
        <v>100</v>
      </c>
      <c r="AD263" s="162" t="s">
        <v>96</v>
      </c>
      <c r="AE263" s="162" t="s">
        <v>101</v>
      </c>
      <c r="AF263" s="162" t="s">
        <v>137</v>
      </c>
      <c r="AG263" s="162" t="s">
        <v>183</v>
      </c>
      <c r="AH263" s="162" t="s">
        <v>555</v>
      </c>
      <c r="AI263" s="162" t="s">
        <v>1048</v>
      </c>
      <c r="AJ263" s="162">
        <v>2016</v>
      </c>
      <c r="AK263" s="162">
        <v>2</v>
      </c>
      <c r="AL263" s="162">
        <v>3</v>
      </c>
      <c r="AM263" s="162">
        <v>2016</v>
      </c>
      <c r="AN263" s="162">
        <v>2</v>
      </c>
      <c r="AO263" s="162">
        <v>3</v>
      </c>
      <c r="AP263" s="162">
        <v>2036</v>
      </c>
      <c r="AQ263" s="162">
        <v>2</v>
      </c>
      <c r="AR263" s="162">
        <v>2</v>
      </c>
      <c r="AS263" s="162">
        <v>2013</v>
      </c>
      <c r="AT263" s="162">
        <v>7</v>
      </c>
      <c r="AU263" s="162">
        <v>22</v>
      </c>
      <c r="AV263" s="162" t="s">
        <v>101</v>
      </c>
      <c r="AW263" s="162"/>
      <c r="AX263" s="162"/>
      <c r="AY263" s="162"/>
      <c r="AZ263" s="162"/>
      <c r="BA263" s="162"/>
      <c r="BB263" s="182"/>
      <c r="BC263" s="182"/>
      <c r="BD263" s="182"/>
      <c r="BE263" s="182"/>
      <c r="BF263" s="182"/>
      <c r="BG263" s="182"/>
      <c r="BH263" s="182"/>
      <c r="BI263" s="182"/>
      <c r="BJ263" s="182"/>
      <c r="BK263" s="182"/>
      <c r="BL263" s="182"/>
      <c r="BM263" s="162" t="s">
        <v>103</v>
      </c>
      <c r="BN263" s="162" t="s">
        <v>96</v>
      </c>
      <c r="BO263" s="162" t="s">
        <v>116</v>
      </c>
      <c r="BP263" s="162" t="s">
        <v>104</v>
      </c>
      <c r="BQ263" s="162" t="s">
        <v>117</v>
      </c>
      <c r="BR263" s="162" t="s">
        <v>556</v>
      </c>
      <c r="BS263" s="162" t="s">
        <v>119</v>
      </c>
      <c r="BT263" s="175">
        <v>1.34944286394119</v>
      </c>
      <c r="BU263" s="175">
        <v>1.33396710634232</v>
      </c>
      <c r="BV263" s="175">
        <v>1.3074871954917899</v>
      </c>
      <c r="BW263" s="175">
        <v>1.2751252665519699</v>
      </c>
      <c r="BX263" s="162"/>
      <c r="BY263" s="182"/>
    </row>
    <row r="264" spans="1:77" x14ac:dyDescent="0.25">
      <c r="A264" s="162" t="s">
        <v>1177</v>
      </c>
      <c r="B264" s="162" t="s">
        <v>637</v>
      </c>
      <c r="C264" s="162" t="s">
        <v>1178</v>
      </c>
      <c r="D264" s="162" t="s">
        <v>95</v>
      </c>
      <c r="E264" s="162" t="s">
        <v>1179</v>
      </c>
      <c r="F264" s="162" t="s">
        <v>1180</v>
      </c>
      <c r="G264" s="182"/>
      <c r="H264" s="182"/>
      <c r="I264" s="183"/>
      <c r="J264" s="166">
        <v>0.25</v>
      </c>
      <c r="K264" s="2">
        <v>0.25</v>
      </c>
      <c r="L264" s="166">
        <v>0.35</v>
      </c>
      <c r="M264" s="182"/>
      <c r="N264" s="182"/>
      <c r="O264" s="182"/>
      <c r="P264" s="162"/>
      <c r="Q264" s="182"/>
      <c r="R264" s="162"/>
      <c r="S264" s="162" t="s">
        <v>208</v>
      </c>
      <c r="T264" s="162" t="s">
        <v>96</v>
      </c>
      <c r="U264" s="182"/>
      <c r="V264" s="162"/>
      <c r="W264" s="182"/>
      <c r="X264" s="182"/>
      <c r="Y264" s="182"/>
      <c r="Z264" s="162" t="s">
        <v>96</v>
      </c>
      <c r="AA264" s="162" t="s">
        <v>96</v>
      </c>
      <c r="AB264" s="164" t="s">
        <v>99</v>
      </c>
      <c r="AC264" s="7" t="s">
        <v>100</v>
      </c>
      <c r="AD264" s="162" t="s">
        <v>96</v>
      </c>
      <c r="AE264" s="162" t="s">
        <v>101</v>
      </c>
      <c r="AF264" s="162" t="s">
        <v>96</v>
      </c>
      <c r="AG264" s="162"/>
      <c r="AH264" s="162" t="s">
        <v>555</v>
      </c>
      <c r="AI264" s="162" t="s">
        <v>698</v>
      </c>
      <c r="AJ264" s="162">
        <v>2016</v>
      </c>
      <c r="AK264" s="162">
        <v>12</v>
      </c>
      <c r="AL264" s="162">
        <v>19</v>
      </c>
      <c r="AM264" s="162">
        <v>2016</v>
      </c>
      <c r="AN264" s="162">
        <v>12</v>
      </c>
      <c r="AO264" s="162">
        <v>19</v>
      </c>
      <c r="AP264" s="162">
        <v>2036</v>
      </c>
      <c r="AQ264" s="162">
        <v>12</v>
      </c>
      <c r="AR264" s="162">
        <v>18</v>
      </c>
      <c r="AS264" s="162">
        <v>2013</v>
      </c>
      <c r="AT264" s="162">
        <v>8</v>
      </c>
      <c r="AU264" s="162">
        <v>1</v>
      </c>
      <c r="AV264" s="162" t="s">
        <v>101</v>
      </c>
      <c r="AW264" s="162"/>
      <c r="AX264" s="162"/>
      <c r="AY264" s="162"/>
      <c r="AZ264" s="162"/>
      <c r="BA264" s="162"/>
      <c r="BB264" s="182"/>
      <c r="BC264" s="182"/>
      <c r="BD264" s="182"/>
      <c r="BE264" s="182"/>
      <c r="BF264" s="182"/>
      <c r="BG264" s="182"/>
      <c r="BH264" s="182"/>
      <c r="BI264" s="182"/>
      <c r="BJ264" s="182"/>
      <c r="BK264" s="182"/>
      <c r="BL264" s="182"/>
      <c r="BM264" s="162" t="s">
        <v>103</v>
      </c>
      <c r="BN264" s="162" t="s">
        <v>96</v>
      </c>
      <c r="BO264" s="162" t="s">
        <v>116</v>
      </c>
      <c r="BP264" s="162" t="s">
        <v>104</v>
      </c>
      <c r="BQ264" s="162" t="s">
        <v>117</v>
      </c>
      <c r="BR264" s="162" t="s">
        <v>556</v>
      </c>
      <c r="BS264" s="162" t="s">
        <v>119</v>
      </c>
      <c r="BT264" s="175">
        <v>0.33879301679134399</v>
      </c>
      <c r="BU264" s="175">
        <v>0.33491592645645102</v>
      </c>
      <c r="BV264" s="175">
        <v>0.32826767337322199</v>
      </c>
      <c r="BW264" s="175">
        <v>0.320142649292946</v>
      </c>
      <c r="BX264" s="162"/>
      <c r="BY264" s="182"/>
    </row>
    <row r="265" spans="1:77" x14ac:dyDescent="0.25">
      <c r="A265" s="162" t="s">
        <v>1181</v>
      </c>
      <c r="B265" s="162" t="s">
        <v>637</v>
      </c>
      <c r="C265" s="162" t="s">
        <v>1182</v>
      </c>
      <c r="D265" s="162" t="s">
        <v>95</v>
      </c>
      <c r="E265" s="162" t="s">
        <v>1183</v>
      </c>
      <c r="F265" s="162" t="s">
        <v>1184</v>
      </c>
      <c r="G265" s="182"/>
      <c r="H265" s="182"/>
      <c r="I265" s="183"/>
      <c r="J265" s="166">
        <v>0.5</v>
      </c>
      <c r="K265" s="2">
        <v>0.5</v>
      </c>
      <c r="L265" s="166">
        <v>0.7</v>
      </c>
      <c r="M265" s="182"/>
      <c r="N265" s="182"/>
      <c r="O265" s="182"/>
      <c r="P265" s="162"/>
      <c r="Q265" s="182"/>
      <c r="R265" s="162"/>
      <c r="S265" s="162" t="s">
        <v>208</v>
      </c>
      <c r="T265" s="162" t="s">
        <v>96</v>
      </c>
      <c r="U265" s="182"/>
      <c r="V265" s="162"/>
      <c r="W265" s="182"/>
      <c r="X265" s="182"/>
      <c r="Y265" s="182"/>
      <c r="Z265" s="162" t="s">
        <v>96</v>
      </c>
      <c r="AA265" s="162" t="s">
        <v>96</v>
      </c>
      <c r="AB265" s="164" t="s">
        <v>99</v>
      </c>
      <c r="AC265" s="7" t="s">
        <v>100</v>
      </c>
      <c r="AD265" s="162" t="s">
        <v>96</v>
      </c>
      <c r="AE265" s="162" t="s">
        <v>101</v>
      </c>
      <c r="AF265" s="162" t="s">
        <v>96</v>
      </c>
      <c r="AG265" s="162"/>
      <c r="AH265" s="162" t="s">
        <v>555</v>
      </c>
      <c r="AI265" s="162" t="s">
        <v>579</v>
      </c>
      <c r="AJ265" s="162">
        <v>2016</v>
      </c>
      <c r="AK265" s="162">
        <v>2</v>
      </c>
      <c r="AL265" s="162">
        <v>11</v>
      </c>
      <c r="AM265" s="162">
        <v>2016</v>
      </c>
      <c r="AN265" s="162">
        <v>2</v>
      </c>
      <c r="AO265" s="162">
        <v>11</v>
      </c>
      <c r="AP265" s="162">
        <v>2036</v>
      </c>
      <c r="AQ265" s="162">
        <v>2</v>
      </c>
      <c r="AR265" s="162">
        <v>10</v>
      </c>
      <c r="AS265" s="162">
        <v>2013</v>
      </c>
      <c r="AT265" s="162">
        <v>8</v>
      </c>
      <c r="AU265" s="162">
        <v>1</v>
      </c>
      <c r="AV265" s="162" t="s">
        <v>101</v>
      </c>
      <c r="AW265" s="162"/>
      <c r="AX265" s="162"/>
      <c r="AY265" s="162"/>
      <c r="AZ265" s="162"/>
      <c r="BA265" s="162"/>
      <c r="BB265" s="182"/>
      <c r="BC265" s="182"/>
      <c r="BD265" s="182"/>
      <c r="BE265" s="182"/>
      <c r="BF265" s="182"/>
      <c r="BG265" s="182"/>
      <c r="BH265" s="182"/>
      <c r="BI265" s="182"/>
      <c r="BJ265" s="182"/>
      <c r="BK265" s="182"/>
      <c r="BL265" s="182"/>
      <c r="BM265" s="162" t="s">
        <v>103</v>
      </c>
      <c r="BN265" s="162" t="s">
        <v>96</v>
      </c>
      <c r="BO265" s="162" t="s">
        <v>116</v>
      </c>
      <c r="BP265" s="162" t="s">
        <v>104</v>
      </c>
      <c r="BQ265" s="162" t="s">
        <v>117</v>
      </c>
      <c r="BR265" s="162" t="s">
        <v>556</v>
      </c>
      <c r="BS265" s="162" t="s">
        <v>119</v>
      </c>
      <c r="BT265" s="175">
        <v>1.17571002721786</v>
      </c>
      <c r="BU265" s="175">
        <v>1.1620587205886801</v>
      </c>
      <c r="BV265" s="175">
        <v>1.1389912705421401</v>
      </c>
      <c r="BW265" s="175">
        <v>1.11079981899261</v>
      </c>
      <c r="BX265" s="162"/>
      <c r="BY265" s="182"/>
    </row>
    <row r="266" spans="1:77" x14ac:dyDescent="0.25">
      <c r="A266" s="162" t="s">
        <v>1185</v>
      </c>
      <c r="B266" s="162" t="s">
        <v>401</v>
      </c>
      <c r="C266" s="162" t="s">
        <v>1186</v>
      </c>
      <c r="D266" s="162" t="s">
        <v>95</v>
      </c>
      <c r="E266" s="162" t="s">
        <v>96</v>
      </c>
      <c r="F266" s="162" t="s">
        <v>1187</v>
      </c>
      <c r="G266" s="182"/>
      <c r="H266" s="182"/>
      <c r="I266" s="183"/>
      <c r="J266" s="166">
        <v>0.3</v>
      </c>
      <c r="K266" s="2">
        <v>0.3</v>
      </c>
      <c r="L266" s="166">
        <v>1.1000000000000001</v>
      </c>
      <c r="M266" s="182"/>
      <c r="N266" s="182"/>
      <c r="O266" s="182"/>
      <c r="P266" s="162"/>
      <c r="Q266" s="182"/>
      <c r="R266" s="162"/>
      <c r="S266" s="162" t="s">
        <v>96</v>
      </c>
      <c r="T266" s="162" t="s">
        <v>96</v>
      </c>
      <c r="U266" s="182"/>
      <c r="V266" s="162"/>
      <c r="W266" s="182"/>
      <c r="X266" s="182"/>
      <c r="Y266" s="182"/>
      <c r="Z266" s="162" t="s">
        <v>96</v>
      </c>
      <c r="AA266" s="162" t="s">
        <v>96</v>
      </c>
      <c r="AB266" s="164" t="s">
        <v>99</v>
      </c>
      <c r="AC266" s="7" t="s">
        <v>100</v>
      </c>
      <c r="AD266" s="162" t="s">
        <v>96</v>
      </c>
      <c r="AE266" s="162" t="s">
        <v>101</v>
      </c>
      <c r="AF266" s="162" t="s">
        <v>96</v>
      </c>
      <c r="AG266" s="162"/>
      <c r="AH266" s="162" t="s">
        <v>114</v>
      </c>
      <c r="AI266" s="162" t="s">
        <v>1188</v>
      </c>
      <c r="AJ266" s="162">
        <v>2015</v>
      </c>
      <c r="AK266" s="162">
        <v>4</v>
      </c>
      <c r="AL266" s="162">
        <v>17</v>
      </c>
      <c r="AM266" s="162">
        <v>2015</v>
      </c>
      <c r="AN266" s="162">
        <v>4</v>
      </c>
      <c r="AO266" s="162">
        <v>17</v>
      </c>
      <c r="AP266" s="162">
        <v>2030</v>
      </c>
      <c r="AQ266" s="162">
        <v>4</v>
      </c>
      <c r="AR266" s="162">
        <v>16</v>
      </c>
      <c r="AS266" s="162">
        <v>2013</v>
      </c>
      <c r="AT266" s="162">
        <v>12</v>
      </c>
      <c r="AU266" s="162">
        <v>20</v>
      </c>
      <c r="AV266" s="162" t="s">
        <v>101</v>
      </c>
      <c r="AW266" s="162"/>
      <c r="AX266" s="162"/>
      <c r="AY266" s="162"/>
      <c r="AZ266" s="162"/>
      <c r="BA266" s="162"/>
      <c r="BB266" s="182"/>
      <c r="BC266" s="182"/>
      <c r="BD266" s="182"/>
      <c r="BE266" s="182"/>
      <c r="BF266" s="182"/>
      <c r="BG266" s="182"/>
      <c r="BH266" s="182"/>
      <c r="BI266" s="182"/>
      <c r="BJ266" s="182"/>
      <c r="BK266" s="182"/>
      <c r="BL266" s="182"/>
      <c r="BM266" s="162" t="s">
        <v>103</v>
      </c>
      <c r="BN266" s="162" t="s">
        <v>96</v>
      </c>
      <c r="BO266" s="162" t="s">
        <v>116</v>
      </c>
      <c r="BP266" s="162" t="s">
        <v>104</v>
      </c>
      <c r="BQ266" s="162" t="s">
        <v>117</v>
      </c>
      <c r="BR266" s="162" t="s">
        <v>118</v>
      </c>
      <c r="BS266" s="162" t="s">
        <v>404</v>
      </c>
      <c r="BT266" s="175">
        <v>1.1056024837493901</v>
      </c>
      <c r="BU266" s="175">
        <v>1.0999999637603799</v>
      </c>
      <c r="BV266" s="175">
        <v>0.59386673355102504</v>
      </c>
      <c r="BW266" s="175">
        <v>0</v>
      </c>
      <c r="BX266" s="162"/>
      <c r="BY266" s="182"/>
    </row>
    <row r="267" spans="1:77" x14ac:dyDescent="0.25">
      <c r="A267" s="162" t="s">
        <v>1189</v>
      </c>
      <c r="B267" s="162" t="s">
        <v>637</v>
      </c>
      <c r="C267" s="162" t="s">
        <v>1190</v>
      </c>
      <c r="D267" s="162" t="s">
        <v>95</v>
      </c>
      <c r="E267" s="162" t="s">
        <v>1191</v>
      </c>
      <c r="F267" s="162" t="s">
        <v>1184</v>
      </c>
      <c r="G267" s="182"/>
      <c r="H267" s="182"/>
      <c r="I267" s="183"/>
      <c r="J267" s="166">
        <v>0.498</v>
      </c>
      <c r="K267" s="2">
        <v>0.498</v>
      </c>
      <c r="L267" s="166">
        <v>0.99399999999999999</v>
      </c>
      <c r="M267" s="182"/>
      <c r="N267" s="182"/>
      <c r="O267" s="182"/>
      <c r="P267" s="162"/>
      <c r="Q267" s="182"/>
      <c r="R267" s="162"/>
      <c r="S267" s="162" t="s">
        <v>208</v>
      </c>
      <c r="T267" s="162" t="s">
        <v>96</v>
      </c>
      <c r="U267" s="182"/>
      <c r="V267" s="162"/>
      <c r="W267" s="182"/>
      <c r="X267" s="182"/>
      <c r="Y267" s="182"/>
      <c r="Z267" s="162" t="s">
        <v>96</v>
      </c>
      <c r="AA267" s="162" t="s">
        <v>96</v>
      </c>
      <c r="AB267" s="164" t="s">
        <v>99</v>
      </c>
      <c r="AC267" s="7" t="s">
        <v>100</v>
      </c>
      <c r="AD267" s="162" t="s">
        <v>96</v>
      </c>
      <c r="AE267" s="162" t="s">
        <v>101</v>
      </c>
      <c r="AF267" s="162" t="s">
        <v>96</v>
      </c>
      <c r="AG267" s="162"/>
      <c r="AH267" s="162" t="s">
        <v>114</v>
      </c>
      <c r="AI267" s="162" t="s">
        <v>579</v>
      </c>
      <c r="AJ267" s="162">
        <v>2016</v>
      </c>
      <c r="AK267" s="162">
        <v>12</v>
      </c>
      <c r="AL267" s="162">
        <v>19</v>
      </c>
      <c r="AM267" s="162">
        <v>2016</v>
      </c>
      <c r="AN267" s="162">
        <v>12</v>
      </c>
      <c r="AO267" s="162">
        <v>19</v>
      </c>
      <c r="AP267" s="162">
        <v>2036</v>
      </c>
      <c r="AQ267" s="162">
        <v>12</v>
      </c>
      <c r="AR267" s="162">
        <v>18</v>
      </c>
      <c r="AS267" s="162">
        <v>2014</v>
      </c>
      <c r="AT267" s="162">
        <v>6</v>
      </c>
      <c r="AU267" s="162">
        <v>27</v>
      </c>
      <c r="AV267" s="162" t="s">
        <v>101</v>
      </c>
      <c r="AW267" s="162"/>
      <c r="AX267" s="162"/>
      <c r="AY267" s="162"/>
      <c r="AZ267" s="162"/>
      <c r="BA267" s="16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62" t="s">
        <v>103</v>
      </c>
      <c r="BN267" s="162" t="s">
        <v>96</v>
      </c>
      <c r="BO267" s="162" t="s">
        <v>116</v>
      </c>
      <c r="BP267" s="162" t="s">
        <v>104</v>
      </c>
      <c r="BQ267" s="162" t="s">
        <v>117</v>
      </c>
      <c r="BR267" s="162" t="s">
        <v>118</v>
      </c>
      <c r="BS267" s="162" t="s">
        <v>119</v>
      </c>
      <c r="BT267" s="175">
        <v>1.0070134253501899</v>
      </c>
      <c r="BU267" s="175">
        <v>0.99554712247848498</v>
      </c>
      <c r="BV267" s="175">
        <v>0.97578500318527195</v>
      </c>
      <c r="BW267" s="175">
        <v>0.95163313150405904</v>
      </c>
      <c r="BX267" s="162"/>
      <c r="BY267" s="182"/>
    </row>
    <row r="268" spans="1:77" x14ac:dyDescent="0.25">
      <c r="A268" s="162" t="s">
        <v>1192</v>
      </c>
      <c r="B268" s="162" t="s">
        <v>401</v>
      </c>
      <c r="C268" s="162" t="s">
        <v>1193</v>
      </c>
      <c r="D268" s="162" t="s">
        <v>95</v>
      </c>
      <c r="E268" s="162" t="s">
        <v>96</v>
      </c>
      <c r="F268" s="162" t="s">
        <v>1194</v>
      </c>
      <c r="G268" s="182"/>
      <c r="H268" s="182"/>
      <c r="I268" s="183"/>
      <c r="J268" s="166">
        <v>0.28000000000000003</v>
      </c>
      <c r="K268" s="2">
        <v>0.28000000000000003</v>
      </c>
      <c r="L268" s="166">
        <v>0.79471199999999997</v>
      </c>
      <c r="M268" s="182"/>
      <c r="N268" s="182"/>
      <c r="O268" s="182"/>
      <c r="P268" s="162"/>
      <c r="Q268" s="182"/>
      <c r="R268" s="162"/>
      <c r="S268" s="162" t="s">
        <v>96</v>
      </c>
      <c r="T268" s="162" t="s">
        <v>96</v>
      </c>
      <c r="U268" s="182"/>
      <c r="V268" s="162"/>
      <c r="W268" s="182"/>
      <c r="X268" s="182"/>
      <c r="Y268" s="182"/>
      <c r="Z268" s="162" t="s">
        <v>96</v>
      </c>
      <c r="AA268" s="162" t="s">
        <v>96</v>
      </c>
      <c r="AB268" s="164" t="s">
        <v>99</v>
      </c>
      <c r="AC268" s="7" t="s">
        <v>100</v>
      </c>
      <c r="AD268" s="162" t="s">
        <v>96</v>
      </c>
      <c r="AE268" s="162" t="s">
        <v>101</v>
      </c>
      <c r="AF268" s="162" t="s">
        <v>96</v>
      </c>
      <c r="AG268" s="162"/>
      <c r="AH268" s="162" t="s">
        <v>114</v>
      </c>
      <c r="AI268" s="162" t="s">
        <v>237</v>
      </c>
      <c r="AJ268" s="162">
        <v>2015</v>
      </c>
      <c r="AK268" s="162">
        <v>11</v>
      </c>
      <c r="AL268" s="162">
        <v>11</v>
      </c>
      <c r="AM268" s="162">
        <v>2015</v>
      </c>
      <c r="AN268" s="162">
        <v>11</v>
      </c>
      <c r="AO268" s="162">
        <v>11</v>
      </c>
      <c r="AP268" s="162">
        <v>2035</v>
      </c>
      <c r="AQ268" s="162">
        <v>11</v>
      </c>
      <c r="AR268" s="162">
        <v>10</v>
      </c>
      <c r="AS268" s="162">
        <v>2015</v>
      </c>
      <c r="AT268" s="162">
        <v>7</v>
      </c>
      <c r="AU268" s="162">
        <v>2</v>
      </c>
      <c r="AV268" s="162" t="s">
        <v>101</v>
      </c>
      <c r="AW268" s="162"/>
      <c r="AX268" s="162"/>
      <c r="AY268" s="162"/>
      <c r="AZ268" s="162"/>
      <c r="BA268" s="162"/>
      <c r="BB268" s="182"/>
      <c r="BC268" s="182"/>
      <c r="BD268" s="182"/>
      <c r="BE268" s="182"/>
      <c r="BF268" s="182"/>
      <c r="BG268" s="182"/>
      <c r="BH268" s="182"/>
      <c r="BI268" s="182"/>
      <c r="BJ268" s="182"/>
      <c r="BK268" s="182"/>
      <c r="BL268" s="182"/>
      <c r="BM268" s="162" t="s">
        <v>103</v>
      </c>
      <c r="BN268" s="162" t="s">
        <v>96</v>
      </c>
      <c r="BO268" s="162" t="s">
        <v>116</v>
      </c>
      <c r="BP268" s="162" t="s">
        <v>104</v>
      </c>
      <c r="BQ268" s="162" t="s">
        <v>117</v>
      </c>
      <c r="BR268" s="162" t="s">
        <v>118</v>
      </c>
      <c r="BS268" s="162" t="s">
        <v>404</v>
      </c>
      <c r="BT268" s="175">
        <v>7.4107517957687399E-2</v>
      </c>
      <c r="BU268" s="175">
        <v>7.4107518672943101E-2</v>
      </c>
      <c r="BV268" s="175">
        <v>7.4107517957687399E-2</v>
      </c>
      <c r="BW268" s="175">
        <v>5.3455386161804203E-2</v>
      </c>
      <c r="BX268" s="162"/>
      <c r="BY268" s="182"/>
    </row>
    <row r="269" spans="1:77" x14ac:dyDescent="0.25">
      <c r="A269" s="162" t="s">
        <v>1195</v>
      </c>
      <c r="B269" s="162" t="s">
        <v>401</v>
      </c>
      <c r="C269" s="162" t="s">
        <v>1196</v>
      </c>
      <c r="D269" s="162" t="s">
        <v>95</v>
      </c>
      <c r="E269" s="162" t="s">
        <v>96</v>
      </c>
      <c r="F269" s="162" t="s">
        <v>1197</v>
      </c>
      <c r="G269" s="182"/>
      <c r="H269" s="182"/>
      <c r="I269" s="183"/>
      <c r="J269" s="166">
        <v>0.33500000000000002</v>
      </c>
      <c r="K269" s="2">
        <v>0.33500000000000002</v>
      </c>
      <c r="L269" s="166">
        <v>0.5</v>
      </c>
      <c r="M269" s="182"/>
      <c r="N269" s="182"/>
      <c r="O269" s="182"/>
      <c r="P269" s="162"/>
      <c r="Q269" s="182"/>
      <c r="R269" s="162"/>
      <c r="S269" s="162" t="s">
        <v>96</v>
      </c>
      <c r="T269" s="162" t="s">
        <v>96</v>
      </c>
      <c r="U269" s="182"/>
      <c r="V269" s="162"/>
      <c r="W269" s="182"/>
      <c r="X269" s="182"/>
      <c r="Y269" s="182"/>
      <c r="Z269" s="162" t="s">
        <v>96</v>
      </c>
      <c r="AA269" s="162" t="s">
        <v>96</v>
      </c>
      <c r="AB269" s="164" t="s">
        <v>99</v>
      </c>
      <c r="AC269" s="7" t="s">
        <v>100</v>
      </c>
      <c r="AD269" s="162" t="s">
        <v>96</v>
      </c>
      <c r="AE269" s="162" t="s">
        <v>101</v>
      </c>
      <c r="AF269" s="162" t="s">
        <v>96</v>
      </c>
      <c r="AG269" s="162"/>
      <c r="AH269" s="162" t="s">
        <v>114</v>
      </c>
      <c r="AI269" s="162" t="s">
        <v>237</v>
      </c>
      <c r="AJ269" s="162">
        <v>2017</v>
      </c>
      <c r="AK269" s="162">
        <v>3</v>
      </c>
      <c r="AL269" s="162">
        <v>14</v>
      </c>
      <c r="AM269" s="162">
        <v>2017</v>
      </c>
      <c r="AN269" s="162">
        <v>3</v>
      </c>
      <c r="AO269" s="162">
        <v>14</v>
      </c>
      <c r="AP269" s="162">
        <v>2027</v>
      </c>
      <c r="AQ269" s="162">
        <v>3</v>
      </c>
      <c r="AR269" s="162">
        <v>13</v>
      </c>
      <c r="AS269" s="162">
        <v>2017</v>
      </c>
      <c r="AT269" s="162">
        <v>1</v>
      </c>
      <c r="AU269" s="162">
        <v>9</v>
      </c>
      <c r="AV269" s="162" t="s">
        <v>101</v>
      </c>
      <c r="AW269" s="162"/>
      <c r="AX269" s="162"/>
      <c r="AY269" s="162"/>
      <c r="AZ269" s="162"/>
      <c r="BA269" s="162"/>
      <c r="BB269" s="182"/>
      <c r="BC269" s="182"/>
      <c r="BD269" s="182"/>
      <c r="BE269" s="182"/>
      <c r="BF269" s="182"/>
      <c r="BG269" s="182"/>
      <c r="BH269" s="182"/>
      <c r="BI269" s="182"/>
      <c r="BJ269" s="182"/>
      <c r="BK269" s="182"/>
      <c r="BL269" s="182"/>
      <c r="BM269" s="162" t="s">
        <v>103</v>
      </c>
      <c r="BN269" s="162" t="s">
        <v>96</v>
      </c>
      <c r="BO269" s="162" t="s">
        <v>116</v>
      </c>
      <c r="BP269" s="162" t="s">
        <v>104</v>
      </c>
      <c r="BQ269" s="162" t="s">
        <v>117</v>
      </c>
      <c r="BR269" s="162" t="s">
        <v>118</v>
      </c>
      <c r="BS269" s="162" t="s">
        <v>404</v>
      </c>
      <c r="BT269" s="175">
        <v>0.50383982181549103</v>
      </c>
      <c r="BU269" s="175">
        <v>0.49999999332428002</v>
      </c>
      <c r="BV269" s="175">
        <v>0</v>
      </c>
      <c r="BW269" s="175">
        <v>0</v>
      </c>
      <c r="BX269" s="162"/>
      <c r="BY269" s="182"/>
    </row>
    <row r="270" spans="1:77" x14ac:dyDescent="0.25">
      <c r="A270" s="162" t="s">
        <v>1198</v>
      </c>
      <c r="B270" s="162" t="s">
        <v>1199</v>
      </c>
      <c r="C270" s="162" t="s">
        <v>1200</v>
      </c>
      <c r="D270" s="162" t="s">
        <v>95</v>
      </c>
      <c r="E270" s="162" t="s">
        <v>96</v>
      </c>
      <c r="F270" s="162" t="s">
        <v>1201</v>
      </c>
      <c r="G270" s="182"/>
      <c r="H270" s="182"/>
      <c r="I270" s="183"/>
      <c r="J270" s="166">
        <v>44</v>
      </c>
      <c r="K270" s="2">
        <v>44</v>
      </c>
      <c r="L270" s="166">
        <v>328</v>
      </c>
      <c r="M270" s="182"/>
      <c r="N270" s="182"/>
      <c r="O270" s="182"/>
      <c r="P270" s="162"/>
      <c r="Q270" s="182"/>
      <c r="R270" s="162"/>
      <c r="S270" s="162" t="s">
        <v>96</v>
      </c>
      <c r="T270" s="162" t="s">
        <v>96</v>
      </c>
      <c r="U270" s="182"/>
      <c r="V270" s="162"/>
      <c r="W270" s="182"/>
      <c r="X270" s="182"/>
      <c r="Y270" s="182"/>
      <c r="Z270" s="162" t="s">
        <v>96</v>
      </c>
      <c r="AA270" s="162" t="s">
        <v>263</v>
      </c>
      <c r="AB270" s="164" t="s">
        <v>99</v>
      </c>
      <c r="AC270" s="7" t="s">
        <v>100</v>
      </c>
      <c r="AD270" s="162" t="s">
        <v>96</v>
      </c>
      <c r="AE270" s="162" t="s">
        <v>101</v>
      </c>
      <c r="AF270" s="162" t="s">
        <v>608</v>
      </c>
      <c r="AG270" s="162" t="s">
        <v>609</v>
      </c>
      <c r="AH270" s="162" t="s">
        <v>1202</v>
      </c>
      <c r="AI270" s="162" t="s">
        <v>147</v>
      </c>
      <c r="AJ270" s="162">
        <v>2012</v>
      </c>
      <c r="AK270" s="162">
        <v>2</v>
      </c>
      <c r="AL270" s="162">
        <v>21</v>
      </c>
      <c r="AM270" s="162">
        <v>2012</v>
      </c>
      <c r="AN270" s="162">
        <v>2</v>
      </c>
      <c r="AO270" s="162">
        <v>21</v>
      </c>
      <c r="AP270" s="162">
        <v>2027</v>
      </c>
      <c r="AQ270" s="162">
        <v>2</v>
      </c>
      <c r="AR270" s="162">
        <v>20</v>
      </c>
      <c r="AS270" s="162">
        <v>2010</v>
      </c>
      <c r="AT270" s="162">
        <v>3</v>
      </c>
      <c r="AU270" s="162">
        <v>8</v>
      </c>
      <c r="AV270" s="162" t="s">
        <v>101</v>
      </c>
      <c r="AW270" s="162"/>
      <c r="AX270" s="162"/>
      <c r="AY270" s="162"/>
      <c r="AZ270" s="162"/>
      <c r="BA270" s="162"/>
      <c r="BB270" s="182"/>
      <c r="BC270" s="182"/>
      <c r="BD270" s="182"/>
      <c r="BE270" s="182"/>
      <c r="BF270" s="182"/>
      <c r="BG270" s="182"/>
      <c r="BH270" s="182"/>
      <c r="BI270" s="182"/>
      <c r="BJ270" s="182"/>
      <c r="BK270" s="182"/>
      <c r="BL270" s="182"/>
      <c r="BM270" s="162" t="s">
        <v>103</v>
      </c>
      <c r="BN270" s="162" t="s">
        <v>96</v>
      </c>
      <c r="BO270" s="162" t="s">
        <v>103</v>
      </c>
      <c r="BP270" s="162" t="s">
        <v>104</v>
      </c>
      <c r="BQ270" s="162" t="s">
        <v>117</v>
      </c>
      <c r="BR270" s="162" t="s">
        <v>566</v>
      </c>
      <c r="BS270" s="162" t="s">
        <v>168</v>
      </c>
      <c r="BT270" s="175">
        <v>287.55710595703101</v>
      </c>
      <c r="BU270" s="175">
        <v>286.91881445312498</v>
      </c>
      <c r="BV270" s="175">
        <v>0</v>
      </c>
      <c r="BW270" s="175">
        <v>0</v>
      </c>
      <c r="BX270" s="162"/>
      <c r="BY270" s="182"/>
    </row>
    <row r="271" spans="1:77" x14ac:dyDescent="0.25">
      <c r="A271" s="162" t="s">
        <v>1203</v>
      </c>
      <c r="B271" s="162" t="s">
        <v>1204</v>
      </c>
      <c r="C271" s="162" t="s">
        <v>1205</v>
      </c>
      <c r="D271" s="162" t="s">
        <v>95</v>
      </c>
      <c r="E271" s="162" t="s">
        <v>96</v>
      </c>
      <c r="F271" s="162" t="s">
        <v>1206</v>
      </c>
      <c r="G271" s="182"/>
      <c r="H271" s="182"/>
      <c r="I271" s="183"/>
      <c r="J271" s="166">
        <v>150</v>
      </c>
      <c r="K271" s="2">
        <v>150</v>
      </c>
      <c r="L271" s="166">
        <v>305</v>
      </c>
      <c r="M271" s="182"/>
      <c r="N271" s="182"/>
      <c r="O271" s="182"/>
      <c r="P271" s="162"/>
      <c r="Q271" s="182"/>
      <c r="R271" s="162"/>
      <c r="S271" s="162" t="s">
        <v>649</v>
      </c>
      <c r="T271" s="162" t="s">
        <v>96</v>
      </c>
      <c r="U271" s="182"/>
      <c r="V271" s="162"/>
      <c r="W271" s="182"/>
      <c r="X271" s="182"/>
      <c r="Y271" s="182"/>
      <c r="Z271" s="162" t="s">
        <v>96</v>
      </c>
      <c r="AA271" s="162" t="s">
        <v>263</v>
      </c>
      <c r="AB271" s="164" t="s">
        <v>99</v>
      </c>
      <c r="AC271" s="7" t="s">
        <v>100</v>
      </c>
      <c r="AD271" s="162" t="s">
        <v>96</v>
      </c>
      <c r="AE271" s="162" t="s">
        <v>101</v>
      </c>
      <c r="AF271" s="162"/>
      <c r="AG271" s="162"/>
      <c r="AH271" s="162" t="s">
        <v>1207</v>
      </c>
      <c r="AI271" s="162" t="s">
        <v>1208</v>
      </c>
      <c r="AJ271" s="162">
        <v>2011</v>
      </c>
      <c r="AK271" s="162">
        <v>12</v>
      </c>
      <c r="AL271" s="162">
        <v>13</v>
      </c>
      <c r="AM271" s="162">
        <v>2013</v>
      </c>
      <c r="AN271" s="162">
        <v>3</v>
      </c>
      <c r="AO271" s="162">
        <v>8</v>
      </c>
      <c r="AP271" s="162">
        <v>2033</v>
      </c>
      <c r="AQ271" s="162">
        <v>3</v>
      </c>
      <c r="AR271" s="162">
        <v>7</v>
      </c>
      <c r="AS271" s="162">
        <v>2010</v>
      </c>
      <c r="AT271" s="162">
        <v>7</v>
      </c>
      <c r="AU271" s="162">
        <v>29</v>
      </c>
      <c r="AV271" s="162" t="s">
        <v>101</v>
      </c>
      <c r="AW271" s="162"/>
      <c r="AX271" s="162"/>
      <c r="AY271" s="162"/>
      <c r="AZ271" s="162"/>
      <c r="BA271" s="162"/>
      <c r="BB271" s="182"/>
      <c r="BC271" s="182"/>
      <c r="BD271" s="182"/>
      <c r="BE271" s="182"/>
      <c r="BF271" s="182"/>
      <c r="BG271" s="182"/>
      <c r="BH271" s="182"/>
      <c r="BI271" s="182"/>
      <c r="BJ271" s="182"/>
      <c r="BK271" s="182"/>
      <c r="BL271" s="182"/>
      <c r="BM271" s="162" t="s">
        <v>103</v>
      </c>
      <c r="BN271" s="162" t="s">
        <v>96</v>
      </c>
      <c r="BO271" s="162" t="s">
        <v>103</v>
      </c>
      <c r="BP271" s="162" t="s">
        <v>104</v>
      </c>
      <c r="BQ271" s="162" t="s">
        <v>117</v>
      </c>
      <c r="BR271" s="162" t="s">
        <v>566</v>
      </c>
      <c r="BS271" s="162" t="s">
        <v>119</v>
      </c>
      <c r="BT271" s="175">
        <v>308.69389404296902</v>
      </c>
      <c r="BU271" s="175">
        <v>304.81369433593801</v>
      </c>
      <c r="BV271" s="175">
        <v>298.62598730468801</v>
      </c>
      <c r="BW271" s="175">
        <v>0</v>
      </c>
      <c r="BX271" s="162"/>
      <c r="BY271" s="182"/>
    </row>
    <row r="272" spans="1:77" x14ac:dyDescent="0.25">
      <c r="A272" s="162" t="s">
        <v>1209</v>
      </c>
      <c r="B272" s="162" t="s">
        <v>1210</v>
      </c>
      <c r="C272" s="162" t="s">
        <v>1211</v>
      </c>
      <c r="D272" s="162" t="s">
        <v>95</v>
      </c>
      <c r="E272" s="162" t="s">
        <v>1212</v>
      </c>
      <c r="F272" s="162" t="s">
        <v>1213</v>
      </c>
      <c r="G272" s="182"/>
      <c r="H272" s="182"/>
      <c r="I272" s="183"/>
      <c r="J272" s="166">
        <v>15</v>
      </c>
      <c r="K272" s="2">
        <v>15</v>
      </c>
      <c r="L272" s="166">
        <v>32.630000000000003</v>
      </c>
      <c r="M272" s="182"/>
      <c r="N272" s="182"/>
      <c r="O272" s="182"/>
      <c r="P272" s="162"/>
      <c r="Q272" s="182"/>
      <c r="R272" s="162"/>
      <c r="S272" s="162" t="s">
        <v>208</v>
      </c>
      <c r="T272" s="162" t="s">
        <v>96</v>
      </c>
      <c r="U272" s="182"/>
      <c r="V272" s="162"/>
      <c r="W272" s="182"/>
      <c r="X272" s="182"/>
      <c r="Y272" s="182"/>
      <c r="Z272" s="162" t="s">
        <v>96</v>
      </c>
      <c r="AA272" s="162" t="s">
        <v>263</v>
      </c>
      <c r="AB272" s="164" t="s">
        <v>99</v>
      </c>
      <c r="AC272" s="7" t="s">
        <v>100</v>
      </c>
      <c r="AD272" s="162" t="s">
        <v>96</v>
      </c>
      <c r="AE272" s="162" t="s">
        <v>101</v>
      </c>
      <c r="AF272" s="162"/>
      <c r="AG272" s="162"/>
      <c r="AH272" s="162" t="s">
        <v>102</v>
      </c>
      <c r="AI272" s="162" t="s">
        <v>147</v>
      </c>
      <c r="AJ272" s="162">
        <v>2015</v>
      </c>
      <c r="AK272" s="162">
        <v>12</v>
      </c>
      <c r="AL272" s="162">
        <v>2</v>
      </c>
      <c r="AM272" s="162">
        <v>2016</v>
      </c>
      <c r="AN272" s="162">
        <v>3</v>
      </c>
      <c r="AO272" s="162">
        <v>1</v>
      </c>
      <c r="AP272" s="162">
        <v>2036</v>
      </c>
      <c r="AQ272" s="162">
        <v>2</v>
      </c>
      <c r="AR272" s="162">
        <v>29</v>
      </c>
      <c r="AS272" s="162">
        <v>2013</v>
      </c>
      <c r="AT272" s="162">
        <v>4</v>
      </c>
      <c r="AU272" s="162">
        <v>10</v>
      </c>
      <c r="AV272" s="162" t="s">
        <v>101</v>
      </c>
      <c r="AW272" s="162"/>
      <c r="AX272" s="162"/>
      <c r="AY272" s="162"/>
      <c r="AZ272" s="162"/>
      <c r="BA272" s="162"/>
      <c r="BB272" s="182"/>
      <c r="BC272" s="182"/>
      <c r="BD272" s="182"/>
      <c r="BE272" s="182"/>
      <c r="BF272" s="182"/>
      <c r="BG272" s="182"/>
      <c r="BH272" s="182"/>
      <c r="BI272" s="182"/>
      <c r="BJ272" s="182"/>
      <c r="BK272" s="182"/>
      <c r="BL272" s="182"/>
      <c r="BM272" s="162" t="s">
        <v>103</v>
      </c>
      <c r="BN272" s="162" t="s">
        <v>96</v>
      </c>
      <c r="BO272" s="162" t="s">
        <v>103</v>
      </c>
      <c r="BP272" s="162" t="s">
        <v>104</v>
      </c>
      <c r="BQ272" s="162" t="s">
        <v>117</v>
      </c>
      <c r="BR272" s="162" t="s">
        <v>333</v>
      </c>
      <c r="BS272" s="162" t="s">
        <v>119</v>
      </c>
      <c r="BT272" s="175">
        <v>34.9981705627441</v>
      </c>
      <c r="BU272" s="175">
        <v>34.438780334472703</v>
      </c>
      <c r="BV272" s="175">
        <v>33.4845684967041</v>
      </c>
      <c r="BW272" s="175">
        <v>32.328897048950203</v>
      </c>
      <c r="BX272" s="162"/>
      <c r="BY272" s="182"/>
    </row>
    <row r="273" spans="1:77" x14ac:dyDescent="0.25">
      <c r="A273" s="162" t="s">
        <v>1214</v>
      </c>
      <c r="B273" s="162" t="s">
        <v>1215</v>
      </c>
      <c r="C273" s="162" t="s">
        <v>1216</v>
      </c>
      <c r="D273" s="162" t="s">
        <v>95</v>
      </c>
      <c r="E273" s="162" t="s">
        <v>1217</v>
      </c>
      <c r="F273" s="162" t="s">
        <v>1218</v>
      </c>
      <c r="G273" s="182"/>
      <c r="H273" s="182"/>
      <c r="I273" s="183"/>
      <c r="J273" s="166">
        <v>60</v>
      </c>
      <c r="K273" s="2">
        <v>60</v>
      </c>
      <c r="L273" s="166">
        <v>136</v>
      </c>
      <c r="M273" s="182"/>
      <c r="N273" s="182"/>
      <c r="O273" s="182"/>
      <c r="P273" s="162"/>
      <c r="Q273" s="182"/>
      <c r="R273" s="162"/>
      <c r="S273" s="162" t="s">
        <v>208</v>
      </c>
      <c r="T273" s="162" t="s">
        <v>96</v>
      </c>
      <c r="U273" s="182"/>
      <c r="V273" s="162"/>
      <c r="W273" s="182"/>
      <c r="X273" s="182"/>
      <c r="Y273" s="182"/>
      <c r="Z273" s="162" t="s">
        <v>96</v>
      </c>
      <c r="AA273" s="162" t="s">
        <v>263</v>
      </c>
      <c r="AB273" s="164" t="s">
        <v>99</v>
      </c>
      <c r="AC273" s="7" t="s">
        <v>100</v>
      </c>
      <c r="AD273" s="162" t="s">
        <v>96</v>
      </c>
      <c r="AE273" s="162" t="s">
        <v>101</v>
      </c>
      <c r="AF273" s="7" t="s">
        <v>137</v>
      </c>
      <c r="AG273" s="162" t="s">
        <v>352</v>
      </c>
      <c r="AH273" s="162" t="s">
        <v>1219</v>
      </c>
      <c r="AI273" s="162" t="s">
        <v>140</v>
      </c>
      <c r="AJ273" s="162">
        <v>2015</v>
      </c>
      <c r="AK273" s="162">
        <v>6</v>
      </c>
      <c r="AL273" s="162">
        <v>19</v>
      </c>
      <c r="AM273" s="162">
        <v>2015</v>
      </c>
      <c r="AN273" s="162">
        <v>6</v>
      </c>
      <c r="AO273" s="162">
        <v>19</v>
      </c>
      <c r="AP273" s="162">
        <v>2035</v>
      </c>
      <c r="AQ273" s="162">
        <v>6</v>
      </c>
      <c r="AR273" s="162">
        <v>18</v>
      </c>
      <c r="AS273" s="162">
        <v>2010</v>
      </c>
      <c r="AT273" s="162">
        <v>9</v>
      </c>
      <c r="AU273" s="162">
        <v>20</v>
      </c>
      <c r="AV273" s="162" t="s">
        <v>101</v>
      </c>
      <c r="AW273" s="162"/>
      <c r="AX273" s="162"/>
      <c r="AY273" s="162"/>
      <c r="AZ273" s="162"/>
      <c r="BA273" s="162"/>
      <c r="BB273" s="182"/>
      <c r="BC273" s="182"/>
      <c r="BD273" s="182"/>
      <c r="BE273" s="182"/>
      <c r="BF273" s="182"/>
      <c r="BG273" s="182"/>
      <c r="BH273" s="182"/>
      <c r="BI273" s="182"/>
      <c r="BJ273" s="182"/>
      <c r="BK273" s="182"/>
      <c r="BL273" s="182"/>
      <c r="BM273" s="162" t="s">
        <v>103</v>
      </c>
      <c r="BN273" s="162" t="s">
        <v>96</v>
      </c>
      <c r="BO273" s="162" t="s">
        <v>103</v>
      </c>
      <c r="BP273" s="162" t="s">
        <v>104</v>
      </c>
      <c r="BQ273" s="162" t="s">
        <v>117</v>
      </c>
      <c r="BR273" s="162" t="s">
        <v>566</v>
      </c>
      <c r="BS273" s="162" t="s">
        <v>119</v>
      </c>
      <c r="BT273" s="175">
        <v>148.42825183105501</v>
      </c>
      <c r="BU273" s="175">
        <v>146.63606817626999</v>
      </c>
      <c r="BV273" s="175">
        <v>143.72527136230499</v>
      </c>
      <c r="BW273" s="175">
        <v>66.515189392089795</v>
      </c>
      <c r="BX273" s="162"/>
      <c r="BY273" s="182"/>
    </row>
    <row r="274" spans="1:77" x14ac:dyDescent="0.25">
      <c r="A274" s="162" t="s">
        <v>1220</v>
      </c>
      <c r="B274" s="162" t="s">
        <v>1221</v>
      </c>
      <c r="C274" s="162" t="s">
        <v>1222</v>
      </c>
      <c r="D274" s="162" t="s">
        <v>95</v>
      </c>
      <c r="E274" s="162" t="s">
        <v>96</v>
      </c>
      <c r="F274" s="162" t="s">
        <v>96</v>
      </c>
      <c r="G274" s="182"/>
      <c r="H274" s="182"/>
      <c r="I274" s="183"/>
      <c r="J274" s="166">
        <v>0.06</v>
      </c>
      <c r="K274" s="188"/>
      <c r="L274" s="166">
        <v>0</v>
      </c>
      <c r="M274" s="182"/>
      <c r="N274" s="182"/>
      <c r="O274" s="182"/>
      <c r="P274" s="162"/>
      <c r="Q274" s="182"/>
      <c r="R274" s="162"/>
      <c r="S274" s="162" t="s">
        <v>96</v>
      </c>
      <c r="T274" s="162" t="s">
        <v>96</v>
      </c>
      <c r="U274" s="182"/>
      <c r="V274" s="162"/>
      <c r="W274" s="182"/>
      <c r="X274" s="182"/>
      <c r="Y274" s="182"/>
      <c r="Z274" s="162" t="s">
        <v>96</v>
      </c>
      <c r="AA274" s="162" t="s">
        <v>96</v>
      </c>
      <c r="AB274" s="164" t="s">
        <v>99</v>
      </c>
      <c r="AC274" s="7" t="s">
        <v>100</v>
      </c>
      <c r="AD274" s="162" t="s">
        <v>96</v>
      </c>
      <c r="AE274" s="162" t="s">
        <v>101</v>
      </c>
      <c r="AF274" s="162" t="s">
        <v>247</v>
      </c>
      <c r="AG274" s="162" t="s">
        <v>248</v>
      </c>
      <c r="AH274" s="162" t="s">
        <v>610</v>
      </c>
      <c r="AI274" s="162" t="s">
        <v>250</v>
      </c>
      <c r="AJ274" s="162">
        <v>1989</v>
      </c>
      <c r="AK274" s="162">
        <v>10</v>
      </c>
      <c r="AL274" s="162">
        <v>6</v>
      </c>
      <c r="AM274" s="162">
        <v>1989</v>
      </c>
      <c r="AN274" s="162">
        <v>10</v>
      </c>
      <c r="AO274" s="162">
        <v>6</v>
      </c>
      <c r="AP274" s="162">
        <v>2060</v>
      </c>
      <c r="AQ274" s="162">
        <v>12</v>
      </c>
      <c r="AR274" s="162">
        <v>31</v>
      </c>
      <c r="AS274" s="162">
        <v>1989</v>
      </c>
      <c r="AT274" s="162">
        <v>12</v>
      </c>
      <c r="AU274" s="162">
        <v>18</v>
      </c>
      <c r="AV274" s="162" t="s">
        <v>101</v>
      </c>
      <c r="AW274" s="162"/>
      <c r="AX274" s="162"/>
      <c r="AY274" s="162"/>
      <c r="AZ274" s="162"/>
      <c r="BA274" s="162"/>
      <c r="BB274" s="182"/>
      <c r="BC274" s="182"/>
      <c r="BD274" s="182"/>
      <c r="BE274" s="182"/>
      <c r="BF274" s="182"/>
      <c r="BG274" s="182"/>
      <c r="BH274" s="182"/>
      <c r="BI274" s="182"/>
      <c r="BJ274" s="182"/>
      <c r="BK274" s="182"/>
      <c r="BL274" s="182"/>
      <c r="BM274" s="162" t="s">
        <v>103</v>
      </c>
      <c r="BN274" s="162" t="s">
        <v>96</v>
      </c>
      <c r="BO274" s="162" t="s">
        <v>116</v>
      </c>
      <c r="BP274" s="162" t="s">
        <v>104</v>
      </c>
      <c r="BQ274" s="162" t="s">
        <v>117</v>
      </c>
      <c r="BR274" s="162" t="s">
        <v>611</v>
      </c>
      <c r="BS274" s="162" t="s">
        <v>101</v>
      </c>
      <c r="BT274" s="187"/>
      <c r="BU274" s="187"/>
      <c r="BV274" s="187"/>
      <c r="BW274" s="187"/>
      <c r="BX274" s="162"/>
      <c r="BY274" s="182"/>
    </row>
    <row r="275" spans="1:77" x14ac:dyDescent="0.25">
      <c r="A275" s="162" t="s">
        <v>1223</v>
      </c>
      <c r="B275" s="162" t="s">
        <v>1224</v>
      </c>
      <c r="C275" s="162" t="s">
        <v>1225</v>
      </c>
      <c r="D275" s="162" t="s">
        <v>95</v>
      </c>
      <c r="E275" s="162" t="s">
        <v>96</v>
      </c>
      <c r="F275" s="162" t="s">
        <v>96</v>
      </c>
      <c r="G275" s="182"/>
      <c r="H275" s="182"/>
      <c r="I275" s="183"/>
      <c r="J275" s="166">
        <v>0.09</v>
      </c>
      <c r="K275" s="188"/>
      <c r="L275" s="166">
        <v>0</v>
      </c>
      <c r="M275" s="182"/>
      <c r="N275" s="182"/>
      <c r="O275" s="182"/>
      <c r="P275" s="162"/>
      <c r="Q275" s="182"/>
      <c r="R275" s="162"/>
      <c r="S275" s="162" t="s">
        <v>96</v>
      </c>
      <c r="T275" s="162" t="s">
        <v>96</v>
      </c>
      <c r="U275" s="182"/>
      <c r="V275" s="162"/>
      <c r="W275" s="182"/>
      <c r="X275" s="182"/>
      <c r="Y275" s="182"/>
      <c r="Z275" s="162" t="s">
        <v>96</v>
      </c>
      <c r="AA275" s="162" t="s">
        <v>96</v>
      </c>
      <c r="AB275" s="164" t="s">
        <v>99</v>
      </c>
      <c r="AC275" s="7" t="s">
        <v>100</v>
      </c>
      <c r="AD275" s="162" t="s">
        <v>96</v>
      </c>
      <c r="AE275" s="162" t="s">
        <v>101</v>
      </c>
      <c r="AF275" s="162" t="s">
        <v>247</v>
      </c>
      <c r="AG275" s="162" t="s">
        <v>183</v>
      </c>
      <c r="AH275" s="162" t="s">
        <v>610</v>
      </c>
      <c r="AI275" s="162" t="s">
        <v>1226</v>
      </c>
      <c r="AJ275" s="162">
        <v>1987</v>
      </c>
      <c r="AK275" s="162">
        <v>9</v>
      </c>
      <c r="AL275" s="162">
        <v>9</v>
      </c>
      <c r="AM275" s="162">
        <v>1987</v>
      </c>
      <c r="AN275" s="162">
        <v>9</v>
      </c>
      <c r="AO275" s="162">
        <v>9</v>
      </c>
      <c r="AP275" s="162">
        <v>2060</v>
      </c>
      <c r="AQ275" s="162">
        <v>12</v>
      </c>
      <c r="AR275" s="162">
        <v>31</v>
      </c>
      <c r="AS275" s="162">
        <v>1987</v>
      </c>
      <c r="AT275" s="162">
        <v>9</v>
      </c>
      <c r="AU275" s="162">
        <v>4</v>
      </c>
      <c r="AV275" s="162" t="s">
        <v>101</v>
      </c>
      <c r="AW275" s="162"/>
      <c r="AX275" s="162"/>
      <c r="AY275" s="162"/>
      <c r="AZ275" s="162"/>
      <c r="BA275" s="162"/>
      <c r="BB275" s="182"/>
      <c r="BC275" s="182"/>
      <c r="BD275" s="182"/>
      <c r="BE275" s="182"/>
      <c r="BF275" s="182"/>
      <c r="BG275" s="182"/>
      <c r="BH275" s="182"/>
      <c r="BI275" s="182"/>
      <c r="BJ275" s="182"/>
      <c r="BK275" s="182"/>
      <c r="BL275" s="182"/>
      <c r="BM275" s="162" t="s">
        <v>103</v>
      </c>
      <c r="BN275" s="162" t="s">
        <v>96</v>
      </c>
      <c r="BO275" s="162" t="s">
        <v>116</v>
      </c>
      <c r="BP275" s="162" t="s">
        <v>104</v>
      </c>
      <c r="BQ275" s="162" t="s">
        <v>117</v>
      </c>
      <c r="BR275" s="162" t="s">
        <v>611</v>
      </c>
      <c r="BS275" s="162" t="s">
        <v>101</v>
      </c>
      <c r="BT275" s="187"/>
      <c r="BU275" s="187"/>
      <c r="BV275" s="187"/>
      <c r="BW275" s="187"/>
      <c r="BX275" s="162"/>
      <c r="BY275" s="182"/>
    </row>
    <row r="276" spans="1:77" x14ac:dyDescent="0.25">
      <c r="A276" s="162" t="s">
        <v>1227</v>
      </c>
      <c r="B276" s="162" t="s">
        <v>1224</v>
      </c>
      <c r="C276" s="162" t="s">
        <v>1228</v>
      </c>
      <c r="D276" s="162" t="s">
        <v>95</v>
      </c>
      <c r="E276" s="162" t="s">
        <v>96</v>
      </c>
      <c r="F276" s="162" t="s">
        <v>96</v>
      </c>
      <c r="G276" s="182"/>
      <c r="H276" s="182"/>
      <c r="I276" s="183"/>
      <c r="J276" s="166">
        <v>0.03</v>
      </c>
      <c r="K276" s="188"/>
      <c r="L276" s="166">
        <v>0</v>
      </c>
      <c r="M276" s="182"/>
      <c r="N276" s="182"/>
      <c r="O276" s="182"/>
      <c r="P276" s="162"/>
      <c r="Q276" s="182"/>
      <c r="R276" s="162"/>
      <c r="S276" s="162" t="s">
        <v>96</v>
      </c>
      <c r="T276" s="162" t="s">
        <v>96</v>
      </c>
      <c r="U276" s="182"/>
      <c r="V276" s="162"/>
      <c r="W276" s="182"/>
      <c r="X276" s="182"/>
      <c r="Y276" s="182"/>
      <c r="Z276" s="162" t="s">
        <v>96</v>
      </c>
      <c r="AA276" s="162" t="s">
        <v>96</v>
      </c>
      <c r="AB276" s="164" t="s">
        <v>99</v>
      </c>
      <c r="AC276" s="7" t="s">
        <v>100</v>
      </c>
      <c r="AD276" s="162" t="s">
        <v>96</v>
      </c>
      <c r="AE276" s="162" t="s">
        <v>101</v>
      </c>
      <c r="AF276" s="162" t="s">
        <v>247</v>
      </c>
      <c r="AG276" s="162" t="s">
        <v>183</v>
      </c>
      <c r="AH276" s="162" t="s">
        <v>610</v>
      </c>
      <c r="AI276" s="162" t="s">
        <v>1226</v>
      </c>
      <c r="AJ276" s="162">
        <v>1988</v>
      </c>
      <c r="AK276" s="162">
        <v>3</v>
      </c>
      <c r="AL276" s="162">
        <v>23</v>
      </c>
      <c r="AM276" s="162">
        <v>1988</v>
      </c>
      <c r="AN276" s="162">
        <v>3</v>
      </c>
      <c r="AO276" s="162">
        <v>23</v>
      </c>
      <c r="AP276" s="162">
        <v>2060</v>
      </c>
      <c r="AQ276" s="162">
        <v>12</v>
      </c>
      <c r="AR276" s="162">
        <v>31</v>
      </c>
      <c r="AS276" s="162">
        <v>1988</v>
      </c>
      <c r="AT276" s="162">
        <v>2</v>
      </c>
      <c r="AU276" s="162">
        <v>8</v>
      </c>
      <c r="AV276" s="162" t="s">
        <v>101</v>
      </c>
      <c r="AW276" s="162"/>
      <c r="AX276" s="162"/>
      <c r="AY276" s="162"/>
      <c r="AZ276" s="162"/>
      <c r="BA276" s="162"/>
      <c r="BB276" s="182"/>
      <c r="BC276" s="182"/>
      <c r="BD276" s="182"/>
      <c r="BE276" s="182"/>
      <c r="BF276" s="182"/>
      <c r="BG276" s="182"/>
      <c r="BH276" s="182"/>
      <c r="BI276" s="182"/>
      <c r="BJ276" s="182"/>
      <c r="BK276" s="182"/>
      <c r="BL276" s="182"/>
      <c r="BM276" s="162" t="s">
        <v>103</v>
      </c>
      <c r="BN276" s="162" t="s">
        <v>96</v>
      </c>
      <c r="BO276" s="162" t="s">
        <v>116</v>
      </c>
      <c r="BP276" s="162" t="s">
        <v>104</v>
      </c>
      <c r="BQ276" s="162" t="s">
        <v>117</v>
      </c>
      <c r="BR276" s="162" t="s">
        <v>611</v>
      </c>
      <c r="BS276" s="162" t="s">
        <v>101</v>
      </c>
      <c r="BT276" s="187"/>
      <c r="BU276" s="187"/>
      <c r="BV276" s="187"/>
      <c r="BW276" s="187"/>
      <c r="BX276" s="162"/>
      <c r="BY276" s="182"/>
    </row>
    <row r="277" spans="1:77" x14ac:dyDescent="0.25">
      <c r="A277" s="162" t="s">
        <v>1229</v>
      </c>
      <c r="B277" s="162" t="s">
        <v>1224</v>
      </c>
      <c r="C277" s="162" t="s">
        <v>1230</v>
      </c>
      <c r="D277" s="162" t="s">
        <v>95</v>
      </c>
      <c r="E277" s="162" t="s">
        <v>96</v>
      </c>
      <c r="F277" s="162" t="s">
        <v>96</v>
      </c>
      <c r="G277" s="182"/>
      <c r="H277" s="182"/>
      <c r="I277" s="183"/>
      <c r="J277" s="166">
        <v>7.4999999999999997E-2</v>
      </c>
      <c r="K277" s="188"/>
      <c r="L277" s="166">
        <v>0</v>
      </c>
      <c r="M277" s="182"/>
      <c r="N277" s="182"/>
      <c r="O277" s="182"/>
      <c r="P277" s="162"/>
      <c r="Q277" s="182"/>
      <c r="R277" s="162"/>
      <c r="S277" s="162" t="s">
        <v>96</v>
      </c>
      <c r="T277" s="162" t="s">
        <v>96</v>
      </c>
      <c r="U277" s="182"/>
      <c r="V277" s="162"/>
      <c r="W277" s="182"/>
      <c r="X277" s="182"/>
      <c r="Y277" s="182"/>
      <c r="Z277" s="162" t="s">
        <v>96</v>
      </c>
      <c r="AA277" s="162" t="s">
        <v>96</v>
      </c>
      <c r="AB277" s="164" t="s">
        <v>99</v>
      </c>
      <c r="AC277" s="7" t="s">
        <v>100</v>
      </c>
      <c r="AD277" s="162" t="s">
        <v>96</v>
      </c>
      <c r="AE277" s="162" t="s">
        <v>101</v>
      </c>
      <c r="AF277" s="162" t="s">
        <v>247</v>
      </c>
      <c r="AG277" s="162" t="s">
        <v>183</v>
      </c>
      <c r="AH277" s="162" t="s">
        <v>610</v>
      </c>
      <c r="AI277" s="162" t="s">
        <v>1226</v>
      </c>
      <c r="AJ277" s="162">
        <v>1992</v>
      </c>
      <c r="AK277" s="162">
        <v>6</v>
      </c>
      <c r="AL277" s="162">
        <v>1</v>
      </c>
      <c r="AM277" s="162">
        <v>1992</v>
      </c>
      <c r="AN277" s="162">
        <v>6</v>
      </c>
      <c r="AO277" s="162">
        <v>1</v>
      </c>
      <c r="AP277" s="162">
        <v>2060</v>
      </c>
      <c r="AQ277" s="162">
        <v>12</v>
      </c>
      <c r="AR277" s="162">
        <v>31</v>
      </c>
      <c r="AS277" s="162">
        <v>1995</v>
      </c>
      <c r="AT277" s="162">
        <v>3</v>
      </c>
      <c r="AU277" s="162">
        <v>15</v>
      </c>
      <c r="AV277" s="162" t="s">
        <v>101</v>
      </c>
      <c r="AW277" s="162"/>
      <c r="AX277" s="162"/>
      <c r="AY277" s="162"/>
      <c r="AZ277" s="162"/>
      <c r="BA277" s="162"/>
      <c r="BB277" s="182"/>
      <c r="BC277" s="182"/>
      <c r="BD277" s="182"/>
      <c r="BE277" s="182"/>
      <c r="BF277" s="182"/>
      <c r="BG277" s="182"/>
      <c r="BH277" s="182"/>
      <c r="BI277" s="182"/>
      <c r="BJ277" s="182"/>
      <c r="BK277" s="182"/>
      <c r="BL277" s="182"/>
      <c r="BM277" s="162" t="s">
        <v>103</v>
      </c>
      <c r="BN277" s="162" t="s">
        <v>96</v>
      </c>
      <c r="BO277" s="162" t="s">
        <v>116</v>
      </c>
      <c r="BP277" s="162" t="s">
        <v>104</v>
      </c>
      <c r="BQ277" s="162" t="s">
        <v>117</v>
      </c>
      <c r="BR277" s="162" t="s">
        <v>611</v>
      </c>
      <c r="BS277" s="162" t="s">
        <v>101</v>
      </c>
      <c r="BT277" s="187"/>
      <c r="BU277" s="187"/>
      <c r="BV277" s="187"/>
      <c r="BW277" s="187"/>
      <c r="BX277" s="162"/>
      <c r="BY277" s="182"/>
    </row>
    <row r="278" spans="1:77" x14ac:dyDescent="0.25">
      <c r="A278" s="162" t="s">
        <v>1231</v>
      </c>
      <c r="B278" s="162" t="s">
        <v>1232</v>
      </c>
      <c r="C278" s="162" t="s">
        <v>1233</v>
      </c>
      <c r="D278" s="162" t="s">
        <v>95</v>
      </c>
      <c r="E278" s="162" t="s">
        <v>96</v>
      </c>
      <c r="F278" s="162" t="s">
        <v>1234</v>
      </c>
      <c r="G278" s="182"/>
      <c r="H278" s="182"/>
      <c r="I278" s="183"/>
      <c r="J278" s="166">
        <v>50</v>
      </c>
      <c r="K278" s="2">
        <v>50</v>
      </c>
      <c r="L278" s="166">
        <v>119.34</v>
      </c>
      <c r="M278" s="182"/>
      <c r="N278" s="182"/>
      <c r="O278" s="182"/>
      <c r="P278" s="162"/>
      <c r="Q278" s="182"/>
      <c r="R278" s="162"/>
      <c r="S278" s="162" t="s">
        <v>208</v>
      </c>
      <c r="T278" s="162" t="s">
        <v>96</v>
      </c>
      <c r="U278" s="182"/>
      <c r="V278" s="162"/>
      <c r="W278" s="182"/>
      <c r="X278" s="182"/>
      <c r="Y278" s="182"/>
      <c r="Z278" s="162" t="s">
        <v>96</v>
      </c>
      <c r="AA278" s="162" t="s">
        <v>263</v>
      </c>
      <c r="AB278" s="164" t="s">
        <v>99</v>
      </c>
      <c r="AC278" s="7" t="s">
        <v>100</v>
      </c>
      <c r="AD278" s="162" t="s">
        <v>96</v>
      </c>
      <c r="AE278" s="162" t="s">
        <v>101</v>
      </c>
      <c r="AF278" s="7" t="s">
        <v>295</v>
      </c>
      <c r="AG278" s="162" t="s">
        <v>183</v>
      </c>
      <c r="AH278" s="162" t="s">
        <v>1235</v>
      </c>
      <c r="AI278" s="7" t="s">
        <v>1236</v>
      </c>
      <c r="AJ278" s="162">
        <v>2019</v>
      </c>
      <c r="AK278" s="162">
        <v>3</v>
      </c>
      <c r="AL278" s="162">
        <v>14</v>
      </c>
      <c r="AM278" s="162">
        <v>2020</v>
      </c>
      <c r="AN278" s="162">
        <v>6</v>
      </c>
      <c r="AO278" s="162">
        <v>1</v>
      </c>
      <c r="AP278" s="162">
        <v>2040</v>
      </c>
      <c r="AQ278" s="162">
        <v>5</v>
      </c>
      <c r="AR278" s="162">
        <v>31</v>
      </c>
      <c r="AS278" s="162">
        <v>2013</v>
      </c>
      <c r="AT278" s="162">
        <v>12</v>
      </c>
      <c r="AU278" s="162">
        <v>19</v>
      </c>
      <c r="AV278" s="162" t="s">
        <v>101</v>
      </c>
      <c r="AW278" s="162"/>
      <c r="AX278" s="162"/>
      <c r="AY278" s="162"/>
      <c r="AZ278" s="162"/>
      <c r="BA278" s="162"/>
      <c r="BB278" s="182"/>
      <c r="BC278" s="182"/>
      <c r="BD278" s="182"/>
      <c r="BE278" s="182"/>
      <c r="BF278" s="182"/>
      <c r="BG278" s="182"/>
      <c r="BH278" s="182"/>
      <c r="BI278" s="182"/>
      <c r="BJ278" s="182"/>
      <c r="BK278" s="182"/>
      <c r="BL278" s="182"/>
      <c r="BM278" s="162" t="s">
        <v>103</v>
      </c>
      <c r="BN278" s="162" t="s">
        <v>96</v>
      </c>
      <c r="BO278" s="162" t="s">
        <v>103</v>
      </c>
      <c r="BP278" s="162" t="s">
        <v>104</v>
      </c>
      <c r="BQ278" s="162" t="s">
        <v>117</v>
      </c>
      <c r="BR278" s="162" t="s">
        <v>566</v>
      </c>
      <c r="BS278" s="162" t="s">
        <v>119</v>
      </c>
      <c r="BT278" s="175">
        <v>117.462010070801</v>
      </c>
      <c r="BU278" s="175">
        <v>116.04831036377</v>
      </c>
      <c r="BV278" s="175">
        <v>113.744696533203</v>
      </c>
      <c r="BW278" s="175">
        <v>110.929378662109</v>
      </c>
      <c r="BX278" s="162"/>
      <c r="BY278" s="182"/>
    </row>
    <row r="279" spans="1:77" x14ac:dyDescent="0.25">
      <c r="A279" s="162" t="s">
        <v>1237</v>
      </c>
      <c r="B279" s="162" t="s">
        <v>1238</v>
      </c>
      <c r="C279" s="162" t="s">
        <v>1239</v>
      </c>
      <c r="D279" s="162" t="s">
        <v>95</v>
      </c>
      <c r="E279" s="162" t="s">
        <v>1240</v>
      </c>
      <c r="F279" s="162" t="s">
        <v>1241</v>
      </c>
      <c r="G279" s="182"/>
      <c r="H279" s="182"/>
      <c r="I279" s="183"/>
      <c r="J279" s="166">
        <v>1.5</v>
      </c>
      <c r="K279" s="2">
        <v>1.5</v>
      </c>
      <c r="L279" s="166">
        <v>2.1</v>
      </c>
      <c r="M279" s="182"/>
      <c r="N279" s="182"/>
      <c r="O279" s="182"/>
      <c r="P279" s="162"/>
      <c r="Q279" s="182"/>
      <c r="R279" s="162"/>
      <c r="S279" s="162" t="s">
        <v>208</v>
      </c>
      <c r="T279" s="162" t="s">
        <v>96</v>
      </c>
      <c r="U279" s="182"/>
      <c r="V279" s="162"/>
      <c r="W279" s="182"/>
      <c r="X279" s="182"/>
      <c r="Y279" s="182"/>
      <c r="Z279" s="162" t="s">
        <v>96</v>
      </c>
      <c r="AA279" s="162" t="s">
        <v>96</v>
      </c>
      <c r="AB279" s="164" t="s">
        <v>99</v>
      </c>
      <c r="AC279" s="7" t="s">
        <v>100</v>
      </c>
      <c r="AD279" s="162" t="s">
        <v>96</v>
      </c>
      <c r="AE279" s="162" t="s">
        <v>101</v>
      </c>
      <c r="AF279" s="7" t="s">
        <v>137</v>
      </c>
      <c r="AG279" s="162" t="s">
        <v>183</v>
      </c>
      <c r="AH279" s="162" t="s">
        <v>555</v>
      </c>
      <c r="AI279" s="162" t="s">
        <v>347</v>
      </c>
      <c r="AJ279" s="162">
        <v>2015</v>
      </c>
      <c r="AK279" s="162">
        <v>5</v>
      </c>
      <c r="AL279" s="162">
        <v>12</v>
      </c>
      <c r="AM279" s="162">
        <v>2015</v>
      </c>
      <c r="AN279" s="162">
        <v>5</v>
      </c>
      <c r="AO279" s="162">
        <v>12</v>
      </c>
      <c r="AP279" s="162">
        <v>2035</v>
      </c>
      <c r="AQ279" s="162">
        <v>5</v>
      </c>
      <c r="AR279" s="162">
        <v>11</v>
      </c>
      <c r="AS279" s="162">
        <v>2012</v>
      </c>
      <c r="AT279" s="162">
        <v>11</v>
      </c>
      <c r="AU279" s="162">
        <v>21</v>
      </c>
      <c r="AV279" s="162" t="s">
        <v>101</v>
      </c>
      <c r="AW279" s="162"/>
      <c r="AX279" s="162"/>
      <c r="AY279" s="162"/>
      <c r="AZ279" s="162"/>
      <c r="BA279" s="162"/>
      <c r="BB279" s="182"/>
      <c r="BC279" s="182"/>
      <c r="BD279" s="182"/>
      <c r="BE279" s="182"/>
      <c r="BF279" s="182"/>
      <c r="BG279" s="182"/>
      <c r="BH279" s="182"/>
      <c r="BI279" s="182"/>
      <c r="BJ279" s="182"/>
      <c r="BK279" s="182"/>
      <c r="BL279" s="182"/>
      <c r="BM279" s="162" t="s">
        <v>103</v>
      </c>
      <c r="BN279" s="162" t="s">
        <v>96</v>
      </c>
      <c r="BO279" s="162" t="s">
        <v>116</v>
      </c>
      <c r="BP279" s="162" t="s">
        <v>104</v>
      </c>
      <c r="BQ279" s="162" t="s">
        <v>117</v>
      </c>
      <c r="BR279" s="162" t="s">
        <v>556</v>
      </c>
      <c r="BS279" s="162" t="s">
        <v>119</v>
      </c>
      <c r="BT279" s="175">
        <v>3.1767151374816902</v>
      </c>
      <c r="BU279" s="175">
        <v>3.1370049629211398</v>
      </c>
      <c r="BV279" s="175">
        <v>3.0747340335845901</v>
      </c>
      <c r="BW279" s="175">
        <v>1.0710445814132701</v>
      </c>
      <c r="BX279" s="162"/>
      <c r="BY279" s="182"/>
    </row>
    <row r="280" spans="1:77" x14ac:dyDescent="0.25">
      <c r="A280" s="162" t="s">
        <v>1242</v>
      </c>
      <c r="B280" s="162" t="s">
        <v>1243</v>
      </c>
      <c r="C280" s="162" t="s">
        <v>1244</v>
      </c>
      <c r="D280" s="162" t="s">
        <v>95</v>
      </c>
      <c r="E280" s="162" t="s">
        <v>1245</v>
      </c>
      <c r="F280" s="162" t="s">
        <v>1241</v>
      </c>
      <c r="G280" s="182"/>
      <c r="H280" s="182"/>
      <c r="I280" s="183"/>
      <c r="J280" s="166">
        <v>1.5</v>
      </c>
      <c r="K280" s="2">
        <v>1.5</v>
      </c>
      <c r="L280" s="166">
        <v>2.1</v>
      </c>
      <c r="M280" s="182"/>
      <c r="N280" s="182"/>
      <c r="O280" s="182"/>
      <c r="P280" s="162"/>
      <c r="Q280" s="182"/>
      <c r="R280" s="162"/>
      <c r="S280" s="162" t="s">
        <v>208</v>
      </c>
      <c r="T280" s="162" t="s">
        <v>96</v>
      </c>
      <c r="U280" s="182"/>
      <c r="V280" s="162"/>
      <c r="W280" s="182"/>
      <c r="X280" s="182"/>
      <c r="Y280" s="182"/>
      <c r="Z280" s="162" t="s">
        <v>96</v>
      </c>
      <c r="AA280" s="162" t="s">
        <v>96</v>
      </c>
      <c r="AB280" s="164" t="s">
        <v>99</v>
      </c>
      <c r="AC280" s="7" t="s">
        <v>100</v>
      </c>
      <c r="AD280" s="162" t="s">
        <v>96</v>
      </c>
      <c r="AE280" s="162" t="s">
        <v>101</v>
      </c>
      <c r="AF280" s="7" t="s">
        <v>137</v>
      </c>
      <c r="AG280" s="162" t="s">
        <v>183</v>
      </c>
      <c r="AH280" s="162" t="s">
        <v>555</v>
      </c>
      <c r="AI280" s="162" t="s">
        <v>347</v>
      </c>
      <c r="AJ280" s="162">
        <v>2015</v>
      </c>
      <c r="AK280" s="162">
        <v>5</v>
      </c>
      <c r="AL280" s="162">
        <v>23</v>
      </c>
      <c r="AM280" s="162">
        <v>2015</v>
      </c>
      <c r="AN280" s="162">
        <v>5</v>
      </c>
      <c r="AO280" s="162">
        <v>23</v>
      </c>
      <c r="AP280" s="162">
        <v>2035</v>
      </c>
      <c r="AQ280" s="162">
        <v>5</v>
      </c>
      <c r="AR280" s="162">
        <v>22</v>
      </c>
      <c r="AS280" s="162">
        <v>2013</v>
      </c>
      <c r="AT280" s="162">
        <v>1</v>
      </c>
      <c r="AU280" s="162">
        <v>7</v>
      </c>
      <c r="AV280" s="162" t="s">
        <v>101</v>
      </c>
      <c r="AW280" s="162"/>
      <c r="AX280" s="162"/>
      <c r="AY280" s="162"/>
      <c r="AZ280" s="162"/>
      <c r="BA280" s="162"/>
      <c r="BB280" s="182"/>
      <c r="BC280" s="182"/>
      <c r="BD280" s="182"/>
      <c r="BE280" s="182"/>
      <c r="BF280" s="182"/>
      <c r="BG280" s="182"/>
      <c r="BH280" s="182"/>
      <c r="BI280" s="182"/>
      <c r="BJ280" s="182"/>
      <c r="BK280" s="182"/>
      <c r="BL280" s="182"/>
      <c r="BM280" s="162" t="s">
        <v>103</v>
      </c>
      <c r="BN280" s="162" t="s">
        <v>96</v>
      </c>
      <c r="BO280" s="162" t="s">
        <v>116</v>
      </c>
      <c r="BP280" s="162" t="s">
        <v>104</v>
      </c>
      <c r="BQ280" s="162" t="s">
        <v>117</v>
      </c>
      <c r="BR280" s="162" t="s">
        <v>556</v>
      </c>
      <c r="BS280" s="162" t="s">
        <v>119</v>
      </c>
      <c r="BT280" s="175">
        <v>3.17527139854431</v>
      </c>
      <c r="BU280" s="175">
        <v>3.13577046394348</v>
      </c>
      <c r="BV280" s="175">
        <v>3.07352394485474</v>
      </c>
      <c r="BW280" s="175">
        <v>1.1980950889587401</v>
      </c>
      <c r="BX280" s="162"/>
      <c r="BY280" s="182"/>
    </row>
    <row r="281" spans="1:77" x14ac:dyDescent="0.25">
      <c r="A281" s="162" t="s">
        <v>1246</v>
      </c>
      <c r="B281" s="162" t="s">
        <v>1247</v>
      </c>
      <c r="C281" s="162" t="s">
        <v>1248</v>
      </c>
      <c r="D281" s="162" t="s">
        <v>95</v>
      </c>
      <c r="E281" s="162" t="s">
        <v>1249</v>
      </c>
      <c r="F281" s="162" t="s">
        <v>1250</v>
      </c>
      <c r="G281" s="182"/>
      <c r="H281" s="182"/>
      <c r="I281" s="183"/>
      <c r="J281" s="166">
        <v>5</v>
      </c>
      <c r="K281" s="2">
        <v>5</v>
      </c>
      <c r="L281" s="166">
        <v>9</v>
      </c>
      <c r="M281" s="182"/>
      <c r="N281" s="182"/>
      <c r="O281" s="182"/>
      <c r="P281" s="162"/>
      <c r="Q281" s="182"/>
      <c r="R281" s="162"/>
      <c r="S281" s="162" t="s">
        <v>649</v>
      </c>
      <c r="T281" s="162" t="s">
        <v>96</v>
      </c>
      <c r="U281" s="182"/>
      <c r="V281" s="162"/>
      <c r="W281" s="182"/>
      <c r="X281" s="182"/>
      <c r="Y281" s="182"/>
      <c r="Z281" s="162" t="s">
        <v>96</v>
      </c>
      <c r="AA281" s="162" t="s">
        <v>263</v>
      </c>
      <c r="AB281" s="164" t="s">
        <v>99</v>
      </c>
      <c r="AC281" s="7" t="s">
        <v>100</v>
      </c>
      <c r="AD281" s="162" t="s">
        <v>96</v>
      </c>
      <c r="AE281" s="162" t="s">
        <v>101</v>
      </c>
      <c r="AF281" s="7" t="s">
        <v>137</v>
      </c>
      <c r="AG281" s="162" t="s">
        <v>359</v>
      </c>
      <c r="AH281" s="162" t="s">
        <v>1251</v>
      </c>
      <c r="AI281" s="162" t="s">
        <v>140</v>
      </c>
      <c r="AJ281" s="162">
        <v>2010</v>
      </c>
      <c r="AK281" s="162">
        <v>4</v>
      </c>
      <c r="AL281" s="162">
        <v>30</v>
      </c>
      <c r="AM281" s="162">
        <v>2010</v>
      </c>
      <c r="AN281" s="162">
        <v>4</v>
      </c>
      <c r="AO281" s="162">
        <v>30</v>
      </c>
      <c r="AP281" s="162">
        <v>2030</v>
      </c>
      <c r="AQ281" s="162">
        <v>4</v>
      </c>
      <c r="AR281" s="162">
        <v>29</v>
      </c>
      <c r="AS281" s="162">
        <v>2014</v>
      </c>
      <c r="AT281" s="162">
        <v>6</v>
      </c>
      <c r="AU281" s="162">
        <v>17</v>
      </c>
      <c r="AV281" s="162" t="s">
        <v>101</v>
      </c>
      <c r="AW281" s="162"/>
      <c r="AX281" s="162"/>
      <c r="AY281" s="162"/>
      <c r="AZ281" s="162"/>
      <c r="BA281" s="162"/>
      <c r="BB281" s="182"/>
      <c r="BC281" s="182"/>
      <c r="BD281" s="182"/>
      <c r="BE281" s="182"/>
      <c r="BF281" s="182"/>
      <c r="BG281" s="182"/>
      <c r="BH281" s="182"/>
      <c r="BI281" s="182"/>
      <c r="BJ281" s="182"/>
      <c r="BK281" s="182"/>
      <c r="BL281" s="182"/>
      <c r="BM281" s="162" t="s">
        <v>103</v>
      </c>
      <c r="BN281" s="162" t="s">
        <v>96</v>
      </c>
      <c r="BO281" s="162" t="s">
        <v>103</v>
      </c>
      <c r="BP281" s="162" t="s">
        <v>104</v>
      </c>
      <c r="BQ281" s="162" t="s">
        <v>117</v>
      </c>
      <c r="BR281" s="162" t="s">
        <v>566</v>
      </c>
      <c r="BS281" s="162" t="s">
        <v>119</v>
      </c>
      <c r="BT281" s="175">
        <v>8.1648399505615199</v>
      </c>
      <c r="BU281" s="175">
        <v>8.0062338027954105</v>
      </c>
      <c r="BV281" s="175">
        <v>1.6770591964721699</v>
      </c>
      <c r="BW281" s="175">
        <v>0</v>
      </c>
      <c r="BX281" s="162"/>
      <c r="BY281" s="182"/>
    </row>
    <row r="282" spans="1:77" x14ac:dyDescent="0.25">
      <c r="A282" s="162" t="s">
        <v>1252</v>
      </c>
      <c r="B282" s="162" t="s">
        <v>1253</v>
      </c>
      <c r="C282" s="162" t="s">
        <v>1254</v>
      </c>
      <c r="D282" s="162" t="s">
        <v>95</v>
      </c>
      <c r="E282" s="162" t="s">
        <v>96</v>
      </c>
      <c r="F282" s="162" t="s">
        <v>1255</v>
      </c>
      <c r="G282" s="182"/>
      <c r="H282" s="182"/>
      <c r="I282" s="183"/>
      <c r="J282" s="166">
        <v>0.52</v>
      </c>
      <c r="K282" s="2">
        <v>0.52</v>
      </c>
      <c r="L282" s="166">
        <v>3.2749999999999999</v>
      </c>
      <c r="M282" s="182"/>
      <c r="N282" s="182"/>
      <c r="O282" s="182"/>
      <c r="P282" s="162"/>
      <c r="Q282" s="182"/>
      <c r="R282" s="162"/>
      <c r="S282" s="162" t="s">
        <v>96</v>
      </c>
      <c r="T282" s="162" t="s">
        <v>96</v>
      </c>
      <c r="U282" s="182"/>
      <c r="V282" s="162"/>
      <c r="W282" s="182"/>
      <c r="X282" s="182"/>
      <c r="Y282" s="182"/>
      <c r="Z282" s="162" t="s">
        <v>96</v>
      </c>
      <c r="AA282" s="162" t="s">
        <v>96</v>
      </c>
      <c r="AB282" s="164" t="s">
        <v>99</v>
      </c>
      <c r="AC282" s="7" t="s">
        <v>100</v>
      </c>
      <c r="AD282" s="162" t="s">
        <v>96</v>
      </c>
      <c r="AE282" s="162" t="s">
        <v>101</v>
      </c>
      <c r="AF282" s="7" t="s">
        <v>137</v>
      </c>
      <c r="AG282" s="162" t="s">
        <v>359</v>
      </c>
      <c r="AH282" s="162" t="s">
        <v>114</v>
      </c>
      <c r="AI282" s="162" t="s">
        <v>140</v>
      </c>
      <c r="AJ282" s="162">
        <v>2021</v>
      </c>
      <c r="AK282" s="162">
        <v>10</v>
      </c>
      <c r="AL282" s="162">
        <v>4</v>
      </c>
      <c r="AM282" s="162">
        <v>2021</v>
      </c>
      <c r="AN282" s="162">
        <v>10</v>
      </c>
      <c r="AO282" s="162">
        <v>4</v>
      </c>
      <c r="AP282" s="162">
        <v>2041</v>
      </c>
      <c r="AQ282" s="162">
        <v>10</v>
      </c>
      <c r="AR282" s="162">
        <v>3</v>
      </c>
      <c r="AS282" s="162">
        <v>2021</v>
      </c>
      <c r="AT282" s="162">
        <v>7</v>
      </c>
      <c r="AU282" s="162">
        <v>2</v>
      </c>
      <c r="AV282" s="162" t="s">
        <v>101</v>
      </c>
      <c r="AW282" s="162"/>
      <c r="AX282" s="162"/>
      <c r="AY282" s="162"/>
      <c r="AZ282" s="162"/>
      <c r="BA282" s="162"/>
      <c r="BB282" s="182"/>
      <c r="BC282" s="182"/>
      <c r="BD282" s="182"/>
      <c r="BE282" s="182"/>
      <c r="BF282" s="182"/>
      <c r="BG282" s="182"/>
      <c r="BH282" s="182"/>
      <c r="BI282" s="182"/>
      <c r="BJ282" s="182"/>
      <c r="BK282" s="182"/>
      <c r="BL282" s="182"/>
      <c r="BM282" s="162" t="s">
        <v>103</v>
      </c>
      <c r="BN282" s="162" t="s">
        <v>96</v>
      </c>
      <c r="BO282" s="162" t="s">
        <v>116</v>
      </c>
      <c r="BP282" s="162" t="s">
        <v>104</v>
      </c>
      <c r="BQ282" s="162" t="s">
        <v>117</v>
      </c>
      <c r="BR282" s="162" t="s">
        <v>118</v>
      </c>
      <c r="BS282" s="162" t="s">
        <v>404</v>
      </c>
      <c r="BT282" s="175">
        <v>3.2829226303100598</v>
      </c>
      <c r="BU282" s="175">
        <v>3.2750000152587901</v>
      </c>
      <c r="BV282" s="175">
        <v>3.2749999999999999</v>
      </c>
      <c r="BW282" s="175">
        <v>3.2750000076293899</v>
      </c>
      <c r="BX282" s="162"/>
      <c r="BY282" s="182"/>
    </row>
    <row r="283" spans="1:77" x14ac:dyDescent="0.25">
      <c r="A283" s="162" t="s">
        <v>1256</v>
      </c>
      <c r="B283" s="162" t="s">
        <v>1257</v>
      </c>
      <c r="C283" s="162" t="s">
        <v>1258</v>
      </c>
      <c r="D283" s="162" t="s">
        <v>95</v>
      </c>
      <c r="E283" s="162" t="s">
        <v>1259</v>
      </c>
      <c r="F283" s="162" t="s">
        <v>1260</v>
      </c>
      <c r="G283" s="182"/>
      <c r="H283" s="182"/>
      <c r="I283" s="183"/>
      <c r="J283" s="166">
        <v>1.5</v>
      </c>
      <c r="K283" s="2">
        <v>1.5</v>
      </c>
      <c r="L283" s="166">
        <v>2.1</v>
      </c>
      <c r="M283" s="182"/>
      <c r="N283" s="182"/>
      <c r="O283" s="182"/>
      <c r="P283" s="162"/>
      <c r="Q283" s="182"/>
      <c r="R283" s="162"/>
      <c r="S283" s="162" t="s">
        <v>208</v>
      </c>
      <c r="T283" s="162" t="s">
        <v>96</v>
      </c>
      <c r="U283" s="182"/>
      <c r="V283" s="162"/>
      <c r="W283" s="182"/>
      <c r="X283" s="182"/>
      <c r="Y283" s="182"/>
      <c r="Z283" s="162" t="s">
        <v>96</v>
      </c>
      <c r="AA283" s="162" t="s">
        <v>96</v>
      </c>
      <c r="AB283" s="164" t="s">
        <v>99</v>
      </c>
      <c r="AC283" s="7" t="s">
        <v>100</v>
      </c>
      <c r="AD283" s="162" t="s">
        <v>96</v>
      </c>
      <c r="AE283" s="162" t="s">
        <v>101</v>
      </c>
      <c r="AF283" s="162"/>
      <c r="AG283" s="162"/>
      <c r="AH283" s="162" t="s">
        <v>555</v>
      </c>
      <c r="AI283" s="162" t="s">
        <v>237</v>
      </c>
      <c r="AJ283" s="162">
        <v>2014</v>
      </c>
      <c r="AK283" s="162">
        <v>3</v>
      </c>
      <c r="AL283" s="162">
        <v>5</v>
      </c>
      <c r="AM283" s="162">
        <v>2014</v>
      </c>
      <c r="AN283" s="162">
        <v>3</v>
      </c>
      <c r="AO283" s="162">
        <v>5</v>
      </c>
      <c r="AP283" s="162">
        <v>2034</v>
      </c>
      <c r="AQ283" s="162">
        <v>3</v>
      </c>
      <c r="AR283" s="162">
        <v>4</v>
      </c>
      <c r="AS283" s="162">
        <v>2011</v>
      </c>
      <c r="AT283" s="162">
        <v>9</v>
      </c>
      <c r="AU283" s="162">
        <v>26</v>
      </c>
      <c r="AV283" s="162" t="s">
        <v>101</v>
      </c>
      <c r="AW283" s="162"/>
      <c r="AX283" s="162"/>
      <c r="AY283" s="162"/>
      <c r="AZ283" s="162"/>
      <c r="BA283" s="162"/>
      <c r="BB283" s="182"/>
      <c r="BC283" s="182"/>
      <c r="BD283" s="182"/>
      <c r="BE283" s="182"/>
      <c r="BF283" s="182"/>
      <c r="BG283" s="182"/>
      <c r="BH283" s="182"/>
      <c r="BI283" s="182"/>
      <c r="BJ283" s="182"/>
      <c r="BK283" s="182"/>
      <c r="BL283" s="182"/>
      <c r="BM283" s="162" t="s">
        <v>103</v>
      </c>
      <c r="BN283" s="162" t="s">
        <v>96</v>
      </c>
      <c r="BO283" s="162" t="s">
        <v>116</v>
      </c>
      <c r="BP283" s="162" t="s">
        <v>104</v>
      </c>
      <c r="BQ283" s="162" t="s">
        <v>117</v>
      </c>
      <c r="BR283" s="162" t="s">
        <v>556</v>
      </c>
      <c r="BS283" s="162" t="s">
        <v>119</v>
      </c>
      <c r="BT283" s="175">
        <v>3.5615343208313002</v>
      </c>
      <c r="BU283" s="175">
        <v>3.5195838069915801</v>
      </c>
      <c r="BV283" s="175">
        <v>3.4497182178497301</v>
      </c>
      <c r="BW283" s="175">
        <v>0</v>
      </c>
      <c r="BX283" s="162"/>
      <c r="BY283" s="182"/>
    </row>
    <row r="284" spans="1:77" x14ac:dyDescent="0.25">
      <c r="A284" s="162" t="s">
        <v>1261</v>
      </c>
      <c r="B284" s="162" t="s">
        <v>1262</v>
      </c>
      <c r="C284" s="162" t="s">
        <v>1263</v>
      </c>
      <c r="D284" s="162" t="s">
        <v>95</v>
      </c>
      <c r="E284" s="162" t="s">
        <v>96</v>
      </c>
      <c r="F284" s="162" t="s">
        <v>1264</v>
      </c>
      <c r="G284" s="182"/>
      <c r="H284" s="182"/>
      <c r="I284" s="183"/>
      <c r="J284" s="166">
        <v>1</v>
      </c>
      <c r="K284" s="2">
        <v>1</v>
      </c>
      <c r="L284" s="166">
        <v>1.9761</v>
      </c>
      <c r="M284" s="182"/>
      <c r="N284" s="182"/>
      <c r="O284" s="182"/>
      <c r="P284" s="162"/>
      <c r="Q284" s="182"/>
      <c r="R284" s="162"/>
      <c r="S284" s="162" t="s">
        <v>649</v>
      </c>
      <c r="T284" s="162" t="s">
        <v>96</v>
      </c>
      <c r="U284" s="182"/>
      <c r="V284" s="162"/>
      <c r="W284" s="182"/>
      <c r="X284" s="182"/>
      <c r="Y284" s="182"/>
      <c r="Z284" s="162" t="s">
        <v>96</v>
      </c>
      <c r="AA284" s="162" t="s">
        <v>96</v>
      </c>
      <c r="AB284" s="164" t="s">
        <v>99</v>
      </c>
      <c r="AC284" s="7" t="s">
        <v>100</v>
      </c>
      <c r="AD284" s="162" t="s">
        <v>96</v>
      </c>
      <c r="AE284" s="162" t="s">
        <v>101</v>
      </c>
      <c r="AF284" s="162" t="s">
        <v>195</v>
      </c>
      <c r="AG284" s="162" t="s">
        <v>303</v>
      </c>
      <c r="AH284" s="162" t="s">
        <v>102</v>
      </c>
      <c r="AI284" s="162" t="s">
        <v>197</v>
      </c>
      <c r="AJ284" s="162">
        <v>2017</v>
      </c>
      <c r="AK284" s="162">
        <v>12</v>
      </c>
      <c r="AL284" s="162">
        <v>28</v>
      </c>
      <c r="AM284" s="162">
        <v>2018</v>
      </c>
      <c r="AN284" s="162">
        <v>3</v>
      </c>
      <c r="AO284" s="162">
        <v>12</v>
      </c>
      <c r="AP284" s="162">
        <v>2038</v>
      </c>
      <c r="AQ284" s="162">
        <v>3</v>
      </c>
      <c r="AR284" s="162">
        <v>11</v>
      </c>
      <c r="AS284" s="162">
        <v>2015</v>
      </c>
      <c r="AT284" s="162">
        <v>12</v>
      </c>
      <c r="AU284" s="162">
        <v>18</v>
      </c>
      <c r="AV284" s="162" t="s">
        <v>101</v>
      </c>
      <c r="AW284" s="162"/>
      <c r="AX284" s="162"/>
      <c r="AY284" s="162"/>
      <c r="AZ284" s="162"/>
      <c r="BA284" s="162"/>
      <c r="BB284" s="182"/>
      <c r="BC284" s="182"/>
      <c r="BD284" s="182"/>
      <c r="BE284" s="182"/>
      <c r="BF284" s="182"/>
      <c r="BG284" s="182"/>
      <c r="BH284" s="182"/>
      <c r="BI284" s="182"/>
      <c r="BJ284" s="182"/>
      <c r="BK284" s="182"/>
      <c r="BL284" s="182"/>
      <c r="BM284" s="162" t="s">
        <v>103</v>
      </c>
      <c r="BN284" s="162" t="s">
        <v>96</v>
      </c>
      <c r="BO284" s="162" t="s">
        <v>103</v>
      </c>
      <c r="BP284" s="162" t="s">
        <v>104</v>
      </c>
      <c r="BQ284" s="162" t="s">
        <v>117</v>
      </c>
      <c r="BR284" s="162" t="s">
        <v>658</v>
      </c>
      <c r="BS284" s="162" t="s">
        <v>119</v>
      </c>
      <c r="BT284" s="175">
        <v>2.0148811054229698</v>
      </c>
      <c r="BU284" s="175">
        <v>1.9908232126236001</v>
      </c>
      <c r="BV284" s="175">
        <v>1.9513044614791899</v>
      </c>
      <c r="BW284" s="175">
        <v>1.9030072984695401</v>
      </c>
      <c r="BX284" s="162"/>
      <c r="BY284" s="182"/>
    </row>
    <row r="285" spans="1:77" x14ac:dyDescent="0.25">
      <c r="A285" s="162" t="s">
        <v>1265</v>
      </c>
      <c r="B285" s="162" t="s">
        <v>1266</v>
      </c>
      <c r="C285" s="162" t="s">
        <v>1267</v>
      </c>
      <c r="D285" s="162" t="s">
        <v>95</v>
      </c>
      <c r="E285" s="162" t="s">
        <v>96</v>
      </c>
      <c r="F285" s="162" t="s">
        <v>96</v>
      </c>
      <c r="G285" s="182"/>
      <c r="H285" s="182"/>
      <c r="I285" s="183"/>
      <c r="J285" s="166">
        <v>26</v>
      </c>
      <c r="K285" s="2">
        <v>26</v>
      </c>
      <c r="L285" s="166">
        <v>0</v>
      </c>
      <c r="M285" s="182"/>
      <c r="N285" s="182"/>
      <c r="O285" s="182"/>
      <c r="P285" s="162"/>
      <c r="Q285" s="182"/>
      <c r="R285" s="162"/>
      <c r="S285" s="162" t="s">
        <v>96</v>
      </c>
      <c r="T285" s="162" t="s">
        <v>96</v>
      </c>
      <c r="U285" s="182"/>
      <c r="V285" s="162"/>
      <c r="W285" s="182"/>
      <c r="X285" s="182"/>
      <c r="Y285" s="182"/>
      <c r="Z285" s="162" t="s">
        <v>96</v>
      </c>
      <c r="AA285" s="162" t="s">
        <v>96</v>
      </c>
      <c r="AB285" s="164" t="s">
        <v>99</v>
      </c>
      <c r="AC285" s="7" t="s">
        <v>100</v>
      </c>
      <c r="AD285" s="162" t="s">
        <v>96</v>
      </c>
      <c r="AE285" s="162" t="s">
        <v>101</v>
      </c>
      <c r="AF285" s="162"/>
      <c r="AG285" s="162"/>
      <c r="AH285" s="162" t="s">
        <v>1268</v>
      </c>
      <c r="AI285" s="162" t="s">
        <v>1269</v>
      </c>
      <c r="AJ285" s="162">
        <v>1988</v>
      </c>
      <c r="AK285" s="162">
        <v>12</v>
      </c>
      <c r="AL285" s="162">
        <v>7</v>
      </c>
      <c r="AM285" s="162">
        <v>1988</v>
      </c>
      <c r="AN285" s="162">
        <v>12</v>
      </c>
      <c r="AO285" s="162">
        <v>7</v>
      </c>
      <c r="AP285" s="162">
        <v>2028</v>
      </c>
      <c r="AQ285" s="162">
        <v>12</v>
      </c>
      <c r="AR285" s="162">
        <v>6</v>
      </c>
      <c r="AS285" s="162">
        <v>1984</v>
      </c>
      <c r="AT285" s="162">
        <v>12</v>
      </c>
      <c r="AU285" s="162">
        <v>4</v>
      </c>
      <c r="AV285" s="162" t="s">
        <v>101</v>
      </c>
      <c r="AW285" s="162"/>
      <c r="AX285" s="162"/>
      <c r="AY285" s="162"/>
      <c r="AZ285" s="162"/>
      <c r="BA285" s="162"/>
      <c r="BB285" s="182"/>
      <c r="BC285" s="182"/>
      <c r="BD285" s="182"/>
      <c r="BE285" s="182"/>
      <c r="BF285" s="182"/>
      <c r="BG285" s="182"/>
      <c r="BH285" s="182"/>
      <c r="BI285" s="182"/>
      <c r="BJ285" s="182"/>
      <c r="BK285" s="182"/>
      <c r="BL285" s="182"/>
      <c r="BM285" s="162" t="s">
        <v>103</v>
      </c>
      <c r="BN285" s="162" t="s">
        <v>96</v>
      </c>
      <c r="BO285" s="162" t="s">
        <v>116</v>
      </c>
      <c r="BP285" s="162" t="s">
        <v>104</v>
      </c>
      <c r="BQ285" s="162" t="s">
        <v>117</v>
      </c>
      <c r="BR285" s="162" t="s">
        <v>1270</v>
      </c>
      <c r="BS285" s="162" t="s">
        <v>404</v>
      </c>
      <c r="BT285" s="175">
        <v>46.319771430015599</v>
      </c>
      <c r="BU285" s="175">
        <v>45.988995261192301</v>
      </c>
      <c r="BV285" s="175">
        <v>0</v>
      </c>
      <c r="BW285" s="175">
        <v>0</v>
      </c>
      <c r="BX285" s="162"/>
      <c r="BY285" s="182"/>
    </row>
    <row r="286" spans="1:77" x14ac:dyDescent="0.25">
      <c r="A286" s="162" t="s">
        <v>1271</v>
      </c>
      <c r="B286" s="162" t="s">
        <v>1272</v>
      </c>
      <c r="C286" s="162" t="s">
        <v>1273</v>
      </c>
      <c r="D286" s="162" t="s">
        <v>95</v>
      </c>
      <c r="E286" s="162" t="s">
        <v>1274</v>
      </c>
      <c r="F286" s="162" t="s">
        <v>1275</v>
      </c>
      <c r="G286" s="182"/>
      <c r="H286" s="182"/>
      <c r="I286" s="183"/>
      <c r="J286" s="166">
        <v>5.25</v>
      </c>
      <c r="K286" s="2">
        <v>5.25</v>
      </c>
      <c r="L286" s="166">
        <v>12.938000000000001</v>
      </c>
      <c r="M286" s="182"/>
      <c r="N286" s="182"/>
      <c r="O286" s="182"/>
      <c r="P286" s="162"/>
      <c r="Q286" s="182"/>
      <c r="R286" s="162"/>
      <c r="S286" s="162" t="s">
        <v>208</v>
      </c>
      <c r="T286" s="162" t="s">
        <v>96</v>
      </c>
      <c r="U286" s="182"/>
      <c r="V286" s="162"/>
      <c r="W286" s="182"/>
      <c r="X286" s="182"/>
      <c r="Y286" s="182"/>
      <c r="Z286" s="162" t="s">
        <v>96</v>
      </c>
      <c r="AA286" s="162" t="s">
        <v>96</v>
      </c>
      <c r="AB286" s="164" t="s">
        <v>99</v>
      </c>
      <c r="AC286" s="7" t="s">
        <v>100</v>
      </c>
      <c r="AD286" s="162" t="s">
        <v>96</v>
      </c>
      <c r="AE286" s="162" t="s">
        <v>101</v>
      </c>
      <c r="AF286" s="162" t="s">
        <v>608</v>
      </c>
      <c r="AG286" s="162" t="s">
        <v>609</v>
      </c>
      <c r="AH286" s="162" t="s">
        <v>102</v>
      </c>
      <c r="AI286" s="162" t="s">
        <v>147</v>
      </c>
      <c r="AJ286" s="162">
        <v>2017</v>
      </c>
      <c r="AK286" s="162">
        <v>12</v>
      </c>
      <c r="AL286" s="162">
        <v>26</v>
      </c>
      <c r="AM286" s="162">
        <v>2018</v>
      </c>
      <c r="AN286" s="162">
        <v>5</v>
      </c>
      <c r="AO286" s="162">
        <v>25</v>
      </c>
      <c r="AP286" s="162">
        <v>2038</v>
      </c>
      <c r="AQ286" s="162">
        <v>5</v>
      </c>
      <c r="AR286" s="162">
        <v>24</v>
      </c>
      <c r="AS286" s="162">
        <v>2015</v>
      </c>
      <c r="AT286" s="162">
        <v>12</v>
      </c>
      <c r="AU286" s="162">
        <v>18</v>
      </c>
      <c r="AV286" s="162" t="s">
        <v>101</v>
      </c>
      <c r="AW286" s="162"/>
      <c r="AX286" s="162"/>
      <c r="AY286" s="162"/>
      <c r="AZ286" s="162"/>
      <c r="BA286" s="162"/>
      <c r="BB286" s="182"/>
      <c r="BC286" s="182"/>
      <c r="BD286" s="182"/>
      <c r="BE286" s="182"/>
      <c r="BF286" s="182"/>
      <c r="BG286" s="182"/>
      <c r="BH286" s="182"/>
      <c r="BI286" s="182"/>
      <c r="BJ286" s="182"/>
      <c r="BK286" s="182"/>
      <c r="BL286" s="182"/>
      <c r="BM286" s="162" t="s">
        <v>103</v>
      </c>
      <c r="BN286" s="162" t="s">
        <v>96</v>
      </c>
      <c r="BO286" s="162" t="s">
        <v>103</v>
      </c>
      <c r="BP286" s="162" t="s">
        <v>104</v>
      </c>
      <c r="BQ286" s="162" t="s">
        <v>117</v>
      </c>
      <c r="BR286" s="162" t="s">
        <v>658</v>
      </c>
      <c r="BS286" s="162" t="s">
        <v>119</v>
      </c>
      <c r="BT286" s="175">
        <v>9.5979133453369094</v>
      </c>
      <c r="BU286" s="175">
        <v>9.4811318359375001</v>
      </c>
      <c r="BV286" s="175">
        <v>9.2929268035888697</v>
      </c>
      <c r="BW286" s="175">
        <v>9.0629155578613307</v>
      </c>
      <c r="BX286" s="162"/>
      <c r="BY286" s="182"/>
    </row>
    <row r="287" spans="1:77" x14ac:dyDescent="0.25">
      <c r="A287" s="162" t="s">
        <v>1276</v>
      </c>
      <c r="B287" s="162" t="s">
        <v>1277</v>
      </c>
      <c r="C287" s="162" t="s">
        <v>1278</v>
      </c>
      <c r="D287" s="162" t="s">
        <v>95</v>
      </c>
      <c r="E287" s="162" t="s">
        <v>1279</v>
      </c>
      <c r="F287" s="162" t="s">
        <v>1275</v>
      </c>
      <c r="G287" s="182"/>
      <c r="H287" s="182"/>
      <c r="I287" s="183"/>
      <c r="J287" s="166">
        <v>1</v>
      </c>
      <c r="K287" s="2">
        <v>1</v>
      </c>
      <c r="L287" s="166">
        <v>2.33</v>
      </c>
      <c r="M287" s="182"/>
      <c r="N287" s="182"/>
      <c r="O287" s="182"/>
      <c r="P287" s="162"/>
      <c r="Q287" s="182"/>
      <c r="R287" s="162"/>
      <c r="S287" s="162" t="s">
        <v>649</v>
      </c>
      <c r="T287" s="162" t="s">
        <v>96</v>
      </c>
      <c r="U287" s="182"/>
      <c r="V287" s="162"/>
      <c r="W287" s="182"/>
      <c r="X287" s="182"/>
      <c r="Y287" s="182"/>
      <c r="Z287" s="162" t="s">
        <v>96</v>
      </c>
      <c r="AA287" s="162" t="s">
        <v>96</v>
      </c>
      <c r="AB287" s="164" t="s">
        <v>99</v>
      </c>
      <c r="AC287" s="7" t="s">
        <v>100</v>
      </c>
      <c r="AD287" s="162" t="s">
        <v>96</v>
      </c>
      <c r="AE287" s="162" t="s">
        <v>101</v>
      </c>
      <c r="AF287" s="162" t="s">
        <v>608</v>
      </c>
      <c r="AG287" s="162" t="s">
        <v>609</v>
      </c>
      <c r="AH287" s="162" t="s">
        <v>102</v>
      </c>
      <c r="AI287" s="162" t="s">
        <v>147</v>
      </c>
      <c r="AJ287" s="162">
        <v>2017</v>
      </c>
      <c r="AK287" s="162">
        <v>12</v>
      </c>
      <c r="AL287" s="162">
        <v>27</v>
      </c>
      <c r="AM287" s="162">
        <v>2018</v>
      </c>
      <c r="AN287" s="162">
        <v>3</v>
      </c>
      <c r="AO287" s="162">
        <v>12</v>
      </c>
      <c r="AP287" s="162">
        <v>2038</v>
      </c>
      <c r="AQ287" s="162">
        <v>3</v>
      </c>
      <c r="AR287" s="162">
        <v>11</v>
      </c>
      <c r="AS287" s="162">
        <v>2015</v>
      </c>
      <c r="AT287" s="162">
        <v>12</v>
      </c>
      <c r="AU287" s="162">
        <v>18</v>
      </c>
      <c r="AV287" s="162" t="s">
        <v>101</v>
      </c>
      <c r="AW287" s="162"/>
      <c r="AX287" s="162"/>
      <c r="AY287" s="162"/>
      <c r="AZ287" s="162"/>
      <c r="BA287" s="162"/>
      <c r="BB287" s="182"/>
      <c r="BC287" s="182"/>
      <c r="BD287" s="182"/>
      <c r="BE287" s="182"/>
      <c r="BF287" s="182"/>
      <c r="BG287" s="182"/>
      <c r="BH287" s="182"/>
      <c r="BI287" s="182"/>
      <c r="BJ287" s="182"/>
      <c r="BK287" s="182"/>
      <c r="BL287" s="182"/>
      <c r="BM287" s="162" t="s">
        <v>103</v>
      </c>
      <c r="BN287" s="162" t="s">
        <v>96</v>
      </c>
      <c r="BO287" s="162" t="s">
        <v>103</v>
      </c>
      <c r="BP287" s="162" t="s">
        <v>104</v>
      </c>
      <c r="BQ287" s="162" t="s">
        <v>117</v>
      </c>
      <c r="BR287" s="162" t="s">
        <v>658</v>
      </c>
      <c r="BS287" s="162" t="s">
        <v>119</v>
      </c>
      <c r="BT287" s="175">
        <v>2.3752446708679198</v>
      </c>
      <c r="BU287" s="175">
        <v>2.34662817382813</v>
      </c>
      <c r="BV287" s="175">
        <v>2.3000465011596698</v>
      </c>
      <c r="BW287" s="175">
        <v>2.2431175212860102</v>
      </c>
      <c r="BX287" s="162"/>
      <c r="BY287" s="182"/>
    </row>
    <row r="288" spans="1:77" x14ac:dyDescent="0.25">
      <c r="A288" s="162" t="s">
        <v>1280</v>
      </c>
      <c r="B288" s="162" t="s">
        <v>1281</v>
      </c>
      <c r="C288" s="162" t="s">
        <v>1282</v>
      </c>
      <c r="D288" s="162" t="s">
        <v>95</v>
      </c>
      <c r="E288" s="162" t="s">
        <v>96</v>
      </c>
      <c r="F288" s="162" t="s">
        <v>1283</v>
      </c>
      <c r="G288" s="182"/>
      <c r="H288" s="182"/>
      <c r="I288" s="183"/>
      <c r="J288" s="166">
        <v>1.35</v>
      </c>
      <c r="K288" s="2">
        <v>1.35</v>
      </c>
      <c r="L288" s="166">
        <v>6.2</v>
      </c>
      <c r="M288" s="182"/>
      <c r="N288" s="182"/>
      <c r="O288" s="182"/>
      <c r="P288" s="162"/>
      <c r="Q288" s="182"/>
      <c r="R288" s="162"/>
      <c r="S288" s="162" t="s">
        <v>96</v>
      </c>
      <c r="T288" s="162" t="s">
        <v>96</v>
      </c>
      <c r="U288" s="182"/>
      <c r="V288" s="162"/>
      <c r="W288" s="182"/>
      <c r="X288" s="182"/>
      <c r="Y288" s="182"/>
      <c r="Z288" s="162" t="s">
        <v>96</v>
      </c>
      <c r="AA288" s="162" t="s">
        <v>96</v>
      </c>
      <c r="AB288" s="164" t="s">
        <v>99</v>
      </c>
      <c r="AC288" s="7" t="s">
        <v>100</v>
      </c>
      <c r="AD288" s="162" t="s">
        <v>96</v>
      </c>
      <c r="AE288" s="162" t="s">
        <v>101</v>
      </c>
      <c r="AF288" s="162"/>
      <c r="AG288" s="162"/>
      <c r="AH288" s="162" t="s">
        <v>114</v>
      </c>
      <c r="AI288" s="162" t="s">
        <v>1188</v>
      </c>
      <c r="AJ288" s="162">
        <v>2017</v>
      </c>
      <c r="AK288" s="162">
        <v>5</v>
      </c>
      <c r="AL288" s="162">
        <v>15</v>
      </c>
      <c r="AM288" s="162">
        <v>2017</v>
      </c>
      <c r="AN288" s="162">
        <v>5</v>
      </c>
      <c r="AO288" s="162">
        <v>15</v>
      </c>
      <c r="AP288" s="162">
        <v>2037</v>
      </c>
      <c r="AQ288" s="162">
        <v>5</v>
      </c>
      <c r="AR288" s="162">
        <v>14</v>
      </c>
      <c r="AS288" s="162">
        <v>2016</v>
      </c>
      <c r="AT288" s="162">
        <v>10</v>
      </c>
      <c r="AU288" s="162">
        <v>24</v>
      </c>
      <c r="AV288" s="162" t="s">
        <v>101</v>
      </c>
      <c r="AW288" s="162"/>
      <c r="AX288" s="162"/>
      <c r="AY288" s="162"/>
      <c r="AZ288" s="162"/>
      <c r="BA288" s="162"/>
      <c r="BB288" s="182"/>
      <c r="BC288" s="182"/>
      <c r="BD288" s="182"/>
      <c r="BE288" s="182"/>
      <c r="BF288" s="182"/>
      <c r="BG288" s="182"/>
      <c r="BH288" s="182"/>
      <c r="BI288" s="182"/>
      <c r="BJ288" s="182"/>
      <c r="BK288" s="182"/>
      <c r="BL288" s="182"/>
      <c r="BM288" s="162" t="s">
        <v>103</v>
      </c>
      <c r="BN288" s="162" t="s">
        <v>96</v>
      </c>
      <c r="BO288" s="162" t="s">
        <v>116</v>
      </c>
      <c r="BP288" s="162" t="s">
        <v>104</v>
      </c>
      <c r="BQ288" s="162" t="s">
        <v>117</v>
      </c>
      <c r="BR288" s="162" t="s">
        <v>118</v>
      </c>
      <c r="BS288" s="162" t="s">
        <v>404</v>
      </c>
      <c r="BT288" s="175">
        <v>5.6083109436035201</v>
      </c>
      <c r="BU288" s="175">
        <v>5.5788837661743198</v>
      </c>
      <c r="BV288" s="175">
        <v>5.57888372802734</v>
      </c>
      <c r="BW288" s="175">
        <v>5.57888372802734</v>
      </c>
      <c r="BX288" s="162"/>
      <c r="BY288" s="182"/>
    </row>
    <row r="289" spans="1:77" x14ac:dyDescent="0.25">
      <c r="A289" s="162" t="s">
        <v>1284</v>
      </c>
      <c r="B289" s="162" t="s">
        <v>1285</v>
      </c>
      <c r="C289" s="162" t="s">
        <v>1286</v>
      </c>
      <c r="D289" s="162" t="s">
        <v>95</v>
      </c>
      <c r="E289" s="162" t="s">
        <v>96</v>
      </c>
      <c r="F289" s="162" t="s">
        <v>1287</v>
      </c>
      <c r="G289" s="182"/>
      <c r="H289" s="182"/>
      <c r="I289" s="183"/>
      <c r="J289" s="166">
        <v>0.995</v>
      </c>
      <c r="K289" s="2">
        <v>0.995</v>
      </c>
      <c r="L289" s="166">
        <v>2.4500000000000002</v>
      </c>
      <c r="M289" s="182"/>
      <c r="N289" s="182"/>
      <c r="O289" s="182"/>
      <c r="P289" s="162"/>
      <c r="Q289" s="182"/>
      <c r="R289" s="162"/>
      <c r="S289" s="162" t="s">
        <v>96</v>
      </c>
      <c r="T289" s="162" t="s">
        <v>96</v>
      </c>
      <c r="U289" s="182"/>
      <c r="V289" s="162"/>
      <c r="W289" s="182"/>
      <c r="X289" s="182"/>
      <c r="Y289" s="182"/>
      <c r="Z289" s="162" t="s">
        <v>96</v>
      </c>
      <c r="AA289" s="162" t="s">
        <v>96</v>
      </c>
      <c r="AB289" s="164" t="s">
        <v>99</v>
      </c>
      <c r="AC289" s="7" t="s">
        <v>100</v>
      </c>
      <c r="AD289" s="162" t="s">
        <v>96</v>
      </c>
      <c r="AE289" s="162" t="s">
        <v>101</v>
      </c>
      <c r="AF289" s="162"/>
      <c r="AG289" s="162"/>
      <c r="AH289" s="162" t="s">
        <v>114</v>
      </c>
      <c r="AI289" s="162" t="s">
        <v>1288</v>
      </c>
      <c r="AJ289" s="162">
        <v>2015</v>
      </c>
      <c r="AK289" s="162">
        <v>1</v>
      </c>
      <c r="AL289" s="162">
        <v>1</v>
      </c>
      <c r="AM289" s="162">
        <v>2015</v>
      </c>
      <c r="AN289" s="162">
        <v>1</v>
      </c>
      <c r="AO289" s="162">
        <v>1</v>
      </c>
      <c r="AP289" s="162">
        <v>2034</v>
      </c>
      <c r="AQ289" s="162">
        <v>12</v>
      </c>
      <c r="AR289" s="162">
        <v>31</v>
      </c>
      <c r="AS289" s="162">
        <v>2014</v>
      </c>
      <c r="AT289" s="162">
        <v>2</v>
      </c>
      <c r="AU289" s="162">
        <v>28</v>
      </c>
      <c r="AV289" s="162" t="s">
        <v>101</v>
      </c>
      <c r="AW289" s="162"/>
      <c r="AX289" s="162"/>
      <c r="AY289" s="162"/>
      <c r="AZ289" s="162"/>
      <c r="BA289" s="162"/>
      <c r="BB289" s="182"/>
      <c r="BC289" s="182"/>
      <c r="BD289" s="182"/>
      <c r="BE289" s="182"/>
      <c r="BF289" s="182"/>
      <c r="BG289" s="182"/>
      <c r="BH289" s="182"/>
      <c r="BI289" s="182"/>
      <c r="BJ289" s="182"/>
      <c r="BK289" s="182"/>
      <c r="BL289" s="182"/>
      <c r="BM289" s="162" t="s">
        <v>103</v>
      </c>
      <c r="BN289" s="162" t="s">
        <v>96</v>
      </c>
      <c r="BO289" s="162" t="s">
        <v>116</v>
      </c>
      <c r="BP289" s="162" t="s">
        <v>104</v>
      </c>
      <c r="BQ289" s="162" t="s">
        <v>117</v>
      </c>
      <c r="BR289" s="162" t="s">
        <v>118</v>
      </c>
      <c r="BS289" s="162" t="s">
        <v>404</v>
      </c>
      <c r="BT289" s="175">
        <v>1.8300702667292199</v>
      </c>
      <c r="BU289" s="175">
        <v>1.8213094635065601</v>
      </c>
      <c r="BV289" s="175">
        <v>1.8213094635065601</v>
      </c>
      <c r="BW289" s="175">
        <v>0</v>
      </c>
      <c r="BX289" s="162"/>
      <c r="BY289" s="182"/>
    </row>
    <row r="290" spans="1:77" x14ac:dyDescent="0.25">
      <c r="A290" s="162" t="s">
        <v>1289</v>
      </c>
      <c r="B290" s="162" t="s">
        <v>1290</v>
      </c>
      <c r="C290" s="162" t="s">
        <v>1291</v>
      </c>
      <c r="D290" s="162" t="s">
        <v>95</v>
      </c>
      <c r="E290" s="162" t="s">
        <v>1292</v>
      </c>
      <c r="F290" s="162" t="s">
        <v>1293</v>
      </c>
      <c r="G290" s="182"/>
      <c r="H290" s="182"/>
      <c r="I290" s="183"/>
      <c r="J290" s="166">
        <v>1</v>
      </c>
      <c r="K290" s="2">
        <v>1</v>
      </c>
      <c r="L290" s="166">
        <v>1.4</v>
      </c>
      <c r="M290" s="182"/>
      <c r="N290" s="182"/>
      <c r="O290" s="182"/>
      <c r="P290" s="162"/>
      <c r="Q290" s="182"/>
      <c r="R290" s="162"/>
      <c r="S290" s="162" t="s">
        <v>208</v>
      </c>
      <c r="T290" s="162" t="s">
        <v>96</v>
      </c>
      <c r="U290" s="182"/>
      <c r="V290" s="162"/>
      <c r="W290" s="182"/>
      <c r="X290" s="182"/>
      <c r="Y290" s="182"/>
      <c r="Z290" s="162" t="s">
        <v>96</v>
      </c>
      <c r="AA290" s="162" t="s">
        <v>96</v>
      </c>
      <c r="AB290" s="164" t="s">
        <v>99</v>
      </c>
      <c r="AC290" s="7" t="s">
        <v>100</v>
      </c>
      <c r="AD290" s="162" t="s">
        <v>96</v>
      </c>
      <c r="AE290" s="162" t="s">
        <v>101</v>
      </c>
      <c r="AF290" s="162" t="s">
        <v>195</v>
      </c>
      <c r="AG290" s="162" t="s">
        <v>303</v>
      </c>
      <c r="AH290" s="162" t="s">
        <v>555</v>
      </c>
      <c r="AI290" s="162" t="s">
        <v>197</v>
      </c>
      <c r="AJ290" s="162">
        <v>2014</v>
      </c>
      <c r="AK290" s="162">
        <v>3</v>
      </c>
      <c r="AL290" s="162">
        <v>14</v>
      </c>
      <c r="AM290" s="162">
        <v>2014</v>
      </c>
      <c r="AN290" s="162">
        <v>3</v>
      </c>
      <c r="AO290" s="162">
        <v>14</v>
      </c>
      <c r="AP290" s="162">
        <v>2034</v>
      </c>
      <c r="AQ290" s="162">
        <v>3</v>
      </c>
      <c r="AR290" s="162">
        <v>13</v>
      </c>
      <c r="AS290" s="162">
        <v>2011</v>
      </c>
      <c r="AT290" s="162">
        <v>10</v>
      </c>
      <c r="AU290" s="162">
        <v>11</v>
      </c>
      <c r="AV290" s="162" t="s">
        <v>101</v>
      </c>
      <c r="AW290" s="162"/>
      <c r="AX290" s="162"/>
      <c r="AY290" s="162"/>
      <c r="AZ290" s="162"/>
      <c r="BA290" s="162"/>
      <c r="BB290" s="182"/>
      <c r="BC290" s="182"/>
      <c r="BD290" s="182"/>
      <c r="BE290" s="182"/>
      <c r="BF290" s="182"/>
      <c r="BG290" s="182"/>
      <c r="BH290" s="182"/>
      <c r="BI290" s="182"/>
      <c r="BJ290" s="182"/>
      <c r="BK290" s="182"/>
      <c r="BL290" s="182"/>
      <c r="BM290" s="162" t="s">
        <v>103</v>
      </c>
      <c r="BN290" s="162" t="s">
        <v>96</v>
      </c>
      <c r="BO290" s="162" t="s">
        <v>116</v>
      </c>
      <c r="BP290" s="162" t="s">
        <v>104</v>
      </c>
      <c r="BQ290" s="162" t="s">
        <v>117</v>
      </c>
      <c r="BR290" s="162" t="s">
        <v>556</v>
      </c>
      <c r="BS290" s="162" t="s">
        <v>119</v>
      </c>
      <c r="BT290" s="175">
        <v>2.2711669063568101</v>
      </c>
      <c r="BU290" s="175">
        <v>2.2436373920440702</v>
      </c>
      <c r="BV290" s="175">
        <v>2.1991001434326201</v>
      </c>
      <c r="BW290" s="175">
        <v>0</v>
      </c>
      <c r="BX290" s="162"/>
      <c r="BY290" s="182"/>
    </row>
    <row r="291" spans="1:77" x14ac:dyDescent="0.25">
      <c r="A291" s="162" t="s">
        <v>1294</v>
      </c>
      <c r="B291" s="162" t="s">
        <v>1295</v>
      </c>
      <c r="C291" s="162" t="s">
        <v>1296</v>
      </c>
      <c r="D291" s="162" t="s">
        <v>95</v>
      </c>
      <c r="E291" s="162" t="s">
        <v>1297</v>
      </c>
      <c r="F291" s="162" t="s">
        <v>1293</v>
      </c>
      <c r="G291" s="182"/>
      <c r="H291" s="182"/>
      <c r="I291" s="183"/>
      <c r="J291" s="166">
        <v>1.5</v>
      </c>
      <c r="K291" s="2">
        <v>1.5</v>
      </c>
      <c r="L291" s="166">
        <v>2.1</v>
      </c>
      <c r="M291" s="182"/>
      <c r="N291" s="182"/>
      <c r="O291" s="182"/>
      <c r="P291" s="162"/>
      <c r="Q291" s="182"/>
      <c r="R291" s="162"/>
      <c r="S291" s="162" t="s">
        <v>208</v>
      </c>
      <c r="T291" s="162" t="s">
        <v>96</v>
      </c>
      <c r="U291" s="182"/>
      <c r="V291" s="162"/>
      <c r="W291" s="182"/>
      <c r="X291" s="182"/>
      <c r="Y291" s="182"/>
      <c r="Z291" s="162" t="s">
        <v>96</v>
      </c>
      <c r="AA291" s="162" t="s">
        <v>96</v>
      </c>
      <c r="AB291" s="164" t="s">
        <v>99</v>
      </c>
      <c r="AC291" s="7" t="s">
        <v>100</v>
      </c>
      <c r="AD291" s="162" t="s">
        <v>96</v>
      </c>
      <c r="AE291" s="162" t="s">
        <v>101</v>
      </c>
      <c r="AF291" s="162" t="s">
        <v>195</v>
      </c>
      <c r="AG291" s="162" t="s">
        <v>303</v>
      </c>
      <c r="AH291" s="162" t="s">
        <v>555</v>
      </c>
      <c r="AI291" s="162" t="s">
        <v>197</v>
      </c>
      <c r="AJ291" s="162">
        <v>2014</v>
      </c>
      <c r="AK291" s="162">
        <v>2</v>
      </c>
      <c r="AL291" s="162">
        <v>5</v>
      </c>
      <c r="AM291" s="162">
        <v>2014</v>
      </c>
      <c r="AN291" s="162">
        <v>2</v>
      </c>
      <c r="AO291" s="162">
        <v>5</v>
      </c>
      <c r="AP291" s="162">
        <v>2034</v>
      </c>
      <c r="AQ291" s="162">
        <v>2</v>
      </c>
      <c r="AR291" s="162">
        <v>4</v>
      </c>
      <c r="AS291" s="162">
        <v>2011</v>
      </c>
      <c r="AT291" s="162">
        <v>8</v>
      </c>
      <c r="AU291" s="162">
        <v>31</v>
      </c>
      <c r="AV291" s="162" t="s">
        <v>101</v>
      </c>
      <c r="AW291" s="162"/>
      <c r="AX291" s="162"/>
      <c r="AY291" s="162"/>
      <c r="AZ291" s="162"/>
      <c r="BA291" s="162"/>
      <c r="BB291" s="182"/>
      <c r="BC291" s="182"/>
      <c r="BD291" s="182"/>
      <c r="BE291" s="182"/>
      <c r="BF291" s="182"/>
      <c r="BG291" s="182"/>
      <c r="BH291" s="182"/>
      <c r="BI291" s="182"/>
      <c r="BJ291" s="182"/>
      <c r="BK291" s="182"/>
      <c r="BL291" s="182"/>
      <c r="BM291" s="162" t="s">
        <v>103</v>
      </c>
      <c r="BN291" s="162" t="s">
        <v>96</v>
      </c>
      <c r="BO291" s="162" t="s">
        <v>116</v>
      </c>
      <c r="BP291" s="162" t="s">
        <v>104</v>
      </c>
      <c r="BQ291" s="162" t="s">
        <v>117</v>
      </c>
      <c r="BR291" s="162" t="s">
        <v>556</v>
      </c>
      <c r="BS291" s="162" t="s">
        <v>119</v>
      </c>
      <c r="BT291" s="175">
        <v>3.3182782592773399</v>
      </c>
      <c r="BU291" s="175">
        <v>3.2788545036315901</v>
      </c>
      <c r="BV291" s="175">
        <v>3.21376752853394</v>
      </c>
      <c r="BW291" s="175">
        <v>0</v>
      </c>
      <c r="BX291" s="162"/>
      <c r="BY291" s="182"/>
    </row>
    <row r="292" spans="1:77" x14ac:dyDescent="0.25">
      <c r="A292" s="162" t="s">
        <v>1298</v>
      </c>
      <c r="B292" s="162" t="s">
        <v>1299</v>
      </c>
      <c r="C292" s="162" t="s">
        <v>1300</v>
      </c>
      <c r="D292" s="162" t="s">
        <v>95</v>
      </c>
      <c r="E292" s="162" t="s">
        <v>1301</v>
      </c>
      <c r="F292" s="162" t="s">
        <v>1302</v>
      </c>
      <c r="G292" s="182"/>
      <c r="H292" s="182"/>
      <c r="I292" s="183"/>
      <c r="J292" s="166">
        <v>1.25</v>
      </c>
      <c r="K292" s="2">
        <v>1.25</v>
      </c>
      <c r="L292" s="166">
        <v>1.8</v>
      </c>
      <c r="M292" s="182"/>
      <c r="N292" s="182"/>
      <c r="O292" s="182"/>
      <c r="P292" s="162"/>
      <c r="Q292" s="182"/>
      <c r="R292" s="162"/>
      <c r="S292" s="162" t="s">
        <v>208</v>
      </c>
      <c r="T292" s="162" t="s">
        <v>96</v>
      </c>
      <c r="U292" s="182"/>
      <c r="V292" s="162"/>
      <c r="W292" s="182"/>
      <c r="X292" s="182"/>
      <c r="Y292" s="182"/>
      <c r="Z292" s="162" t="s">
        <v>96</v>
      </c>
      <c r="AA292" s="162" t="s">
        <v>96</v>
      </c>
      <c r="AB292" s="164" t="s">
        <v>99</v>
      </c>
      <c r="AC292" s="7" t="s">
        <v>100</v>
      </c>
      <c r="AD292" s="162" t="s">
        <v>96</v>
      </c>
      <c r="AE292" s="162" t="s">
        <v>101</v>
      </c>
      <c r="AF292" s="162" t="s">
        <v>182</v>
      </c>
      <c r="AG292" s="162" t="s">
        <v>395</v>
      </c>
      <c r="AH292" s="162" t="s">
        <v>555</v>
      </c>
      <c r="AI292" s="162" t="s">
        <v>396</v>
      </c>
      <c r="AJ292" s="162">
        <v>2014</v>
      </c>
      <c r="AK292" s="162">
        <v>12</v>
      </c>
      <c r="AL292" s="162">
        <v>2</v>
      </c>
      <c r="AM292" s="162">
        <v>2014</v>
      </c>
      <c r="AN292" s="162">
        <v>12</v>
      </c>
      <c r="AO292" s="162">
        <v>2</v>
      </c>
      <c r="AP292" s="162">
        <v>2034</v>
      </c>
      <c r="AQ292" s="162">
        <v>12</v>
      </c>
      <c r="AR292" s="162">
        <v>1</v>
      </c>
      <c r="AS292" s="162">
        <v>2011</v>
      </c>
      <c r="AT292" s="162">
        <v>8</v>
      </c>
      <c r="AU292" s="162">
        <v>31</v>
      </c>
      <c r="AV292" s="162" t="s">
        <v>101</v>
      </c>
      <c r="AW292" s="162"/>
      <c r="AX292" s="162"/>
      <c r="AY292" s="162"/>
      <c r="AZ292" s="162"/>
      <c r="BA292" s="162"/>
      <c r="BB292" s="182"/>
      <c r="BC292" s="182"/>
      <c r="BD292" s="182"/>
      <c r="BE292" s="182"/>
      <c r="BF292" s="182"/>
      <c r="BG292" s="182"/>
      <c r="BH292" s="182"/>
      <c r="BI292" s="182"/>
      <c r="BJ292" s="182"/>
      <c r="BK292" s="182"/>
      <c r="BL292" s="182"/>
      <c r="BM292" s="162" t="s">
        <v>103</v>
      </c>
      <c r="BN292" s="162" t="s">
        <v>96</v>
      </c>
      <c r="BO292" s="162" t="s">
        <v>116</v>
      </c>
      <c r="BP292" s="162" t="s">
        <v>104</v>
      </c>
      <c r="BQ292" s="162" t="s">
        <v>117</v>
      </c>
      <c r="BR292" s="162" t="s">
        <v>556</v>
      </c>
      <c r="BS292" s="162" t="s">
        <v>119</v>
      </c>
      <c r="BT292" s="175">
        <v>2.5636074552535999</v>
      </c>
      <c r="BU292" s="175">
        <v>2.53289161396027</v>
      </c>
      <c r="BV292" s="175">
        <v>2.48261233711243</v>
      </c>
      <c r="BW292" s="175">
        <v>0</v>
      </c>
      <c r="BX292" s="162"/>
      <c r="BY292" s="182"/>
    </row>
    <row r="293" spans="1:77" x14ac:dyDescent="0.25">
      <c r="A293" s="162" t="s">
        <v>1303</v>
      </c>
      <c r="B293" s="162" t="s">
        <v>1304</v>
      </c>
      <c r="C293" s="162" t="s">
        <v>1305</v>
      </c>
      <c r="D293" s="162" t="s">
        <v>95</v>
      </c>
      <c r="E293" s="162" t="s">
        <v>1306</v>
      </c>
      <c r="F293" s="162" t="s">
        <v>1307</v>
      </c>
      <c r="G293" s="182"/>
      <c r="H293" s="182"/>
      <c r="I293" s="183"/>
      <c r="J293" s="166">
        <v>20</v>
      </c>
      <c r="K293" s="2">
        <v>20</v>
      </c>
      <c r="L293" s="166">
        <v>47</v>
      </c>
      <c r="M293" s="182"/>
      <c r="N293" s="182"/>
      <c r="O293" s="182"/>
      <c r="P293" s="162"/>
      <c r="Q293" s="182"/>
      <c r="R293" s="162"/>
      <c r="S293" s="162" t="s">
        <v>208</v>
      </c>
      <c r="T293" s="162" t="s">
        <v>96</v>
      </c>
      <c r="U293" s="182"/>
      <c r="V293" s="162"/>
      <c r="W293" s="182"/>
      <c r="X293" s="182"/>
      <c r="Y293" s="182"/>
      <c r="Z293" s="162" t="s">
        <v>96</v>
      </c>
      <c r="AA293" s="162" t="s">
        <v>263</v>
      </c>
      <c r="AB293" s="164" t="s">
        <v>99</v>
      </c>
      <c r="AC293" s="7" t="s">
        <v>100</v>
      </c>
      <c r="AD293" s="162" t="s">
        <v>96</v>
      </c>
      <c r="AE293" s="162" t="s">
        <v>101</v>
      </c>
      <c r="AF293" s="162"/>
      <c r="AG293" s="162"/>
      <c r="AH293" s="162" t="s">
        <v>1308</v>
      </c>
      <c r="AI293" s="162" t="s">
        <v>147</v>
      </c>
      <c r="AJ293" s="162">
        <v>2019</v>
      </c>
      <c r="AK293" s="162">
        <v>1</v>
      </c>
      <c r="AL293" s="162">
        <v>1</v>
      </c>
      <c r="AM293" s="162">
        <v>2019</v>
      </c>
      <c r="AN293" s="162">
        <v>1</v>
      </c>
      <c r="AO293" s="162">
        <v>1</v>
      </c>
      <c r="AP293" s="162">
        <v>2043</v>
      </c>
      <c r="AQ293" s="162">
        <v>12</v>
      </c>
      <c r="AR293" s="162">
        <v>31</v>
      </c>
      <c r="AS293" s="162">
        <v>2012</v>
      </c>
      <c r="AT293" s="162">
        <v>8</v>
      </c>
      <c r="AU293" s="162">
        <v>13</v>
      </c>
      <c r="AV293" s="162" t="s">
        <v>101</v>
      </c>
      <c r="AW293" s="162"/>
      <c r="AX293" s="162"/>
      <c r="AY293" s="162"/>
      <c r="AZ293" s="162"/>
      <c r="BA293" s="162"/>
      <c r="BB293" s="182"/>
      <c r="BC293" s="182"/>
      <c r="BD293" s="182"/>
      <c r="BE293" s="182"/>
      <c r="BF293" s="182"/>
      <c r="BG293" s="182"/>
      <c r="BH293" s="182"/>
      <c r="BI293" s="182"/>
      <c r="BJ293" s="182"/>
      <c r="BK293" s="182"/>
      <c r="BL293" s="182"/>
      <c r="BM293" s="162" t="s">
        <v>103</v>
      </c>
      <c r="BN293" s="162" t="s">
        <v>96</v>
      </c>
      <c r="BO293" s="162" t="s">
        <v>103</v>
      </c>
      <c r="BP293" s="162" t="s">
        <v>104</v>
      </c>
      <c r="BQ293" s="162" t="s">
        <v>117</v>
      </c>
      <c r="BR293" s="162" t="s">
        <v>566</v>
      </c>
      <c r="BS293" s="162" t="s">
        <v>119</v>
      </c>
      <c r="BT293" s="175">
        <v>45.232453811645499</v>
      </c>
      <c r="BU293" s="175">
        <v>44.430324020385697</v>
      </c>
      <c r="BV293" s="175">
        <v>43.025521286010701</v>
      </c>
      <c r="BW293" s="175">
        <v>41.3318168945313</v>
      </c>
      <c r="BX293" s="162"/>
      <c r="BY293" s="182"/>
    </row>
    <row r="294" spans="1:77" x14ac:dyDescent="0.25">
      <c r="A294" s="162" t="s">
        <v>1309</v>
      </c>
      <c r="B294" s="162" t="s">
        <v>1310</v>
      </c>
      <c r="C294" s="162" t="s">
        <v>1311</v>
      </c>
      <c r="D294" s="162" t="s">
        <v>95</v>
      </c>
      <c r="E294" s="162" t="s">
        <v>1312</v>
      </c>
      <c r="F294" s="162" t="s">
        <v>1313</v>
      </c>
      <c r="G294" s="182"/>
      <c r="H294" s="182"/>
      <c r="I294" s="183"/>
      <c r="J294" s="166">
        <v>20</v>
      </c>
      <c r="K294" s="2">
        <v>20</v>
      </c>
      <c r="L294" s="166">
        <v>46.9</v>
      </c>
      <c r="M294" s="182"/>
      <c r="N294" s="182"/>
      <c r="O294" s="182"/>
      <c r="P294" s="162"/>
      <c r="Q294" s="182"/>
      <c r="R294" s="162"/>
      <c r="S294" s="162" t="s">
        <v>208</v>
      </c>
      <c r="T294" s="162" t="s">
        <v>96</v>
      </c>
      <c r="U294" s="182"/>
      <c r="V294" s="162"/>
      <c r="W294" s="182"/>
      <c r="X294" s="182"/>
      <c r="Y294" s="182"/>
      <c r="Z294" s="162" t="s">
        <v>96</v>
      </c>
      <c r="AA294" s="162" t="s">
        <v>263</v>
      </c>
      <c r="AB294" s="164" t="s">
        <v>99</v>
      </c>
      <c r="AC294" s="7" t="s">
        <v>100</v>
      </c>
      <c r="AD294" s="162" t="s">
        <v>96</v>
      </c>
      <c r="AE294" s="162" t="s">
        <v>101</v>
      </c>
      <c r="AF294" s="7" t="s">
        <v>137</v>
      </c>
      <c r="AG294" s="162" t="s">
        <v>359</v>
      </c>
      <c r="AH294" s="162" t="s">
        <v>1314</v>
      </c>
      <c r="AI294" s="162" t="s">
        <v>257</v>
      </c>
      <c r="AJ294" s="162">
        <v>2014</v>
      </c>
      <c r="AK294" s="162">
        <v>12</v>
      </c>
      <c r="AL294" s="162">
        <v>26</v>
      </c>
      <c r="AM294" s="162">
        <v>2018</v>
      </c>
      <c r="AN294" s="162">
        <v>1</v>
      </c>
      <c r="AO294" s="162">
        <v>1</v>
      </c>
      <c r="AP294" s="162">
        <v>2037</v>
      </c>
      <c r="AQ294" s="162">
        <v>12</v>
      </c>
      <c r="AR294" s="162">
        <v>31</v>
      </c>
      <c r="AS294" s="162">
        <v>2012</v>
      </c>
      <c r="AT294" s="162">
        <v>8</v>
      </c>
      <c r="AU294" s="162">
        <v>13</v>
      </c>
      <c r="AV294" s="162" t="s">
        <v>101</v>
      </c>
      <c r="AW294" s="162"/>
      <c r="AX294" s="162"/>
      <c r="AY294" s="162"/>
      <c r="AZ294" s="162"/>
      <c r="BA294" s="162"/>
      <c r="BB294" s="182"/>
      <c r="BC294" s="182"/>
      <c r="BD294" s="182"/>
      <c r="BE294" s="182"/>
      <c r="BF294" s="182"/>
      <c r="BG294" s="182"/>
      <c r="BH294" s="182"/>
      <c r="BI294" s="182"/>
      <c r="BJ294" s="182"/>
      <c r="BK294" s="182"/>
      <c r="BL294" s="182"/>
      <c r="BM294" s="162" t="s">
        <v>103</v>
      </c>
      <c r="BN294" s="162" t="s">
        <v>96</v>
      </c>
      <c r="BO294" s="162" t="s">
        <v>103</v>
      </c>
      <c r="BP294" s="162" t="s">
        <v>104</v>
      </c>
      <c r="BQ294" s="162" t="s">
        <v>117</v>
      </c>
      <c r="BR294" s="162" t="s">
        <v>566</v>
      </c>
      <c r="BS294" s="162" t="s">
        <v>119</v>
      </c>
      <c r="BT294" s="175">
        <v>47.773625213622999</v>
      </c>
      <c r="BU294" s="175">
        <v>47.213513412475599</v>
      </c>
      <c r="BV294" s="175">
        <v>46.276302597045898</v>
      </c>
      <c r="BW294" s="175">
        <v>45.130908264160198</v>
      </c>
      <c r="BX294" s="162"/>
      <c r="BY294" s="182"/>
    </row>
    <row r="295" spans="1:77" x14ac:dyDescent="0.25">
      <c r="A295" s="162" t="s">
        <v>1315</v>
      </c>
      <c r="B295" s="162" t="s">
        <v>1316</v>
      </c>
      <c r="C295" s="162" t="s">
        <v>1317</v>
      </c>
      <c r="D295" s="162" t="s">
        <v>95</v>
      </c>
      <c r="E295" s="162" t="s">
        <v>1318</v>
      </c>
      <c r="F295" s="162" t="s">
        <v>1319</v>
      </c>
      <c r="G295" s="182"/>
      <c r="H295" s="182"/>
      <c r="I295" s="183"/>
      <c r="J295" s="166">
        <v>40</v>
      </c>
      <c r="K295" s="188"/>
      <c r="L295" s="166">
        <v>0</v>
      </c>
      <c r="M295" s="182"/>
      <c r="N295" s="182"/>
      <c r="O295" s="182"/>
      <c r="P295" s="162"/>
      <c r="Q295" s="182"/>
      <c r="R295" s="162"/>
      <c r="S295" s="162" t="s">
        <v>96</v>
      </c>
      <c r="T295" s="162" t="s">
        <v>123</v>
      </c>
      <c r="U295" s="182"/>
      <c r="V295" s="162">
        <v>160</v>
      </c>
      <c r="W295" s="182"/>
      <c r="X295" s="182"/>
      <c r="Y295" s="182"/>
      <c r="Z295" s="162" t="s">
        <v>96</v>
      </c>
      <c r="AA295" s="162" t="s">
        <v>124</v>
      </c>
      <c r="AB295" s="164" t="s">
        <v>99</v>
      </c>
      <c r="AC295" s="7" t="s">
        <v>100</v>
      </c>
      <c r="AD295" s="162" t="s">
        <v>96</v>
      </c>
      <c r="AE295" s="162" t="s">
        <v>101</v>
      </c>
      <c r="AF295" s="162" t="s">
        <v>295</v>
      </c>
      <c r="AG295" s="162" t="s">
        <v>183</v>
      </c>
      <c r="AH295" s="162" t="s">
        <v>126</v>
      </c>
      <c r="AI295" s="162" t="s">
        <v>1236</v>
      </c>
      <c r="AJ295" s="162">
        <v>2022</v>
      </c>
      <c r="AK295" s="162">
        <v>7</v>
      </c>
      <c r="AL295" s="162">
        <v>15</v>
      </c>
      <c r="AM295" s="162">
        <v>2022</v>
      </c>
      <c r="AN295" s="162">
        <v>9</v>
      </c>
      <c r="AO295" s="162">
        <v>1</v>
      </c>
      <c r="AP295" s="162">
        <v>2037</v>
      </c>
      <c r="AQ295" s="162">
        <v>8</v>
      </c>
      <c r="AR295" s="162">
        <v>31</v>
      </c>
      <c r="AS295" s="162">
        <v>2020</v>
      </c>
      <c r="AT295" s="162">
        <v>12</v>
      </c>
      <c r="AU295" s="162">
        <v>10</v>
      </c>
      <c r="AV295" s="162" t="s">
        <v>101</v>
      </c>
      <c r="AW295" s="162"/>
      <c r="AX295" s="162"/>
      <c r="AY295" s="162"/>
      <c r="AZ295" s="162"/>
      <c r="BA295" s="162">
        <v>2</v>
      </c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62" t="s">
        <v>103</v>
      </c>
      <c r="BN295" s="162" t="s">
        <v>103</v>
      </c>
      <c r="BO295" s="162" t="s">
        <v>103</v>
      </c>
      <c r="BP295" s="162" t="s">
        <v>128</v>
      </c>
      <c r="BQ295" s="162" t="s">
        <v>105</v>
      </c>
      <c r="BR295" s="162" t="s">
        <v>129</v>
      </c>
      <c r="BS295" s="162" t="s">
        <v>130</v>
      </c>
      <c r="BT295" s="187"/>
      <c r="BU295" s="187"/>
      <c r="BV295" s="187"/>
      <c r="BW295" s="187"/>
      <c r="BX295" s="162"/>
      <c r="BY295" s="182"/>
    </row>
    <row r="296" spans="1:77" x14ac:dyDescent="0.25">
      <c r="A296" s="162" t="s">
        <v>1320</v>
      </c>
      <c r="B296" s="162" t="s">
        <v>1321</v>
      </c>
      <c r="C296" s="162" t="s">
        <v>1322</v>
      </c>
      <c r="D296" s="162" t="s">
        <v>95</v>
      </c>
      <c r="E296" s="162" t="s">
        <v>1323</v>
      </c>
      <c r="F296" s="162" t="s">
        <v>1324</v>
      </c>
      <c r="G296" s="182"/>
      <c r="H296" s="182"/>
      <c r="I296" s="183"/>
      <c r="J296" s="166">
        <v>15</v>
      </c>
      <c r="K296" s="2">
        <v>15</v>
      </c>
      <c r="L296" s="166">
        <v>32.92</v>
      </c>
      <c r="M296" s="182"/>
      <c r="N296" s="182"/>
      <c r="O296" s="182"/>
      <c r="P296" s="162"/>
      <c r="Q296" s="182"/>
      <c r="R296" s="162"/>
      <c r="S296" s="162" t="s">
        <v>208</v>
      </c>
      <c r="T296" s="162" t="s">
        <v>96</v>
      </c>
      <c r="U296" s="182"/>
      <c r="V296" s="162"/>
      <c r="W296" s="182"/>
      <c r="X296" s="182"/>
      <c r="Y296" s="182"/>
      <c r="Z296" s="162" t="s">
        <v>96</v>
      </c>
      <c r="AA296" s="162" t="s">
        <v>263</v>
      </c>
      <c r="AB296" s="164" t="s">
        <v>99</v>
      </c>
      <c r="AC296" s="7" t="s">
        <v>100</v>
      </c>
      <c r="AD296" s="162" t="s">
        <v>96</v>
      </c>
      <c r="AE296" s="162" t="s">
        <v>101</v>
      </c>
      <c r="AF296" s="162" t="s">
        <v>608</v>
      </c>
      <c r="AG296" s="162" t="s">
        <v>609</v>
      </c>
      <c r="AH296" s="162" t="s">
        <v>102</v>
      </c>
      <c r="AI296" s="162" t="s">
        <v>147</v>
      </c>
      <c r="AJ296" s="162">
        <v>2015</v>
      </c>
      <c r="AK296" s="162">
        <v>12</v>
      </c>
      <c r="AL296" s="162">
        <v>23</v>
      </c>
      <c r="AM296" s="162">
        <v>2016</v>
      </c>
      <c r="AN296" s="162">
        <v>2</v>
      </c>
      <c r="AO296" s="162">
        <v>25</v>
      </c>
      <c r="AP296" s="162">
        <v>2036</v>
      </c>
      <c r="AQ296" s="162">
        <v>2</v>
      </c>
      <c r="AR296" s="162">
        <v>24</v>
      </c>
      <c r="AS296" s="162">
        <v>2013</v>
      </c>
      <c r="AT296" s="162">
        <v>10</v>
      </c>
      <c r="AU296" s="162">
        <v>25</v>
      </c>
      <c r="AV296" s="162" t="s">
        <v>101</v>
      </c>
      <c r="AW296" s="162"/>
      <c r="AX296" s="162"/>
      <c r="AY296" s="162"/>
      <c r="AZ296" s="162"/>
      <c r="BA296" s="162"/>
      <c r="BB296" s="182"/>
      <c r="BC296" s="182"/>
      <c r="BD296" s="182"/>
      <c r="BE296" s="182"/>
      <c r="BF296" s="182"/>
      <c r="BG296" s="182"/>
      <c r="BH296" s="182"/>
      <c r="BI296" s="182"/>
      <c r="BJ296" s="182"/>
      <c r="BK296" s="182"/>
      <c r="BL296" s="182"/>
      <c r="BM296" s="162" t="s">
        <v>103</v>
      </c>
      <c r="BN296" s="162" t="s">
        <v>96</v>
      </c>
      <c r="BO296" s="162" t="s">
        <v>103</v>
      </c>
      <c r="BP296" s="162" t="s">
        <v>104</v>
      </c>
      <c r="BQ296" s="162" t="s">
        <v>117</v>
      </c>
      <c r="BR296" s="162" t="s">
        <v>333</v>
      </c>
      <c r="BS296" s="162" t="s">
        <v>119</v>
      </c>
      <c r="BT296" s="175">
        <v>35.275085266113301</v>
      </c>
      <c r="BU296" s="175">
        <v>34.857792678833</v>
      </c>
      <c r="BV296" s="175">
        <v>34.165847747802701</v>
      </c>
      <c r="BW296" s="175">
        <v>33.320199035644499</v>
      </c>
      <c r="BX296" s="162"/>
      <c r="BY296" s="182"/>
    </row>
    <row r="297" spans="1:77" x14ac:dyDescent="0.25">
      <c r="A297" s="162" t="s">
        <v>1325</v>
      </c>
      <c r="B297" s="162" t="s">
        <v>1326</v>
      </c>
      <c r="C297" s="162" t="s">
        <v>1327</v>
      </c>
      <c r="D297" s="162" t="s">
        <v>95</v>
      </c>
      <c r="E297" s="162" t="s">
        <v>1323</v>
      </c>
      <c r="F297" s="162" t="s">
        <v>1324</v>
      </c>
      <c r="G297" s="182"/>
      <c r="H297" s="182"/>
      <c r="I297" s="183"/>
      <c r="J297" s="166">
        <v>20</v>
      </c>
      <c r="K297" s="2">
        <v>20</v>
      </c>
      <c r="L297" s="166">
        <v>52.097700000000003</v>
      </c>
      <c r="M297" s="182"/>
      <c r="N297" s="182"/>
      <c r="O297" s="182"/>
      <c r="P297" s="162"/>
      <c r="Q297" s="182"/>
      <c r="R297" s="162"/>
      <c r="S297" s="162" t="s">
        <v>208</v>
      </c>
      <c r="T297" s="162" t="s">
        <v>96</v>
      </c>
      <c r="U297" s="182"/>
      <c r="V297" s="162"/>
      <c r="W297" s="182"/>
      <c r="X297" s="182"/>
      <c r="Y297" s="182"/>
      <c r="Z297" s="162" t="s">
        <v>96</v>
      </c>
      <c r="AA297" s="162" t="s">
        <v>96</v>
      </c>
      <c r="AB297" s="164" t="s">
        <v>99</v>
      </c>
      <c r="AC297" s="7" t="s">
        <v>100</v>
      </c>
      <c r="AD297" s="162" t="s">
        <v>96</v>
      </c>
      <c r="AE297" s="162" t="s">
        <v>101</v>
      </c>
      <c r="AF297" s="162" t="s">
        <v>608</v>
      </c>
      <c r="AG297" s="162" t="s">
        <v>609</v>
      </c>
      <c r="AH297" s="162" t="s">
        <v>102</v>
      </c>
      <c r="AI297" s="162" t="s">
        <v>147</v>
      </c>
      <c r="AJ297" s="162">
        <v>2018</v>
      </c>
      <c r="AK297" s="162">
        <v>1</v>
      </c>
      <c r="AL297" s="162">
        <v>30</v>
      </c>
      <c r="AM297" s="162">
        <v>2018</v>
      </c>
      <c r="AN297" s="162">
        <v>2</v>
      </c>
      <c r="AO297" s="162">
        <v>8</v>
      </c>
      <c r="AP297" s="162">
        <v>2038</v>
      </c>
      <c r="AQ297" s="162">
        <v>2</v>
      </c>
      <c r="AR297" s="162">
        <v>7</v>
      </c>
      <c r="AS297" s="162">
        <v>2016</v>
      </c>
      <c r="AT297" s="162">
        <v>1</v>
      </c>
      <c r="AU297" s="162">
        <v>7</v>
      </c>
      <c r="AV297" s="162" t="s">
        <v>101</v>
      </c>
      <c r="AW297" s="162"/>
      <c r="AX297" s="162"/>
      <c r="AY297" s="162"/>
      <c r="AZ297" s="162"/>
      <c r="BA297" s="162"/>
      <c r="BB297" s="182"/>
      <c r="BC297" s="182"/>
      <c r="BD297" s="182"/>
      <c r="BE297" s="182"/>
      <c r="BF297" s="182"/>
      <c r="BG297" s="182"/>
      <c r="BH297" s="182"/>
      <c r="BI297" s="182"/>
      <c r="BJ297" s="182"/>
      <c r="BK297" s="182"/>
      <c r="BL297" s="182"/>
      <c r="BM297" s="162" t="s">
        <v>103</v>
      </c>
      <c r="BN297" s="162" t="s">
        <v>96</v>
      </c>
      <c r="BO297" s="162" t="s">
        <v>103</v>
      </c>
      <c r="BP297" s="162" t="s">
        <v>104</v>
      </c>
      <c r="BQ297" s="162" t="s">
        <v>117</v>
      </c>
      <c r="BR297" s="162" t="s">
        <v>658</v>
      </c>
      <c r="BS297" s="162" t="s">
        <v>119</v>
      </c>
      <c r="BT297" s="175">
        <v>50.660646850585898</v>
      </c>
      <c r="BU297" s="175">
        <v>50.063259704589797</v>
      </c>
      <c r="BV297" s="175">
        <v>49.069481231689501</v>
      </c>
      <c r="BW297" s="175">
        <v>47.854951263427701</v>
      </c>
      <c r="BX297" s="162"/>
      <c r="BY297" s="182"/>
    </row>
    <row r="298" spans="1:77" x14ac:dyDescent="0.25">
      <c r="A298" s="162" t="s">
        <v>1328</v>
      </c>
      <c r="B298" s="162" t="s">
        <v>1329</v>
      </c>
      <c r="C298" s="162" t="s">
        <v>1330</v>
      </c>
      <c r="D298" s="162" t="s">
        <v>95</v>
      </c>
      <c r="E298" s="162" t="s">
        <v>1331</v>
      </c>
      <c r="F298" s="162" t="s">
        <v>1332</v>
      </c>
      <c r="G298" s="182"/>
      <c r="H298" s="182"/>
      <c r="I298" s="183"/>
      <c r="J298" s="166">
        <v>20</v>
      </c>
      <c r="K298" s="2">
        <v>20</v>
      </c>
      <c r="L298" s="166">
        <v>48</v>
      </c>
      <c r="M298" s="182"/>
      <c r="N298" s="182"/>
      <c r="O298" s="182"/>
      <c r="P298" s="162"/>
      <c r="Q298" s="182"/>
      <c r="R298" s="162"/>
      <c r="S298" s="162" t="s">
        <v>208</v>
      </c>
      <c r="T298" s="162" t="s">
        <v>96</v>
      </c>
      <c r="U298" s="182"/>
      <c r="V298" s="162"/>
      <c r="W298" s="182"/>
      <c r="X298" s="182"/>
      <c r="Y298" s="182"/>
      <c r="Z298" s="162" t="s">
        <v>96</v>
      </c>
      <c r="AA298" s="162" t="s">
        <v>263</v>
      </c>
      <c r="AB298" s="164" t="s">
        <v>99</v>
      </c>
      <c r="AC298" s="7" t="s">
        <v>100</v>
      </c>
      <c r="AD298" s="162" t="s">
        <v>96</v>
      </c>
      <c r="AE298" s="162" t="s">
        <v>101</v>
      </c>
      <c r="AF298" s="7" t="s">
        <v>137</v>
      </c>
      <c r="AG298" s="162"/>
      <c r="AH298" s="162" t="s">
        <v>102</v>
      </c>
      <c r="AI298" s="162" t="s">
        <v>257</v>
      </c>
      <c r="AJ298" s="162">
        <v>2014</v>
      </c>
      <c r="AK298" s="162">
        <v>12</v>
      </c>
      <c r="AL298" s="162">
        <v>29</v>
      </c>
      <c r="AM298" s="162">
        <v>2015</v>
      </c>
      <c r="AN298" s="162">
        <v>2</v>
      </c>
      <c r="AO298" s="162">
        <v>19</v>
      </c>
      <c r="AP298" s="162">
        <v>2035</v>
      </c>
      <c r="AQ298" s="162">
        <v>2</v>
      </c>
      <c r="AR298" s="162">
        <v>18</v>
      </c>
      <c r="AS298" s="162">
        <v>2012</v>
      </c>
      <c r="AT298" s="162">
        <v>8</v>
      </c>
      <c r="AU298" s="162">
        <v>30</v>
      </c>
      <c r="AV298" s="162" t="s">
        <v>101</v>
      </c>
      <c r="AW298" s="162"/>
      <c r="AX298" s="162"/>
      <c r="AY298" s="162"/>
      <c r="AZ298" s="162"/>
      <c r="BA298" s="162"/>
      <c r="BB298" s="182"/>
      <c r="BC298" s="182"/>
      <c r="BD298" s="182"/>
      <c r="BE298" s="182"/>
      <c r="BF298" s="182"/>
      <c r="BG298" s="182"/>
      <c r="BH298" s="182"/>
      <c r="BI298" s="182"/>
      <c r="BJ298" s="182"/>
      <c r="BK298" s="182"/>
      <c r="BL298" s="182"/>
      <c r="BM298" s="162" t="s">
        <v>103</v>
      </c>
      <c r="BN298" s="162" t="s">
        <v>96</v>
      </c>
      <c r="BO298" s="162" t="s">
        <v>103</v>
      </c>
      <c r="BP298" s="162" t="s">
        <v>104</v>
      </c>
      <c r="BQ298" s="162" t="s">
        <v>117</v>
      </c>
      <c r="BR298" s="162" t="s">
        <v>265</v>
      </c>
      <c r="BS298" s="162" t="s">
        <v>119</v>
      </c>
      <c r="BT298" s="175">
        <v>50.833273132324202</v>
      </c>
      <c r="BU298" s="175">
        <v>50.219462890625003</v>
      </c>
      <c r="BV298" s="175">
        <v>49.2225790405273</v>
      </c>
      <c r="BW298" s="175">
        <v>3.5722018737793002</v>
      </c>
      <c r="BX298" s="162"/>
      <c r="BY298" s="182"/>
    </row>
    <row r="299" spans="1:77" x14ac:dyDescent="0.25">
      <c r="A299" s="162" t="s">
        <v>1333</v>
      </c>
      <c r="B299" s="162" t="s">
        <v>1334</v>
      </c>
      <c r="C299" s="162" t="s">
        <v>1335</v>
      </c>
      <c r="D299" s="162" t="s">
        <v>95</v>
      </c>
      <c r="E299" s="162" t="s">
        <v>1336</v>
      </c>
      <c r="F299" s="162" t="s">
        <v>1160</v>
      </c>
      <c r="G299" s="182"/>
      <c r="H299" s="182"/>
      <c r="I299" s="183"/>
      <c r="J299" s="166">
        <v>1.5</v>
      </c>
      <c r="K299" s="2">
        <v>1.5</v>
      </c>
      <c r="L299" s="166">
        <v>2.1</v>
      </c>
      <c r="M299" s="182"/>
      <c r="N299" s="182"/>
      <c r="O299" s="182"/>
      <c r="P299" s="162"/>
      <c r="Q299" s="182"/>
      <c r="R299" s="162"/>
      <c r="S299" s="162" t="s">
        <v>649</v>
      </c>
      <c r="T299" s="162" t="s">
        <v>96</v>
      </c>
      <c r="U299" s="182"/>
      <c r="V299" s="162"/>
      <c r="W299" s="182"/>
      <c r="X299" s="182"/>
      <c r="Y299" s="182"/>
      <c r="Z299" s="162" t="s">
        <v>96</v>
      </c>
      <c r="AA299" s="162" t="s">
        <v>96</v>
      </c>
      <c r="AB299" s="164" t="s">
        <v>99</v>
      </c>
      <c r="AC299" s="7" t="s">
        <v>100</v>
      </c>
      <c r="AD299" s="162" t="s">
        <v>96</v>
      </c>
      <c r="AE299" s="162" t="s">
        <v>101</v>
      </c>
      <c r="AF299" s="7" t="s">
        <v>137</v>
      </c>
      <c r="AG299" s="162"/>
      <c r="AH299" s="162" t="s">
        <v>555</v>
      </c>
      <c r="AI299" s="162" t="s">
        <v>1048</v>
      </c>
      <c r="AJ299" s="162">
        <v>2013</v>
      </c>
      <c r="AK299" s="162">
        <v>12</v>
      </c>
      <c r="AL299" s="162">
        <v>30</v>
      </c>
      <c r="AM299" s="162">
        <v>2013</v>
      </c>
      <c r="AN299" s="162">
        <v>12</v>
      </c>
      <c r="AO299" s="162">
        <v>30</v>
      </c>
      <c r="AP299" s="162">
        <v>2033</v>
      </c>
      <c r="AQ299" s="162">
        <v>12</v>
      </c>
      <c r="AR299" s="162">
        <v>29</v>
      </c>
      <c r="AS299" s="162">
        <v>2011</v>
      </c>
      <c r="AT299" s="162">
        <v>10</v>
      </c>
      <c r="AU299" s="162">
        <v>11</v>
      </c>
      <c r="AV299" s="162" t="s">
        <v>101</v>
      </c>
      <c r="AW299" s="162"/>
      <c r="AX299" s="162"/>
      <c r="AY299" s="162"/>
      <c r="AZ299" s="162"/>
      <c r="BA299" s="162"/>
      <c r="BB299" s="182"/>
      <c r="BC299" s="182"/>
      <c r="BD299" s="182"/>
      <c r="BE299" s="182"/>
      <c r="BF299" s="182"/>
      <c r="BG299" s="182"/>
      <c r="BH299" s="182"/>
      <c r="BI299" s="182"/>
      <c r="BJ299" s="182"/>
      <c r="BK299" s="182"/>
      <c r="BL299" s="182"/>
      <c r="BM299" s="162" t="s">
        <v>103</v>
      </c>
      <c r="BN299" s="162" t="s">
        <v>96</v>
      </c>
      <c r="BO299" s="162" t="s">
        <v>116</v>
      </c>
      <c r="BP299" s="162" t="s">
        <v>104</v>
      </c>
      <c r="BQ299" s="162" t="s">
        <v>117</v>
      </c>
      <c r="BR299" s="162" t="s">
        <v>556</v>
      </c>
      <c r="BS299" s="162" t="s">
        <v>119</v>
      </c>
      <c r="BT299" s="175">
        <v>2.8274477272033698</v>
      </c>
      <c r="BU299" s="175">
        <v>2.7924821205139199</v>
      </c>
      <c r="BV299" s="175">
        <v>2.7370498294830301</v>
      </c>
      <c r="BW299" s="175">
        <v>0</v>
      </c>
      <c r="BX299" s="162"/>
      <c r="BY299" s="182"/>
    </row>
    <row r="300" spans="1:77" x14ac:dyDescent="0.25">
      <c r="A300" s="162" t="s">
        <v>1337</v>
      </c>
      <c r="B300" s="162" t="s">
        <v>1338</v>
      </c>
      <c r="C300" s="162" t="s">
        <v>1339</v>
      </c>
      <c r="D300" s="162" t="s">
        <v>95</v>
      </c>
      <c r="E300" s="162" t="s">
        <v>1340</v>
      </c>
      <c r="F300" s="162" t="s">
        <v>1160</v>
      </c>
      <c r="G300" s="182"/>
      <c r="H300" s="182"/>
      <c r="I300" s="183"/>
      <c r="J300" s="166">
        <v>1.5</v>
      </c>
      <c r="K300" s="2">
        <v>1.5</v>
      </c>
      <c r="L300" s="166">
        <v>2.1</v>
      </c>
      <c r="M300" s="182"/>
      <c r="N300" s="182"/>
      <c r="O300" s="182"/>
      <c r="P300" s="162"/>
      <c r="Q300" s="182"/>
      <c r="R300" s="162"/>
      <c r="S300" s="162" t="s">
        <v>649</v>
      </c>
      <c r="T300" s="162" t="s">
        <v>96</v>
      </c>
      <c r="U300" s="182"/>
      <c r="V300" s="162"/>
      <c r="W300" s="182"/>
      <c r="X300" s="182"/>
      <c r="Y300" s="182"/>
      <c r="Z300" s="162" t="s">
        <v>96</v>
      </c>
      <c r="AA300" s="162" t="s">
        <v>96</v>
      </c>
      <c r="AB300" s="164" t="s">
        <v>99</v>
      </c>
      <c r="AC300" s="7" t="s">
        <v>100</v>
      </c>
      <c r="AD300" s="162" t="s">
        <v>96</v>
      </c>
      <c r="AE300" s="162" t="s">
        <v>101</v>
      </c>
      <c r="AF300" s="7" t="s">
        <v>137</v>
      </c>
      <c r="AG300" s="162"/>
      <c r="AH300" s="162" t="s">
        <v>555</v>
      </c>
      <c r="AI300" s="162" t="s">
        <v>1048</v>
      </c>
      <c r="AJ300" s="162">
        <v>2013</v>
      </c>
      <c r="AK300" s="162">
        <v>12</v>
      </c>
      <c r="AL300" s="162">
        <v>30</v>
      </c>
      <c r="AM300" s="162">
        <v>2013</v>
      </c>
      <c r="AN300" s="162">
        <v>12</v>
      </c>
      <c r="AO300" s="162">
        <v>30</v>
      </c>
      <c r="AP300" s="162">
        <v>2033</v>
      </c>
      <c r="AQ300" s="162">
        <v>12</v>
      </c>
      <c r="AR300" s="162">
        <v>29</v>
      </c>
      <c r="AS300" s="162">
        <v>2011</v>
      </c>
      <c r="AT300" s="162">
        <v>10</v>
      </c>
      <c r="AU300" s="162">
        <v>11</v>
      </c>
      <c r="AV300" s="162" t="s">
        <v>101</v>
      </c>
      <c r="AW300" s="162"/>
      <c r="AX300" s="162"/>
      <c r="AY300" s="162"/>
      <c r="AZ300" s="162"/>
      <c r="BA300" s="162"/>
      <c r="BB300" s="182"/>
      <c r="BC300" s="182"/>
      <c r="BD300" s="182"/>
      <c r="BE300" s="182"/>
      <c r="BF300" s="182"/>
      <c r="BG300" s="182"/>
      <c r="BH300" s="182"/>
      <c r="BI300" s="182"/>
      <c r="BJ300" s="182"/>
      <c r="BK300" s="182"/>
      <c r="BL300" s="182"/>
      <c r="BM300" s="162" t="s">
        <v>103</v>
      </c>
      <c r="BN300" s="162" t="s">
        <v>96</v>
      </c>
      <c r="BO300" s="162" t="s">
        <v>116</v>
      </c>
      <c r="BP300" s="162" t="s">
        <v>104</v>
      </c>
      <c r="BQ300" s="162" t="s">
        <v>117</v>
      </c>
      <c r="BR300" s="162" t="s">
        <v>556</v>
      </c>
      <c r="BS300" s="162" t="s">
        <v>119</v>
      </c>
      <c r="BT300" s="175">
        <v>2.7736728286743202</v>
      </c>
      <c r="BU300" s="175">
        <v>2.7393665313720699</v>
      </c>
      <c r="BV300" s="175">
        <v>2.68498865127563</v>
      </c>
      <c r="BW300" s="175">
        <v>0</v>
      </c>
      <c r="BX300" s="162"/>
      <c r="BY300" s="182"/>
    </row>
    <row r="301" spans="1:77" x14ac:dyDescent="0.25">
      <c r="A301" s="162" t="s">
        <v>1341</v>
      </c>
      <c r="B301" s="162" t="s">
        <v>1342</v>
      </c>
      <c r="C301" s="162" t="s">
        <v>1343</v>
      </c>
      <c r="D301" s="162" t="s">
        <v>95</v>
      </c>
      <c r="E301" s="162"/>
      <c r="F301" s="162"/>
      <c r="G301" s="182"/>
      <c r="H301" s="182"/>
      <c r="I301" s="183"/>
      <c r="J301" s="166">
        <v>51.2</v>
      </c>
      <c r="K301" s="188"/>
      <c r="L301" s="168">
        <v>131.65192887095199</v>
      </c>
      <c r="M301" s="182"/>
      <c r="N301" s="182"/>
      <c r="O301" s="182"/>
      <c r="P301" s="162"/>
      <c r="Q301" s="182"/>
      <c r="R301" s="162"/>
      <c r="S301" s="162"/>
      <c r="T301" s="162"/>
      <c r="U301" s="182"/>
      <c r="V301" s="162"/>
      <c r="W301" s="182"/>
      <c r="X301" s="182"/>
      <c r="Y301" s="182"/>
      <c r="Z301" s="162"/>
      <c r="AA301" s="162" t="s">
        <v>96</v>
      </c>
      <c r="AB301" s="101" t="s">
        <v>615</v>
      </c>
      <c r="AC301" s="7" t="s">
        <v>521</v>
      </c>
      <c r="AD301" s="162"/>
      <c r="AE301" s="162"/>
      <c r="AF301" s="7" t="s">
        <v>137</v>
      </c>
      <c r="AG301" s="162" t="s">
        <v>359</v>
      </c>
      <c r="AH301" s="162"/>
      <c r="AI301" s="162"/>
      <c r="AJ301" s="162"/>
      <c r="AK301" s="162"/>
      <c r="AL301" s="162"/>
      <c r="AM301" s="162">
        <v>1950</v>
      </c>
      <c r="AN301" s="162">
        <v>1</v>
      </c>
      <c r="AO301" s="162">
        <v>1</v>
      </c>
      <c r="AP301" s="162">
        <v>2099</v>
      </c>
      <c r="AQ301" s="162">
        <v>12</v>
      </c>
      <c r="AR301" s="162">
        <v>31</v>
      </c>
      <c r="AS301" s="162"/>
      <c r="AT301" s="162"/>
      <c r="AU301" s="162"/>
      <c r="AV301" s="162" t="s">
        <v>101</v>
      </c>
      <c r="AW301" s="162"/>
      <c r="AX301" s="162"/>
      <c r="AY301" s="162"/>
      <c r="AZ301" s="162"/>
      <c r="BA301" s="162"/>
      <c r="BB301" s="182"/>
      <c r="BC301" s="182"/>
      <c r="BD301" s="182"/>
      <c r="BE301" s="182"/>
      <c r="BF301" s="182"/>
      <c r="BG301" s="182"/>
      <c r="BH301" s="182"/>
      <c r="BI301" s="182"/>
      <c r="BJ301" s="182"/>
      <c r="BK301" s="182"/>
      <c r="BL301" s="182"/>
      <c r="BM301" s="162"/>
      <c r="BN301" s="162"/>
      <c r="BO301" s="162"/>
      <c r="BP301" s="162" t="s">
        <v>104</v>
      </c>
      <c r="BQ301" s="162" t="s">
        <v>117</v>
      </c>
      <c r="BR301" s="162" t="s">
        <v>96</v>
      </c>
      <c r="BS301" s="162" t="s">
        <v>522</v>
      </c>
      <c r="BT301" s="187"/>
      <c r="BU301" s="187"/>
      <c r="BV301" s="187"/>
      <c r="BW301" s="187"/>
      <c r="BX301" s="162"/>
      <c r="BY301" s="192"/>
    </row>
    <row r="302" spans="1:77" x14ac:dyDescent="0.25">
      <c r="A302" s="162" t="s">
        <v>1344</v>
      </c>
      <c r="B302" s="162" t="s">
        <v>1345</v>
      </c>
      <c r="C302" s="162" t="s">
        <v>1346</v>
      </c>
      <c r="D302" s="162" t="s">
        <v>95</v>
      </c>
      <c r="E302" s="162"/>
      <c r="F302" s="162"/>
      <c r="G302" s="182"/>
      <c r="H302" s="182"/>
      <c r="I302" s="183"/>
      <c r="J302" s="166">
        <v>1.5</v>
      </c>
      <c r="K302" s="2">
        <v>0</v>
      </c>
      <c r="L302" s="166">
        <v>0</v>
      </c>
      <c r="M302" s="182"/>
      <c r="N302" s="182"/>
      <c r="O302" s="182"/>
      <c r="P302" s="162"/>
      <c r="Q302" s="182"/>
      <c r="R302" s="162"/>
      <c r="S302" s="162"/>
      <c r="T302" s="162"/>
      <c r="U302" s="182"/>
      <c r="V302" s="162"/>
      <c r="W302" s="182"/>
      <c r="X302" s="182"/>
      <c r="Y302" s="182"/>
      <c r="Z302" s="162"/>
      <c r="AA302" s="162" t="s">
        <v>263</v>
      </c>
      <c r="AB302" s="101" t="s">
        <v>615</v>
      </c>
      <c r="AC302" s="7" t="s">
        <v>521</v>
      </c>
      <c r="AD302" s="162"/>
      <c r="AE302" s="162"/>
      <c r="AF302" s="162"/>
      <c r="AG302" s="162"/>
      <c r="AH302" s="162"/>
      <c r="AI302" s="162"/>
      <c r="AJ302" s="162"/>
      <c r="AK302" s="162"/>
      <c r="AL302" s="162"/>
      <c r="AM302" s="162">
        <v>1950</v>
      </c>
      <c r="AN302" s="162">
        <v>1</v>
      </c>
      <c r="AO302" s="162">
        <v>1</v>
      </c>
      <c r="AP302" s="162">
        <v>2099</v>
      </c>
      <c r="AQ302" s="162">
        <v>12</v>
      </c>
      <c r="AR302" s="162">
        <v>31</v>
      </c>
      <c r="AS302" s="162"/>
      <c r="AT302" s="162"/>
      <c r="AU302" s="162"/>
      <c r="AV302" s="162" t="s">
        <v>101</v>
      </c>
      <c r="AW302" s="162"/>
      <c r="AX302" s="162"/>
      <c r="AY302" s="162"/>
      <c r="AZ302" s="162"/>
      <c r="BA302" s="162"/>
      <c r="BB302" s="182"/>
      <c r="BC302" s="182"/>
      <c r="BD302" s="182"/>
      <c r="BE302" s="182"/>
      <c r="BF302" s="182"/>
      <c r="BG302" s="182"/>
      <c r="BH302" s="182"/>
      <c r="BI302" s="182"/>
      <c r="BJ302" s="182"/>
      <c r="BK302" s="182"/>
      <c r="BL302" s="182"/>
      <c r="BM302" s="162"/>
      <c r="BN302" s="162"/>
      <c r="BO302" s="162"/>
      <c r="BP302" s="162" t="s">
        <v>104</v>
      </c>
      <c r="BQ302" s="162" t="s">
        <v>117</v>
      </c>
      <c r="BR302" s="162" t="s">
        <v>96</v>
      </c>
      <c r="BS302" s="162" t="s">
        <v>404</v>
      </c>
      <c r="BT302" s="175">
        <v>0</v>
      </c>
      <c r="BU302" s="175">
        <v>0</v>
      </c>
      <c r="BV302" s="175">
        <v>0</v>
      </c>
      <c r="BW302" s="175">
        <v>0</v>
      </c>
      <c r="BX302" s="162"/>
      <c r="BY302" s="192"/>
    </row>
    <row r="303" spans="1:77" x14ac:dyDescent="0.25">
      <c r="A303" s="162" t="s">
        <v>1347</v>
      </c>
      <c r="B303" s="162" t="s">
        <v>1348</v>
      </c>
      <c r="C303" s="162" t="s">
        <v>1349</v>
      </c>
      <c r="D303" s="162" t="s">
        <v>95</v>
      </c>
      <c r="E303" s="162" t="s">
        <v>96</v>
      </c>
      <c r="F303" s="162" t="s">
        <v>96</v>
      </c>
      <c r="G303" s="182"/>
      <c r="H303" s="182"/>
      <c r="I303" s="183"/>
      <c r="J303" s="166">
        <v>20</v>
      </c>
      <c r="K303" s="188"/>
      <c r="L303" s="166">
        <v>43.8</v>
      </c>
      <c r="M303" s="182"/>
      <c r="N303" s="182"/>
      <c r="O303" s="182"/>
      <c r="P303" s="162"/>
      <c r="Q303" s="182"/>
      <c r="R303" s="162"/>
      <c r="S303" s="162" t="s">
        <v>96</v>
      </c>
      <c r="T303" s="162" t="s">
        <v>96</v>
      </c>
      <c r="U303" s="182"/>
      <c r="V303" s="162"/>
      <c r="W303" s="182"/>
      <c r="X303" s="182"/>
      <c r="Y303" s="182"/>
      <c r="Z303" s="162" t="s">
        <v>96</v>
      </c>
      <c r="AA303" s="162" t="s">
        <v>98</v>
      </c>
      <c r="AB303" s="164" t="s">
        <v>99</v>
      </c>
      <c r="AC303" s="7" t="s">
        <v>100</v>
      </c>
      <c r="AD303" s="162" t="s">
        <v>96</v>
      </c>
      <c r="AE303" s="162" t="s">
        <v>101</v>
      </c>
      <c r="AF303" s="162"/>
      <c r="AH303" s="162" t="s">
        <v>711</v>
      </c>
      <c r="AI303" s="162" t="s">
        <v>147</v>
      </c>
      <c r="AJ303" s="162">
        <v>2019</v>
      </c>
      <c r="AK303" s="162">
        <v>10</v>
      </c>
      <c r="AL303" s="162">
        <v>1</v>
      </c>
      <c r="AM303" s="162">
        <v>2019</v>
      </c>
      <c r="AN303" s="162">
        <v>10</v>
      </c>
      <c r="AO303" s="162">
        <v>1</v>
      </c>
      <c r="AP303" s="162">
        <v>2026</v>
      </c>
      <c r="AQ303" s="162">
        <v>9</v>
      </c>
      <c r="AR303" s="162">
        <v>30</v>
      </c>
      <c r="AS303" s="162">
        <v>2019</v>
      </c>
      <c r="AT303" s="162">
        <v>5</v>
      </c>
      <c r="AU303" s="162">
        <v>23</v>
      </c>
      <c r="AV303" s="162" t="s">
        <v>101</v>
      </c>
      <c r="AW303" s="162"/>
      <c r="AX303" s="162"/>
      <c r="AY303" s="162"/>
      <c r="AZ303" s="162"/>
      <c r="BA303" s="162"/>
      <c r="BB303" s="182"/>
      <c r="BC303" s="182"/>
      <c r="BD303" s="182"/>
      <c r="BE303" s="182"/>
      <c r="BF303" s="182"/>
      <c r="BG303" s="182"/>
      <c r="BH303" s="182"/>
      <c r="BI303" s="182"/>
      <c r="BJ303" s="182"/>
      <c r="BK303" s="182"/>
      <c r="BL303" s="182"/>
      <c r="BM303" s="162" t="s">
        <v>103</v>
      </c>
      <c r="BN303" s="162" t="s">
        <v>96</v>
      </c>
      <c r="BO303" s="162" t="s">
        <v>103</v>
      </c>
      <c r="BP303" s="162" t="s">
        <v>104</v>
      </c>
      <c r="BQ303" s="162" t="s">
        <v>117</v>
      </c>
      <c r="BR303" s="162" t="s">
        <v>712</v>
      </c>
      <c r="BS303" s="162" t="s">
        <v>101</v>
      </c>
      <c r="BT303" s="187"/>
      <c r="BU303" s="187"/>
      <c r="BV303" s="187"/>
      <c r="BW303" s="187"/>
      <c r="BX303" s="162"/>
      <c r="BY303" s="182"/>
    </row>
    <row r="304" spans="1:77" x14ac:dyDescent="0.25">
      <c r="A304" s="162" t="s">
        <v>1350</v>
      </c>
      <c r="B304" s="162" t="s">
        <v>1351</v>
      </c>
      <c r="C304" s="162" t="s">
        <v>1352</v>
      </c>
      <c r="D304" s="162" t="s">
        <v>95</v>
      </c>
      <c r="E304" s="162" t="s">
        <v>1353</v>
      </c>
      <c r="F304" s="162" t="s">
        <v>1354</v>
      </c>
      <c r="G304" s="182"/>
      <c r="H304" s="182"/>
      <c r="I304" s="183"/>
      <c r="J304" s="166">
        <v>1.5</v>
      </c>
      <c r="K304" s="2">
        <v>1.5</v>
      </c>
      <c r="L304" s="166">
        <v>2.1</v>
      </c>
      <c r="M304" s="182"/>
      <c r="N304" s="182"/>
      <c r="O304" s="182"/>
      <c r="P304" s="162"/>
      <c r="Q304" s="182"/>
      <c r="R304" s="162"/>
      <c r="S304" s="162" t="s">
        <v>208</v>
      </c>
      <c r="T304" s="162" t="s">
        <v>96</v>
      </c>
      <c r="U304" s="182"/>
      <c r="V304" s="162"/>
      <c r="W304" s="182"/>
      <c r="X304" s="182"/>
      <c r="Y304" s="182"/>
      <c r="Z304" s="162" t="s">
        <v>96</v>
      </c>
      <c r="AA304" s="162" t="s">
        <v>96</v>
      </c>
      <c r="AB304" s="164" t="s">
        <v>99</v>
      </c>
      <c r="AC304" s="7" t="s">
        <v>100</v>
      </c>
      <c r="AD304" s="162" t="s">
        <v>96</v>
      </c>
      <c r="AE304" s="162" t="s">
        <v>101</v>
      </c>
      <c r="AF304" s="7" t="s">
        <v>137</v>
      </c>
      <c r="AG304" s="162" t="s">
        <v>183</v>
      </c>
      <c r="AH304" s="162" t="s">
        <v>555</v>
      </c>
      <c r="AI304" s="162" t="s">
        <v>140</v>
      </c>
      <c r="AJ304" s="162">
        <v>2015</v>
      </c>
      <c r="AK304" s="162">
        <v>10</v>
      </c>
      <c r="AL304" s="162">
        <v>20</v>
      </c>
      <c r="AM304" s="162">
        <v>2015</v>
      </c>
      <c r="AN304" s="162">
        <v>10</v>
      </c>
      <c r="AO304" s="162">
        <v>20</v>
      </c>
      <c r="AP304" s="162">
        <v>2035</v>
      </c>
      <c r="AQ304" s="162">
        <v>10</v>
      </c>
      <c r="AR304" s="162">
        <v>19</v>
      </c>
      <c r="AS304" s="162">
        <v>2013</v>
      </c>
      <c r="AT304" s="162">
        <v>4</v>
      </c>
      <c r="AU304" s="162">
        <v>24</v>
      </c>
      <c r="AV304" s="162" t="s">
        <v>101</v>
      </c>
      <c r="AW304" s="162"/>
      <c r="AX304" s="162"/>
      <c r="AY304" s="162"/>
      <c r="AZ304" s="162"/>
      <c r="BA304" s="162"/>
      <c r="BB304" s="182"/>
      <c r="BC304" s="182"/>
      <c r="BD304" s="182"/>
      <c r="BE304" s="182"/>
      <c r="BF304" s="182"/>
      <c r="BG304" s="182"/>
      <c r="BH304" s="182"/>
      <c r="BI304" s="182"/>
      <c r="BJ304" s="182"/>
      <c r="BK304" s="182"/>
      <c r="BL304" s="182"/>
      <c r="BM304" s="162" t="s">
        <v>103</v>
      </c>
      <c r="BN304" s="162" t="s">
        <v>96</v>
      </c>
      <c r="BO304" s="162" t="s">
        <v>116</v>
      </c>
      <c r="BP304" s="162" t="s">
        <v>104</v>
      </c>
      <c r="BQ304" s="162" t="s">
        <v>117</v>
      </c>
      <c r="BR304" s="162" t="s">
        <v>556</v>
      </c>
      <c r="BS304" s="162" t="s">
        <v>119</v>
      </c>
      <c r="BT304" s="175">
        <v>3.0357106666564899</v>
      </c>
      <c r="BU304" s="175">
        <v>3.00043219852448</v>
      </c>
      <c r="BV304" s="175">
        <v>2.9408721199035601</v>
      </c>
      <c r="BW304" s="175">
        <v>2.5540147361755401</v>
      </c>
      <c r="BX304" s="162"/>
      <c r="BY304" s="182"/>
    </row>
    <row r="305" spans="1:77" x14ac:dyDescent="0.25">
      <c r="A305" s="162" t="s">
        <v>1355</v>
      </c>
      <c r="B305" s="162" t="s">
        <v>1356</v>
      </c>
      <c r="C305" s="162" t="s">
        <v>1357</v>
      </c>
      <c r="D305" s="162" t="s">
        <v>95</v>
      </c>
      <c r="E305" s="162" t="s">
        <v>1358</v>
      </c>
      <c r="F305" s="162" t="s">
        <v>1354</v>
      </c>
      <c r="G305" s="182"/>
      <c r="H305" s="182"/>
      <c r="I305" s="183"/>
      <c r="J305" s="166">
        <v>1.5</v>
      </c>
      <c r="K305" s="2">
        <v>1.5</v>
      </c>
      <c r="L305" s="166">
        <v>2.1</v>
      </c>
      <c r="M305" s="182"/>
      <c r="N305" s="182"/>
      <c r="O305" s="182"/>
      <c r="P305" s="162"/>
      <c r="Q305" s="182"/>
      <c r="R305" s="162"/>
      <c r="S305" s="162" t="s">
        <v>208</v>
      </c>
      <c r="T305" s="162" t="s">
        <v>96</v>
      </c>
      <c r="U305" s="182"/>
      <c r="V305" s="162"/>
      <c r="W305" s="182"/>
      <c r="X305" s="182"/>
      <c r="Y305" s="182"/>
      <c r="Z305" s="162" t="s">
        <v>96</v>
      </c>
      <c r="AA305" s="162" t="s">
        <v>96</v>
      </c>
      <c r="AB305" s="164" t="s">
        <v>99</v>
      </c>
      <c r="AC305" s="7" t="s">
        <v>100</v>
      </c>
      <c r="AD305" s="162" t="s">
        <v>96</v>
      </c>
      <c r="AE305" s="162" t="s">
        <v>101</v>
      </c>
      <c r="AF305" s="7" t="s">
        <v>137</v>
      </c>
      <c r="AG305" s="162" t="s">
        <v>183</v>
      </c>
      <c r="AH305" s="162" t="s">
        <v>555</v>
      </c>
      <c r="AI305" s="162" t="s">
        <v>140</v>
      </c>
      <c r="AJ305" s="162">
        <v>2015</v>
      </c>
      <c r="AK305" s="162">
        <v>10</v>
      </c>
      <c r="AL305" s="162">
        <v>20</v>
      </c>
      <c r="AM305" s="162">
        <v>2015</v>
      </c>
      <c r="AN305" s="162">
        <v>10</v>
      </c>
      <c r="AO305" s="162">
        <v>20</v>
      </c>
      <c r="AP305" s="162">
        <v>2035</v>
      </c>
      <c r="AQ305" s="162">
        <v>10</v>
      </c>
      <c r="AR305" s="162">
        <v>19</v>
      </c>
      <c r="AS305" s="162">
        <v>2013</v>
      </c>
      <c r="AT305" s="162">
        <v>4</v>
      </c>
      <c r="AU305" s="162">
        <v>24</v>
      </c>
      <c r="AV305" s="162" t="s">
        <v>101</v>
      </c>
      <c r="AW305" s="162"/>
      <c r="AX305" s="162"/>
      <c r="AY305" s="162"/>
      <c r="AZ305" s="162"/>
      <c r="BA305" s="162"/>
      <c r="BB305" s="182"/>
      <c r="BC305" s="182"/>
      <c r="BD305" s="182"/>
      <c r="BE305" s="182"/>
      <c r="BF305" s="182"/>
      <c r="BG305" s="182"/>
      <c r="BH305" s="182"/>
      <c r="BI305" s="182"/>
      <c r="BJ305" s="182"/>
      <c r="BK305" s="182"/>
      <c r="BL305" s="182"/>
      <c r="BM305" s="162" t="s">
        <v>103</v>
      </c>
      <c r="BN305" s="162" t="s">
        <v>96</v>
      </c>
      <c r="BO305" s="162" t="s">
        <v>116</v>
      </c>
      <c r="BP305" s="162" t="s">
        <v>104</v>
      </c>
      <c r="BQ305" s="162" t="s">
        <v>117</v>
      </c>
      <c r="BR305" s="162" t="s">
        <v>556</v>
      </c>
      <c r="BS305" s="162" t="s">
        <v>119</v>
      </c>
      <c r="BT305" s="175">
        <v>3.0142607097625702</v>
      </c>
      <c r="BU305" s="175">
        <v>2.9775583839416502</v>
      </c>
      <c r="BV305" s="175">
        <v>2.9184523563384999</v>
      </c>
      <c r="BW305" s="175">
        <v>2.5374399433136001</v>
      </c>
      <c r="BX305" s="162"/>
      <c r="BY305" s="182"/>
    </row>
    <row r="306" spans="1:77" x14ac:dyDescent="0.25">
      <c r="A306" s="162" t="s">
        <v>1359</v>
      </c>
      <c r="B306" s="162" t="s">
        <v>1360</v>
      </c>
      <c r="C306" s="162" t="s">
        <v>1361</v>
      </c>
      <c r="D306" s="162" t="s">
        <v>95</v>
      </c>
      <c r="E306" s="162"/>
      <c r="F306" s="162"/>
      <c r="G306" s="182"/>
      <c r="H306" s="182"/>
      <c r="I306" s="183"/>
      <c r="J306" s="166">
        <v>153.9</v>
      </c>
      <c r="K306" s="188"/>
      <c r="L306" s="168">
        <v>348.52650036117967</v>
      </c>
      <c r="M306" s="182"/>
      <c r="N306" s="182"/>
      <c r="O306" s="182"/>
      <c r="P306" s="162"/>
      <c r="Q306" s="182"/>
      <c r="R306" s="162"/>
      <c r="S306" s="162"/>
      <c r="T306" s="162"/>
      <c r="U306" s="182"/>
      <c r="V306" s="162"/>
      <c r="W306" s="182"/>
      <c r="X306" s="182"/>
      <c r="Y306" s="182"/>
      <c r="Z306" s="162"/>
      <c r="AA306" s="162" t="s">
        <v>96</v>
      </c>
      <c r="AB306" s="101" t="s">
        <v>615</v>
      </c>
      <c r="AC306" s="7" t="s">
        <v>521</v>
      </c>
      <c r="AD306" s="162"/>
      <c r="AE306" s="162"/>
      <c r="AF306" s="7" t="s">
        <v>137</v>
      </c>
      <c r="AG306" s="162" t="s">
        <v>359</v>
      </c>
      <c r="AH306" s="162"/>
      <c r="AI306" s="162"/>
      <c r="AJ306" s="162"/>
      <c r="AK306" s="162"/>
      <c r="AL306" s="162"/>
      <c r="AM306" s="162">
        <v>1950</v>
      </c>
      <c r="AN306" s="162">
        <v>1</v>
      </c>
      <c r="AO306" s="162">
        <v>1</v>
      </c>
      <c r="AP306" s="162">
        <v>2099</v>
      </c>
      <c r="AQ306" s="162">
        <v>12</v>
      </c>
      <c r="AR306" s="162">
        <v>31</v>
      </c>
      <c r="AS306" s="162"/>
      <c r="AT306" s="162"/>
      <c r="AU306" s="162"/>
      <c r="AV306" s="162" t="s">
        <v>101</v>
      </c>
      <c r="AW306" s="162"/>
      <c r="AX306" s="162"/>
      <c r="AY306" s="162"/>
      <c r="AZ306" s="162"/>
      <c r="BA306" s="162"/>
      <c r="BB306" s="182"/>
      <c r="BC306" s="182"/>
      <c r="BD306" s="182"/>
      <c r="BE306" s="182"/>
      <c r="BF306" s="182"/>
      <c r="BG306" s="182"/>
      <c r="BH306" s="182"/>
      <c r="BI306" s="182"/>
      <c r="BJ306" s="182"/>
      <c r="BK306" s="182"/>
      <c r="BL306" s="182"/>
      <c r="BM306" s="162"/>
      <c r="BN306" s="162"/>
      <c r="BO306" s="162"/>
      <c r="BP306" s="162" t="s">
        <v>104</v>
      </c>
      <c r="BQ306" s="162" t="s">
        <v>117</v>
      </c>
      <c r="BR306" s="162" t="s">
        <v>96</v>
      </c>
      <c r="BS306" s="162" t="s">
        <v>522</v>
      </c>
      <c r="BT306" s="187"/>
      <c r="BU306" s="187"/>
      <c r="BV306" s="187"/>
      <c r="BW306" s="187"/>
      <c r="BX306" s="162"/>
      <c r="BY306" s="192"/>
    </row>
    <row r="307" spans="1:77" x14ac:dyDescent="0.25">
      <c r="A307" s="162" t="s">
        <v>1362</v>
      </c>
      <c r="B307" s="162" t="s">
        <v>1360</v>
      </c>
      <c r="C307" s="162" t="s">
        <v>1363</v>
      </c>
      <c r="D307" s="162" t="s">
        <v>95</v>
      </c>
      <c r="E307" s="162"/>
      <c r="F307" s="162"/>
      <c r="G307" s="182"/>
      <c r="H307" s="182"/>
      <c r="I307" s="183"/>
      <c r="J307" s="166">
        <v>11.36</v>
      </c>
      <c r="K307" s="2">
        <v>0</v>
      </c>
      <c r="L307" s="166">
        <v>0</v>
      </c>
      <c r="M307" s="182"/>
      <c r="N307" s="182"/>
      <c r="O307" s="182"/>
      <c r="P307" s="162"/>
      <c r="Q307" s="182"/>
      <c r="R307" s="162"/>
      <c r="S307" s="162"/>
      <c r="T307" s="162"/>
      <c r="U307" s="182"/>
      <c r="V307" s="162"/>
      <c r="W307" s="182"/>
      <c r="X307" s="182"/>
      <c r="Y307" s="182"/>
      <c r="Z307" s="162"/>
      <c r="AA307" s="162" t="s">
        <v>263</v>
      </c>
      <c r="AB307" s="101" t="s">
        <v>615</v>
      </c>
      <c r="AC307" s="7" t="s">
        <v>521</v>
      </c>
      <c r="AD307" s="162"/>
      <c r="AE307" s="162"/>
      <c r="AF307" s="7" t="s">
        <v>137</v>
      </c>
      <c r="AG307" s="162" t="s">
        <v>183</v>
      </c>
      <c r="AH307" s="162"/>
      <c r="AI307" s="162"/>
      <c r="AJ307" s="162"/>
      <c r="AK307" s="162"/>
      <c r="AL307" s="162"/>
      <c r="AM307" s="162">
        <v>1950</v>
      </c>
      <c r="AN307" s="162">
        <v>1</v>
      </c>
      <c r="AO307" s="162">
        <v>1</v>
      </c>
      <c r="AP307" s="162">
        <v>2099</v>
      </c>
      <c r="AQ307" s="162">
        <v>12</v>
      </c>
      <c r="AR307" s="162">
        <v>31</v>
      </c>
      <c r="AS307" s="162"/>
      <c r="AT307" s="162"/>
      <c r="AU307" s="162"/>
      <c r="AV307" s="162" t="s">
        <v>101</v>
      </c>
      <c r="AW307" s="162"/>
      <c r="AX307" s="162"/>
      <c r="AY307" s="162"/>
      <c r="AZ307" s="162"/>
      <c r="BA307" s="16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62"/>
      <c r="BN307" s="162"/>
      <c r="BO307" s="162"/>
      <c r="BP307" s="162" t="s">
        <v>104</v>
      </c>
      <c r="BQ307" s="162" t="s">
        <v>117</v>
      </c>
      <c r="BR307" s="162" t="s">
        <v>96</v>
      </c>
      <c r="BS307" s="162" t="s">
        <v>404</v>
      </c>
      <c r="BT307" s="175">
        <v>0</v>
      </c>
      <c r="BU307" s="175">
        <v>0</v>
      </c>
      <c r="BV307" s="175">
        <v>0</v>
      </c>
      <c r="BW307" s="175">
        <v>0</v>
      </c>
      <c r="BX307" s="162"/>
      <c r="BY307" s="182"/>
    </row>
    <row r="308" spans="1:77" x14ac:dyDescent="0.25">
      <c r="A308" s="162" t="s">
        <v>1364</v>
      </c>
      <c r="B308" s="162" t="s">
        <v>1360</v>
      </c>
      <c r="C308" s="162" t="s">
        <v>1363</v>
      </c>
      <c r="D308" s="162" t="s">
        <v>95</v>
      </c>
      <c r="E308" s="162"/>
      <c r="F308" s="162"/>
      <c r="G308" s="182"/>
      <c r="H308" s="182"/>
      <c r="I308" s="183"/>
      <c r="J308" s="166">
        <v>11.36</v>
      </c>
      <c r="K308" s="2">
        <v>0</v>
      </c>
      <c r="L308" s="166">
        <v>0</v>
      </c>
      <c r="M308" s="182"/>
      <c r="N308" s="182"/>
      <c r="O308" s="182"/>
      <c r="P308" s="162"/>
      <c r="Q308" s="182"/>
      <c r="R308" s="162"/>
      <c r="S308" s="162"/>
      <c r="T308" s="162"/>
      <c r="U308" s="182"/>
      <c r="V308" s="162"/>
      <c r="W308" s="182"/>
      <c r="X308" s="182"/>
      <c r="Y308" s="182"/>
      <c r="Z308" s="162"/>
      <c r="AA308" s="162" t="s">
        <v>263</v>
      </c>
      <c r="AB308" s="101" t="s">
        <v>615</v>
      </c>
      <c r="AC308" s="7" t="s">
        <v>521</v>
      </c>
      <c r="AD308" s="162"/>
      <c r="AE308" s="162"/>
      <c r="AF308" s="7" t="s">
        <v>137</v>
      </c>
      <c r="AG308" s="162" t="s">
        <v>183</v>
      </c>
      <c r="AH308" s="162"/>
      <c r="AI308" s="162"/>
      <c r="AJ308" s="162"/>
      <c r="AK308" s="162"/>
      <c r="AL308" s="162"/>
      <c r="AM308" s="162">
        <v>1950</v>
      </c>
      <c r="AN308" s="162">
        <v>1</v>
      </c>
      <c r="AO308" s="162">
        <v>1</v>
      </c>
      <c r="AP308" s="162">
        <v>2099</v>
      </c>
      <c r="AQ308" s="162">
        <v>12</v>
      </c>
      <c r="AR308" s="162">
        <v>31</v>
      </c>
      <c r="AS308" s="162"/>
      <c r="AT308" s="162"/>
      <c r="AU308" s="162"/>
      <c r="AV308" s="162" t="s">
        <v>101</v>
      </c>
      <c r="AW308" s="162"/>
      <c r="AX308" s="162"/>
      <c r="AY308" s="162"/>
      <c r="AZ308" s="162"/>
      <c r="BA308" s="162"/>
      <c r="BB308" s="182"/>
      <c r="BC308" s="182"/>
      <c r="BD308" s="182"/>
      <c r="BE308" s="182"/>
      <c r="BF308" s="182"/>
      <c r="BG308" s="182"/>
      <c r="BH308" s="182"/>
      <c r="BI308" s="182"/>
      <c r="BJ308" s="182"/>
      <c r="BK308" s="182"/>
      <c r="BL308" s="182"/>
      <c r="BM308" s="162"/>
      <c r="BN308" s="162"/>
      <c r="BO308" s="162"/>
      <c r="BP308" s="162" t="s">
        <v>104</v>
      </c>
      <c r="BQ308" s="162" t="s">
        <v>117</v>
      </c>
      <c r="BR308" s="162" t="s">
        <v>96</v>
      </c>
      <c r="BS308" s="162" t="s">
        <v>404</v>
      </c>
      <c r="BT308" s="175">
        <v>0</v>
      </c>
      <c r="BU308" s="175">
        <v>0</v>
      </c>
      <c r="BV308" s="175">
        <v>0</v>
      </c>
      <c r="BW308" s="175">
        <v>0</v>
      </c>
      <c r="BX308" s="162"/>
      <c r="BY308" s="182"/>
    </row>
    <row r="309" spans="1:77" x14ac:dyDescent="0.25">
      <c r="A309" s="162" t="s">
        <v>1365</v>
      </c>
      <c r="B309" s="162" t="s">
        <v>1366</v>
      </c>
      <c r="C309" s="162" t="s">
        <v>1367</v>
      </c>
      <c r="D309" s="162" t="s">
        <v>95</v>
      </c>
      <c r="E309" s="162" t="s">
        <v>96</v>
      </c>
      <c r="F309" s="162" t="s">
        <v>1368</v>
      </c>
      <c r="G309" s="182"/>
      <c r="H309" s="182"/>
      <c r="I309" s="183"/>
      <c r="J309" s="166">
        <v>5.5</v>
      </c>
      <c r="K309" s="2">
        <v>5.5</v>
      </c>
      <c r="L309" s="166">
        <v>13.26</v>
      </c>
      <c r="M309" s="182"/>
      <c r="N309" s="182"/>
      <c r="O309" s="182"/>
      <c r="P309" s="162"/>
      <c r="Q309" s="182"/>
      <c r="R309" s="162"/>
      <c r="S309" s="162" t="s">
        <v>96</v>
      </c>
      <c r="T309" s="162" t="s">
        <v>96</v>
      </c>
      <c r="U309" s="182"/>
      <c r="V309" s="162"/>
      <c r="W309" s="182"/>
      <c r="X309" s="182"/>
      <c r="Y309" s="182"/>
      <c r="Z309" s="162" t="s">
        <v>96</v>
      </c>
      <c r="AA309" s="162" t="s">
        <v>263</v>
      </c>
      <c r="AB309" s="164" t="s">
        <v>99</v>
      </c>
      <c r="AC309" s="7" t="s">
        <v>100</v>
      </c>
      <c r="AD309" s="162" t="s">
        <v>96</v>
      </c>
      <c r="AE309" s="162" t="s">
        <v>101</v>
      </c>
      <c r="AF309" s="162" t="s">
        <v>1369</v>
      </c>
      <c r="AG309" s="162" t="s">
        <v>183</v>
      </c>
      <c r="AH309" s="162" t="s">
        <v>102</v>
      </c>
      <c r="AI309" s="162" t="s">
        <v>1188</v>
      </c>
      <c r="AJ309" s="162">
        <v>2015</v>
      </c>
      <c r="AK309" s="162">
        <v>6</v>
      </c>
      <c r="AL309" s="162">
        <v>1</v>
      </c>
      <c r="AM309" s="162">
        <v>2015</v>
      </c>
      <c r="AN309" s="162">
        <v>6</v>
      </c>
      <c r="AO309" s="162">
        <v>1</v>
      </c>
      <c r="AP309" s="162">
        <v>2035</v>
      </c>
      <c r="AQ309" s="162">
        <v>5</v>
      </c>
      <c r="AR309" s="162">
        <v>31</v>
      </c>
      <c r="AS309" s="162">
        <v>2013</v>
      </c>
      <c r="AT309" s="162">
        <v>10</v>
      </c>
      <c r="AU309" s="162">
        <v>25</v>
      </c>
      <c r="AV309" s="162" t="s">
        <v>101</v>
      </c>
      <c r="AW309" s="162"/>
      <c r="AX309" s="162"/>
      <c r="AY309" s="162"/>
      <c r="AZ309" s="162"/>
      <c r="BA309" s="162"/>
      <c r="BB309" s="182"/>
      <c r="BC309" s="182"/>
      <c r="BD309" s="182"/>
      <c r="BE309" s="182"/>
      <c r="BF309" s="182"/>
      <c r="BG309" s="182"/>
      <c r="BH309" s="182"/>
      <c r="BI309" s="182"/>
      <c r="BJ309" s="182"/>
      <c r="BK309" s="182"/>
      <c r="BL309" s="182"/>
      <c r="BM309" s="162" t="s">
        <v>103</v>
      </c>
      <c r="BN309" s="162" t="s">
        <v>96</v>
      </c>
      <c r="BO309" s="162" t="s">
        <v>103</v>
      </c>
      <c r="BP309" s="162" t="s">
        <v>104</v>
      </c>
      <c r="BQ309" s="162" t="s">
        <v>117</v>
      </c>
      <c r="BR309" s="162" t="s">
        <v>333</v>
      </c>
      <c r="BS309" s="162" t="s">
        <v>404</v>
      </c>
      <c r="BT309" s="175">
        <v>2.5710043618902598</v>
      </c>
      <c r="BU309" s="175">
        <v>2.5686763151064498</v>
      </c>
      <c r="BV309" s="175">
        <v>2.5686763131841999</v>
      </c>
      <c r="BW309" s="175">
        <v>2.5041717185974099</v>
      </c>
      <c r="BX309" s="162"/>
      <c r="BY309" s="182"/>
    </row>
    <row r="310" spans="1:77" x14ac:dyDescent="0.25">
      <c r="A310" s="162" t="s">
        <v>1370</v>
      </c>
      <c r="B310" s="162" t="s">
        <v>1371</v>
      </c>
      <c r="C310" s="162" t="s">
        <v>1372</v>
      </c>
      <c r="D310" s="162" t="s">
        <v>95</v>
      </c>
      <c r="E310" s="162" t="s">
        <v>1373</v>
      </c>
      <c r="F310" s="162" t="s">
        <v>1374</v>
      </c>
      <c r="G310" s="182"/>
      <c r="H310" s="182"/>
      <c r="I310" s="183"/>
      <c r="J310" s="166">
        <v>20</v>
      </c>
      <c r="K310" s="2">
        <v>20</v>
      </c>
      <c r="L310" s="166">
        <v>48.222999999999999</v>
      </c>
      <c r="M310" s="182"/>
      <c r="N310" s="182"/>
      <c r="O310" s="182"/>
      <c r="P310" s="162"/>
      <c r="Q310" s="182"/>
      <c r="R310" s="162"/>
      <c r="S310" s="162" t="s">
        <v>208</v>
      </c>
      <c r="T310" s="162" t="s">
        <v>96</v>
      </c>
      <c r="U310" s="182"/>
      <c r="V310" s="162"/>
      <c r="W310" s="182"/>
      <c r="X310" s="182"/>
      <c r="Y310" s="182"/>
      <c r="Z310" s="162" t="s">
        <v>96</v>
      </c>
      <c r="AA310" s="162" t="s">
        <v>263</v>
      </c>
      <c r="AB310" s="164" t="s">
        <v>99</v>
      </c>
      <c r="AC310" s="7" t="s">
        <v>100</v>
      </c>
      <c r="AD310" s="162" t="s">
        <v>96</v>
      </c>
      <c r="AE310" s="162" t="s">
        <v>101</v>
      </c>
      <c r="AF310" s="7" t="s">
        <v>137</v>
      </c>
      <c r="AG310" s="162" t="s">
        <v>183</v>
      </c>
      <c r="AH310" s="162" t="s">
        <v>102</v>
      </c>
      <c r="AI310" s="162" t="s">
        <v>257</v>
      </c>
      <c r="AJ310" s="162">
        <v>2013</v>
      </c>
      <c r="AK310" s="162">
        <v>6</v>
      </c>
      <c r="AL310" s="162">
        <v>7</v>
      </c>
      <c r="AM310" s="162">
        <v>2013</v>
      </c>
      <c r="AN310" s="162">
        <v>6</v>
      </c>
      <c r="AO310" s="162">
        <v>25</v>
      </c>
      <c r="AP310" s="162">
        <v>2033</v>
      </c>
      <c r="AQ310" s="162">
        <v>6</v>
      </c>
      <c r="AR310" s="162">
        <v>24</v>
      </c>
      <c r="AS310" s="162">
        <v>2011</v>
      </c>
      <c r="AT310" s="162">
        <v>6</v>
      </c>
      <c r="AU310" s="162">
        <v>24</v>
      </c>
      <c r="AV310" s="162" t="s">
        <v>101</v>
      </c>
      <c r="AW310" s="162"/>
      <c r="AX310" s="162"/>
      <c r="AY310" s="162"/>
      <c r="AZ310" s="162"/>
      <c r="BA310" s="162"/>
      <c r="BB310" s="182"/>
      <c r="BC310" s="182"/>
      <c r="BD310" s="182"/>
      <c r="BE310" s="182"/>
      <c r="BF310" s="182"/>
      <c r="BG310" s="182"/>
      <c r="BH310" s="182"/>
      <c r="BI310" s="182"/>
      <c r="BJ310" s="182"/>
      <c r="BK310" s="182"/>
      <c r="BL310" s="182"/>
      <c r="BM310" s="162" t="s">
        <v>103</v>
      </c>
      <c r="BN310" s="162" t="s">
        <v>96</v>
      </c>
      <c r="BO310" s="162" t="s">
        <v>103</v>
      </c>
      <c r="BP310" s="162" t="s">
        <v>104</v>
      </c>
      <c r="BQ310" s="162" t="s">
        <v>117</v>
      </c>
      <c r="BR310" s="162" t="s">
        <v>265</v>
      </c>
      <c r="BS310" s="162" t="s">
        <v>119</v>
      </c>
      <c r="BT310" s="175">
        <v>47.096595916748001</v>
      </c>
      <c r="BU310" s="175">
        <v>46.524321929931602</v>
      </c>
      <c r="BV310" s="175">
        <v>45.600791198730498</v>
      </c>
      <c r="BW310" s="175">
        <v>0</v>
      </c>
      <c r="BX310" s="162"/>
      <c r="BY310" s="182"/>
    </row>
    <row r="311" spans="1:77" x14ac:dyDescent="0.25">
      <c r="A311" s="162" t="s">
        <v>1375</v>
      </c>
      <c r="B311" s="162" t="s">
        <v>1376</v>
      </c>
      <c r="C311" s="162" t="s">
        <v>1377</v>
      </c>
      <c r="D311" s="162" t="s">
        <v>95</v>
      </c>
      <c r="E311" s="162" t="s">
        <v>1378</v>
      </c>
      <c r="F311" s="162" t="s">
        <v>1379</v>
      </c>
      <c r="G311" s="182"/>
      <c r="H311" s="182"/>
      <c r="I311" s="183"/>
      <c r="J311" s="166">
        <v>18</v>
      </c>
      <c r="K311" s="2">
        <v>18</v>
      </c>
      <c r="L311" s="166">
        <v>36</v>
      </c>
      <c r="M311" s="182"/>
      <c r="N311" s="182"/>
      <c r="O311" s="182"/>
      <c r="P311" s="162"/>
      <c r="Q311" s="182"/>
      <c r="R311" s="162"/>
      <c r="S311" s="162" t="s">
        <v>208</v>
      </c>
      <c r="T311" s="162" t="s">
        <v>96</v>
      </c>
      <c r="U311" s="182"/>
      <c r="V311" s="162"/>
      <c r="W311" s="182"/>
      <c r="X311" s="182"/>
      <c r="Y311" s="182"/>
      <c r="Z311" s="162" t="s">
        <v>96</v>
      </c>
      <c r="AA311" s="162" t="s">
        <v>263</v>
      </c>
      <c r="AB311" s="164" t="s">
        <v>99</v>
      </c>
      <c r="AC311" s="7" t="s">
        <v>100</v>
      </c>
      <c r="AD311" s="162" t="s">
        <v>96</v>
      </c>
      <c r="AE311" s="162" t="s">
        <v>101</v>
      </c>
      <c r="AF311" s="7" t="s">
        <v>137</v>
      </c>
      <c r="AG311" s="162" t="s">
        <v>138</v>
      </c>
      <c r="AH311" s="162" t="s">
        <v>102</v>
      </c>
      <c r="AI311" s="162" t="s">
        <v>140</v>
      </c>
      <c r="AJ311" s="162">
        <v>2014</v>
      </c>
      <c r="AK311" s="162">
        <v>2</v>
      </c>
      <c r="AL311" s="162">
        <v>14</v>
      </c>
      <c r="AM311" s="162">
        <v>2014</v>
      </c>
      <c r="AN311" s="162">
        <v>5</v>
      </c>
      <c r="AO311" s="162">
        <v>1</v>
      </c>
      <c r="AP311" s="162">
        <v>2034</v>
      </c>
      <c r="AQ311" s="162">
        <v>4</v>
      </c>
      <c r="AR311" s="162">
        <v>30</v>
      </c>
      <c r="AS311" s="162">
        <v>2011</v>
      </c>
      <c r="AT311" s="162">
        <v>6</v>
      </c>
      <c r="AU311" s="162">
        <v>24</v>
      </c>
      <c r="AV311" s="162" t="s">
        <v>101</v>
      </c>
      <c r="AW311" s="162"/>
      <c r="AX311" s="162"/>
      <c r="AY311" s="162"/>
      <c r="AZ311" s="162"/>
      <c r="BA311" s="162"/>
      <c r="BB311" s="182"/>
      <c r="BC311" s="182"/>
      <c r="BD311" s="182"/>
      <c r="BE311" s="182"/>
      <c r="BF311" s="182"/>
      <c r="BG311" s="182"/>
      <c r="BH311" s="182"/>
      <c r="BI311" s="182"/>
      <c r="BJ311" s="182"/>
      <c r="BK311" s="182"/>
      <c r="BL311" s="182"/>
      <c r="BM311" s="162" t="s">
        <v>103</v>
      </c>
      <c r="BN311" s="162" t="s">
        <v>96</v>
      </c>
      <c r="BO311" s="162" t="s">
        <v>103</v>
      </c>
      <c r="BP311" s="162" t="s">
        <v>104</v>
      </c>
      <c r="BQ311" s="162" t="s">
        <v>117</v>
      </c>
      <c r="BR311" s="162" t="s">
        <v>265</v>
      </c>
      <c r="BS311" s="162" t="s">
        <v>119</v>
      </c>
      <c r="BT311" s="175">
        <v>42.5303466491699</v>
      </c>
      <c r="BU311" s="175">
        <v>42.015039367675797</v>
      </c>
      <c r="BV311" s="175">
        <v>41.181024200439502</v>
      </c>
      <c r="BW311" s="175">
        <v>0</v>
      </c>
      <c r="BX311" s="162"/>
      <c r="BY311" s="182"/>
    </row>
    <row r="312" spans="1:77" x14ac:dyDescent="0.25">
      <c r="A312" s="162" t="s">
        <v>1380</v>
      </c>
      <c r="B312" s="162" t="s">
        <v>1381</v>
      </c>
      <c r="C312" s="162" t="s">
        <v>1382</v>
      </c>
      <c r="D312" s="162" t="s">
        <v>95</v>
      </c>
      <c r="E312" s="162" t="s">
        <v>1383</v>
      </c>
      <c r="F312" s="162" t="s">
        <v>1384</v>
      </c>
      <c r="G312" s="182"/>
      <c r="H312" s="182"/>
      <c r="I312" s="183"/>
      <c r="J312" s="166">
        <v>162</v>
      </c>
      <c r="K312" s="2">
        <v>162</v>
      </c>
      <c r="L312" s="166">
        <v>493</v>
      </c>
      <c r="M312" s="182"/>
      <c r="N312" s="182"/>
      <c r="O312" s="182"/>
      <c r="P312" s="162"/>
      <c r="Q312" s="182"/>
      <c r="R312" s="162"/>
      <c r="S312" s="162" t="s">
        <v>96</v>
      </c>
      <c r="T312" s="162" t="s">
        <v>96</v>
      </c>
      <c r="U312" s="182"/>
      <c r="V312" s="162"/>
      <c r="W312" s="182"/>
      <c r="X312" s="182"/>
      <c r="Y312" s="182"/>
      <c r="Z312" s="162" t="s">
        <v>96</v>
      </c>
      <c r="AA312" s="162" t="s">
        <v>263</v>
      </c>
      <c r="AB312" s="164" t="s">
        <v>99</v>
      </c>
      <c r="AC312" s="7" t="s">
        <v>100</v>
      </c>
      <c r="AD312" s="162" t="s">
        <v>96</v>
      </c>
      <c r="AE312" s="162" t="s">
        <v>101</v>
      </c>
      <c r="AF312" s="162"/>
      <c r="AG312" s="162"/>
      <c r="AH312" s="162" t="s">
        <v>1385</v>
      </c>
      <c r="AI312" s="162" t="s">
        <v>147</v>
      </c>
      <c r="AJ312" s="162">
        <v>2012</v>
      </c>
      <c r="AK312" s="162">
        <v>12</v>
      </c>
      <c r="AL312" s="162">
        <v>21</v>
      </c>
      <c r="AM312" s="162">
        <v>2012</v>
      </c>
      <c r="AN312" s="162">
        <v>12</v>
      </c>
      <c r="AO312" s="162">
        <v>21</v>
      </c>
      <c r="AP312" s="162">
        <v>2037</v>
      </c>
      <c r="AQ312" s="162">
        <v>12</v>
      </c>
      <c r="AR312" s="162">
        <v>20</v>
      </c>
      <c r="AS312" s="162">
        <v>2011</v>
      </c>
      <c r="AT312" s="162">
        <v>7</v>
      </c>
      <c r="AU312" s="162">
        <v>15</v>
      </c>
      <c r="AV312" s="162" t="s">
        <v>101</v>
      </c>
      <c r="AW312" s="162"/>
      <c r="AX312" s="162"/>
      <c r="AY312" s="162"/>
      <c r="AZ312" s="162"/>
      <c r="BA312" s="162"/>
      <c r="BB312" s="182"/>
      <c r="BC312" s="182"/>
      <c r="BD312" s="182"/>
      <c r="BE312" s="182"/>
      <c r="BF312" s="182"/>
      <c r="BG312" s="182"/>
      <c r="BH312" s="182"/>
      <c r="BI312" s="182"/>
      <c r="BJ312" s="182"/>
      <c r="BK312" s="182"/>
      <c r="BL312" s="182"/>
      <c r="BM312" s="162" t="s">
        <v>103</v>
      </c>
      <c r="BN312" s="162" t="s">
        <v>96</v>
      </c>
      <c r="BO312" s="162" t="s">
        <v>103</v>
      </c>
      <c r="BP312" s="162" t="s">
        <v>104</v>
      </c>
      <c r="BQ312" s="162" t="s">
        <v>117</v>
      </c>
      <c r="BR312" s="162" t="s">
        <v>566</v>
      </c>
      <c r="BS312" s="162" t="s">
        <v>621</v>
      </c>
      <c r="BT312" s="175">
        <v>464.24577148437498</v>
      </c>
      <c r="BU312" s="175">
        <v>463.25001269531202</v>
      </c>
      <c r="BV312" s="175">
        <v>463.25001074218801</v>
      </c>
      <c r="BW312" s="175">
        <v>463.25001074218801</v>
      </c>
      <c r="BX312" s="162"/>
      <c r="BY312" s="182"/>
    </row>
    <row r="313" spans="1:77" x14ac:dyDescent="0.25">
      <c r="A313" s="162" t="s">
        <v>1386</v>
      </c>
      <c r="B313" s="162" t="s">
        <v>1387</v>
      </c>
      <c r="C313" s="162" t="s">
        <v>1388</v>
      </c>
      <c r="D313" s="162" t="s">
        <v>110</v>
      </c>
      <c r="E313" s="162" t="s">
        <v>1389</v>
      </c>
      <c r="F313" s="162" t="s">
        <v>724</v>
      </c>
      <c r="G313" s="182"/>
      <c r="H313" s="182"/>
      <c r="I313" s="183"/>
      <c r="J313" s="166">
        <v>150</v>
      </c>
      <c r="K313" s="188"/>
      <c r="L313" s="166">
        <v>0</v>
      </c>
      <c r="M313" s="182"/>
      <c r="N313" s="182"/>
      <c r="O313" s="182"/>
      <c r="P313" s="162"/>
      <c r="Q313" s="182"/>
      <c r="R313" s="162"/>
      <c r="S313" s="162" t="s">
        <v>96</v>
      </c>
      <c r="T313" s="162" t="s">
        <v>123</v>
      </c>
      <c r="U313" s="182"/>
      <c r="V313" s="162">
        <v>600</v>
      </c>
      <c r="W313" s="182"/>
      <c r="X313" s="182"/>
      <c r="Y313" s="182"/>
      <c r="Z313" s="162" t="s">
        <v>96</v>
      </c>
      <c r="AA313" s="162" t="s">
        <v>96</v>
      </c>
      <c r="AB313" s="164" t="s">
        <v>99</v>
      </c>
      <c r="AC313" s="7" t="s">
        <v>100</v>
      </c>
      <c r="AD313" s="162" t="s">
        <v>96</v>
      </c>
      <c r="AE313" s="162" t="s">
        <v>1390</v>
      </c>
      <c r="AF313" s="162"/>
      <c r="AG313" s="162"/>
      <c r="AH313" s="162" t="s">
        <v>102</v>
      </c>
      <c r="AI313" s="162" t="s">
        <v>157</v>
      </c>
      <c r="AJ313" s="182"/>
      <c r="AK313" s="182"/>
      <c r="AL313" s="182"/>
      <c r="AM313" s="182"/>
      <c r="AN313" s="182"/>
      <c r="AO313" s="182"/>
      <c r="AP313" s="182"/>
      <c r="AQ313" s="182"/>
      <c r="AR313" s="182"/>
      <c r="AS313" s="162">
        <v>2021</v>
      </c>
      <c r="AT313" s="162">
        <v>7</v>
      </c>
      <c r="AU313" s="162">
        <v>30</v>
      </c>
      <c r="AV313" s="162" t="s">
        <v>101</v>
      </c>
      <c r="AW313" s="162"/>
      <c r="AX313" s="162"/>
      <c r="AY313" s="162"/>
      <c r="AZ313" s="162"/>
      <c r="BA313" s="162"/>
      <c r="BB313" s="185"/>
      <c r="BC313" s="185"/>
      <c r="BD313" s="185"/>
      <c r="BE313" s="185"/>
      <c r="BF313" s="185"/>
      <c r="BG313" s="185"/>
      <c r="BH313" s="185"/>
      <c r="BI313" s="185"/>
      <c r="BJ313" s="185"/>
      <c r="BK313" s="185"/>
      <c r="BL313" s="185"/>
      <c r="BM313" s="162" t="s">
        <v>103</v>
      </c>
      <c r="BN313" s="162" t="s">
        <v>103</v>
      </c>
      <c r="BO313" s="162" t="s">
        <v>103</v>
      </c>
      <c r="BP313" s="162" t="s">
        <v>128</v>
      </c>
      <c r="BQ313" s="162" t="s">
        <v>105</v>
      </c>
      <c r="BR313" s="162" t="s">
        <v>326</v>
      </c>
      <c r="BS313" s="162" t="s">
        <v>130</v>
      </c>
      <c r="BT313" s="187"/>
      <c r="BU313" s="187"/>
      <c r="BV313" s="187"/>
      <c r="BW313" s="187"/>
      <c r="BX313" s="162"/>
      <c r="BY313" s="182"/>
    </row>
    <row r="314" spans="1:77" x14ac:dyDescent="0.25">
      <c r="A314" s="162" t="s">
        <v>1391</v>
      </c>
      <c r="B314" s="162" t="s">
        <v>1392</v>
      </c>
      <c r="C314" s="162" t="s">
        <v>1393</v>
      </c>
      <c r="D314" s="162" t="s">
        <v>95</v>
      </c>
      <c r="E314" s="162" t="s">
        <v>1394</v>
      </c>
      <c r="F314" s="162" t="s">
        <v>1395</v>
      </c>
      <c r="G314" s="182"/>
      <c r="H314" s="182"/>
      <c r="I314" s="183"/>
      <c r="J314" s="166">
        <v>126.1</v>
      </c>
      <c r="K314" s="2">
        <v>126.1</v>
      </c>
      <c r="L314" s="166">
        <v>325.53199999999998</v>
      </c>
      <c r="M314" s="182"/>
      <c r="N314" s="182"/>
      <c r="O314" s="182"/>
      <c r="P314" s="162"/>
      <c r="Q314" s="182"/>
      <c r="R314" s="162"/>
      <c r="S314" s="162" t="s">
        <v>96</v>
      </c>
      <c r="T314" s="162" t="s">
        <v>96</v>
      </c>
      <c r="U314" s="182"/>
      <c r="V314" s="162"/>
      <c r="W314" s="182"/>
      <c r="X314" s="182"/>
      <c r="Y314" s="182"/>
      <c r="Z314" s="162" t="s">
        <v>96</v>
      </c>
      <c r="AA314" s="162" t="s">
        <v>263</v>
      </c>
      <c r="AB314" s="164" t="s">
        <v>99</v>
      </c>
      <c r="AC314" s="7" t="s">
        <v>100</v>
      </c>
      <c r="AD314" s="162" t="s">
        <v>96</v>
      </c>
      <c r="AE314" s="162" t="s">
        <v>101</v>
      </c>
      <c r="AF314" s="162"/>
      <c r="AG314" s="162"/>
      <c r="AH314" s="162" t="s">
        <v>1396</v>
      </c>
      <c r="AI314" s="162" t="s">
        <v>210</v>
      </c>
      <c r="AJ314" s="162">
        <v>2014</v>
      </c>
      <c r="AK314" s="162">
        <v>1</v>
      </c>
      <c r="AL314" s="162">
        <v>15</v>
      </c>
      <c r="AM314" s="162">
        <v>2014</v>
      </c>
      <c r="AN314" s="162">
        <v>1</v>
      </c>
      <c r="AO314" s="162">
        <v>27</v>
      </c>
      <c r="AP314" s="162">
        <v>2039</v>
      </c>
      <c r="AQ314" s="162">
        <v>1</v>
      </c>
      <c r="AR314" s="162">
        <v>26</v>
      </c>
      <c r="AS314" s="162">
        <v>2009</v>
      </c>
      <c r="AT314" s="162">
        <v>4</v>
      </c>
      <c r="AU314" s="162">
        <v>28</v>
      </c>
      <c r="AV314" s="162" t="s">
        <v>101</v>
      </c>
      <c r="AW314" s="162"/>
      <c r="AX314" s="162"/>
      <c r="AY314" s="162"/>
      <c r="AZ314" s="162"/>
      <c r="BA314" s="162"/>
      <c r="BB314" s="182"/>
      <c r="BC314" s="182"/>
      <c r="BD314" s="182"/>
      <c r="BE314" s="182"/>
      <c r="BF314" s="182"/>
      <c r="BG314" s="182"/>
      <c r="BH314" s="182"/>
      <c r="BI314" s="182"/>
      <c r="BJ314" s="182"/>
      <c r="BK314" s="182"/>
      <c r="BL314" s="182"/>
      <c r="BM314" s="162" t="s">
        <v>103</v>
      </c>
      <c r="BN314" s="162" t="s">
        <v>96</v>
      </c>
      <c r="BO314" s="162" t="s">
        <v>103</v>
      </c>
      <c r="BP314" s="162" t="s">
        <v>104</v>
      </c>
      <c r="BQ314" s="162" t="s">
        <v>117</v>
      </c>
      <c r="BR314" s="162" t="s">
        <v>566</v>
      </c>
      <c r="BS314" s="162" t="s">
        <v>119</v>
      </c>
      <c r="BT314" s="175">
        <v>273.484614379883</v>
      </c>
      <c r="BU314" s="175">
        <v>272.90909106445298</v>
      </c>
      <c r="BV314" s="175">
        <v>272.90909265136702</v>
      </c>
      <c r="BW314" s="175">
        <v>272.90909094238299</v>
      </c>
      <c r="BX314" s="162"/>
      <c r="BY314" s="182"/>
    </row>
    <row r="315" spans="1:77" x14ac:dyDescent="0.25">
      <c r="A315" s="162" t="s">
        <v>1397</v>
      </c>
      <c r="B315" s="162" t="s">
        <v>1398</v>
      </c>
      <c r="C315" s="162" t="s">
        <v>1399</v>
      </c>
      <c r="D315" s="162" t="s">
        <v>95</v>
      </c>
      <c r="E315" s="162" t="s">
        <v>1400</v>
      </c>
      <c r="F315" s="162" t="s">
        <v>1401</v>
      </c>
      <c r="G315" s="182"/>
      <c r="H315" s="182"/>
      <c r="I315" s="183"/>
      <c r="J315" s="166">
        <v>114.46</v>
      </c>
      <c r="K315" s="2">
        <v>114.46</v>
      </c>
      <c r="L315" s="166">
        <v>294.88</v>
      </c>
      <c r="M315" s="182"/>
      <c r="N315" s="182"/>
      <c r="O315" s="182"/>
      <c r="P315" s="162"/>
      <c r="Q315" s="182"/>
      <c r="R315" s="162"/>
      <c r="S315" s="162" t="s">
        <v>96</v>
      </c>
      <c r="T315" s="162" t="s">
        <v>96</v>
      </c>
      <c r="U315" s="182"/>
      <c r="V315" s="162"/>
      <c r="W315" s="182"/>
      <c r="X315" s="182"/>
      <c r="Y315" s="182"/>
      <c r="Z315" s="162" t="s">
        <v>96</v>
      </c>
      <c r="AA315" s="162" t="s">
        <v>263</v>
      </c>
      <c r="AB315" s="164" t="s">
        <v>99</v>
      </c>
      <c r="AC315" s="7" t="s">
        <v>100</v>
      </c>
      <c r="AD315" s="162" t="s">
        <v>96</v>
      </c>
      <c r="AE315" s="162" t="s">
        <v>101</v>
      </c>
      <c r="AF315" s="162"/>
      <c r="AG315" s="162"/>
      <c r="AH315" s="162" t="s">
        <v>1396</v>
      </c>
      <c r="AI315" s="162" t="s">
        <v>210</v>
      </c>
      <c r="AJ315" s="162">
        <v>2014</v>
      </c>
      <c r="AK315" s="162">
        <v>1</v>
      </c>
      <c r="AL315" s="162">
        <v>10</v>
      </c>
      <c r="AM315" s="162">
        <v>2014</v>
      </c>
      <c r="AN315" s="162">
        <v>1</v>
      </c>
      <c r="AO315" s="162">
        <v>21</v>
      </c>
      <c r="AP315" s="162">
        <v>2039</v>
      </c>
      <c r="AQ315" s="162">
        <v>1</v>
      </c>
      <c r="AR315" s="162">
        <v>20</v>
      </c>
      <c r="AS315" s="162">
        <v>2009</v>
      </c>
      <c r="AT315" s="162">
        <v>4</v>
      </c>
      <c r="AU315" s="162">
        <v>28</v>
      </c>
      <c r="AV315" s="162" t="s">
        <v>101</v>
      </c>
      <c r="AW315" s="162"/>
      <c r="AX315" s="162"/>
      <c r="AY315" s="162"/>
      <c r="AZ315" s="162"/>
      <c r="BA315" s="162"/>
      <c r="BB315" s="182"/>
      <c r="BC315" s="182"/>
      <c r="BD315" s="182"/>
      <c r="BE315" s="182"/>
      <c r="BF315" s="182"/>
      <c r="BG315" s="182"/>
      <c r="BH315" s="182"/>
      <c r="BI315" s="182"/>
      <c r="BJ315" s="182"/>
      <c r="BK315" s="182"/>
      <c r="BL315" s="182"/>
      <c r="BM315" s="162" t="s">
        <v>103</v>
      </c>
      <c r="BN315" s="162" t="s">
        <v>96</v>
      </c>
      <c r="BO315" s="162" t="s">
        <v>103</v>
      </c>
      <c r="BP315" s="162" t="s">
        <v>104</v>
      </c>
      <c r="BQ315" s="162" t="s">
        <v>117</v>
      </c>
      <c r="BR315" s="162" t="s">
        <v>566</v>
      </c>
      <c r="BS315" s="162" t="s">
        <v>119</v>
      </c>
      <c r="BT315" s="175">
        <v>256.884988037109</v>
      </c>
      <c r="BU315" s="175">
        <v>256.53587219238301</v>
      </c>
      <c r="BV315" s="175">
        <v>256.53587158203101</v>
      </c>
      <c r="BW315" s="175">
        <v>256.53587207031302</v>
      </c>
      <c r="BX315" s="162"/>
      <c r="BY315" s="182"/>
    </row>
    <row r="316" spans="1:77" x14ac:dyDescent="0.25">
      <c r="A316" s="162" t="s">
        <v>1402</v>
      </c>
      <c r="B316" s="162" t="s">
        <v>1403</v>
      </c>
      <c r="C316" s="162" t="s">
        <v>1404</v>
      </c>
      <c r="D316" s="162" t="s">
        <v>95</v>
      </c>
      <c r="E316" s="162"/>
      <c r="F316" s="162"/>
      <c r="G316" s="182"/>
      <c r="H316" s="182"/>
      <c r="I316" s="183"/>
      <c r="J316" s="166">
        <v>8</v>
      </c>
      <c r="K316" s="2">
        <v>0</v>
      </c>
      <c r="L316" s="166">
        <v>0</v>
      </c>
      <c r="M316" s="182"/>
      <c r="N316" s="182"/>
      <c r="O316" s="182"/>
      <c r="P316" s="162"/>
      <c r="Q316" s="182"/>
      <c r="R316" s="162"/>
      <c r="S316" s="162"/>
      <c r="T316" s="162"/>
      <c r="U316" s="182"/>
      <c r="V316" s="162"/>
      <c r="W316" s="182"/>
      <c r="X316" s="182"/>
      <c r="Y316" s="182"/>
      <c r="Z316" s="162"/>
      <c r="AA316" s="162" t="s">
        <v>263</v>
      </c>
      <c r="AB316" s="101" t="s">
        <v>615</v>
      </c>
      <c r="AC316" s="7" t="s">
        <v>521</v>
      </c>
      <c r="AD316" s="162"/>
      <c r="AE316" s="162"/>
      <c r="AF316" s="162" t="s">
        <v>182</v>
      </c>
      <c r="AG316" s="162" t="s">
        <v>183</v>
      </c>
      <c r="AH316" s="162"/>
      <c r="AI316" s="162"/>
      <c r="AJ316" s="162"/>
      <c r="AK316" s="162"/>
      <c r="AL316" s="162"/>
      <c r="AM316" s="162">
        <v>1950</v>
      </c>
      <c r="AN316" s="162">
        <v>1</v>
      </c>
      <c r="AO316" s="162">
        <v>1</v>
      </c>
      <c r="AP316" s="162">
        <v>2099</v>
      </c>
      <c r="AQ316" s="162">
        <v>12</v>
      </c>
      <c r="AR316" s="162">
        <v>31</v>
      </c>
      <c r="AS316" s="162"/>
      <c r="AT316" s="162"/>
      <c r="AU316" s="162"/>
      <c r="AV316" s="162" t="s">
        <v>101</v>
      </c>
      <c r="AW316" s="162"/>
      <c r="AX316" s="162"/>
      <c r="AY316" s="162"/>
      <c r="AZ316" s="162"/>
      <c r="BA316" s="162"/>
      <c r="BB316" s="182"/>
      <c r="BC316" s="182"/>
      <c r="BD316" s="182"/>
      <c r="BE316" s="182"/>
      <c r="BF316" s="182"/>
      <c r="BG316" s="182"/>
      <c r="BH316" s="182"/>
      <c r="BI316" s="182"/>
      <c r="BJ316" s="182"/>
      <c r="BK316" s="182"/>
      <c r="BL316" s="182"/>
      <c r="BM316" s="162"/>
      <c r="BN316" s="162"/>
      <c r="BO316" s="162"/>
      <c r="BP316" s="162" t="s">
        <v>104</v>
      </c>
      <c r="BQ316" s="162" t="s">
        <v>117</v>
      </c>
      <c r="BR316" s="162" t="s">
        <v>96</v>
      </c>
      <c r="BS316" s="162" t="s">
        <v>404</v>
      </c>
      <c r="BT316" s="175">
        <v>0</v>
      </c>
      <c r="BU316" s="175">
        <v>0</v>
      </c>
      <c r="BV316" s="175">
        <v>0</v>
      </c>
      <c r="BW316" s="175">
        <v>0</v>
      </c>
      <c r="BX316" s="162"/>
      <c r="BY316" s="182"/>
    </row>
    <row r="317" spans="1:77" x14ac:dyDescent="0.25">
      <c r="A317" s="162" t="s">
        <v>1405</v>
      </c>
      <c r="B317" s="162" t="s">
        <v>1406</v>
      </c>
      <c r="C317" s="162" t="s">
        <v>1407</v>
      </c>
      <c r="D317" s="162" t="s">
        <v>95</v>
      </c>
      <c r="E317" s="162" t="s">
        <v>96</v>
      </c>
      <c r="F317" s="162" t="s">
        <v>96</v>
      </c>
      <c r="G317" s="182"/>
      <c r="H317" s="182"/>
      <c r="I317" s="183"/>
      <c r="J317" s="166">
        <v>0.06</v>
      </c>
      <c r="K317" s="188"/>
      <c r="L317" s="166">
        <v>0</v>
      </c>
      <c r="M317" s="182"/>
      <c r="N317" s="182"/>
      <c r="O317" s="182"/>
      <c r="P317" s="162"/>
      <c r="Q317" s="182"/>
      <c r="R317" s="162"/>
      <c r="S317" s="162" t="s">
        <v>96</v>
      </c>
      <c r="T317" s="162" t="s">
        <v>96</v>
      </c>
      <c r="U317" s="182"/>
      <c r="V317" s="162"/>
      <c r="W317" s="182"/>
      <c r="X317" s="182"/>
      <c r="Y317" s="182"/>
      <c r="Z317" s="162" t="s">
        <v>96</v>
      </c>
      <c r="AA317" s="162" t="s">
        <v>96</v>
      </c>
      <c r="AB317" s="164" t="s">
        <v>99</v>
      </c>
      <c r="AC317" s="7" t="s">
        <v>100</v>
      </c>
      <c r="AD317" s="162" t="s">
        <v>96</v>
      </c>
      <c r="AE317" s="162" t="s">
        <v>101</v>
      </c>
      <c r="AF317" s="162" t="s">
        <v>926</v>
      </c>
      <c r="AG317" s="162" t="s">
        <v>183</v>
      </c>
      <c r="AH317" s="162" t="s">
        <v>610</v>
      </c>
      <c r="AI317" s="162" t="s">
        <v>127</v>
      </c>
      <c r="AJ317" s="162">
        <v>1985</v>
      </c>
      <c r="AK317" s="162">
        <v>8</v>
      </c>
      <c r="AL317" s="162">
        <v>15</v>
      </c>
      <c r="AM317" s="162">
        <v>1985</v>
      </c>
      <c r="AN317" s="162">
        <v>8</v>
      </c>
      <c r="AO317" s="162">
        <v>15</v>
      </c>
      <c r="AP317" s="162">
        <v>2060</v>
      </c>
      <c r="AQ317" s="162">
        <v>12</v>
      </c>
      <c r="AR317" s="162">
        <v>31</v>
      </c>
      <c r="AS317" s="162">
        <v>1985</v>
      </c>
      <c r="AT317" s="162">
        <v>10</v>
      </c>
      <c r="AU317" s="162">
        <v>17</v>
      </c>
      <c r="AV317" s="162" t="s">
        <v>101</v>
      </c>
      <c r="AW317" s="162"/>
      <c r="AX317" s="162"/>
      <c r="AY317" s="162"/>
      <c r="AZ317" s="162"/>
      <c r="BA317" s="162"/>
      <c r="BB317" s="182"/>
      <c r="BC317" s="182"/>
      <c r="BD317" s="182"/>
      <c r="BE317" s="182"/>
      <c r="BF317" s="182"/>
      <c r="BG317" s="182"/>
      <c r="BH317" s="182"/>
      <c r="BI317" s="182"/>
      <c r="BJ317" s="182"/>
      <c r="BK317" s="182"/>
      <c r="BL317" s="182"/>
      <c r="BM317" s="162" t="s">
        <v>103</v>
      </c>
      <c r="BN317" s="162" t="s">
        <v>96</v>
      </c>
      <c r="BO317" s="162" t="s">
        <v>116</v>
      </c>
      <c r="BP317" s="162" t="s">
        <v>104</v>
      </c>
      <c r="BQ317" s="162" t="s">
        <v>117</v>
      </c>
      <c r="BR317" s="162" t="s">
        <v>611</v>
      </c>
      <c r="BS317" s="162" t="s">
        <v>101</v>
      </c>
      <c r="BT317" s="187"/>
      <c r="BU317" s="187"/>
      <c r="BV317" s="187"/>
      <c r="BW317" s="187"/>
      <c r="BX317" s="162"/>
      <c r="BY317" s="182"/>
    </row>
    <row r="318" spans="1:77" x14ac:dyDescent="0.25">
      <c r="A318" s="162" t="s">
        <v>1408</v>
      </c>
      <c r="B318" s="162" t="s">
        <v>1406</v>
      </c>
      <c r="C318" s="162" t="s">
        <v>1409</v>
      </c>
      <c r="D318" s="162" t="s">
        <v>95</v>
      </c>
      <c r="E318" s="162" t="s">
        <v>96</v>
      </c>
      <c r="F318" s="162" t="s">
        <v>96</v>
      </c>
      <c r="G318" s="182"/>
      <c r="H318" s="182"/>
      <c r="I318" s="183"/>
      <c r="J318" s="166">
        <v>8.5000000000000006E-2</v>
      </c>
      <c r="K318" s="2">
        <v>8.5000000000000006E-2</v>
      </c>
      <c r="L318" s="166">
        <v>0</v>
      </c>
      <c r="M318" s="182"/>
      <c r="N318" s="182"/>
      <c r="O318" s="182"/>
      <c r="P318" s="162"/>
      <c r="Q318" s="182"/>
      <c r="R318" s="162"/>
      <c r="S318" s="162" t="s">
        <v>96</v>
      </c>
      <c r="T318" s="162" t="s">
        <v>96</v>
      </c>
      <c r="U318" s="182"/>
      <c r="V318" s="162"/>
      <c r="W318" s="182"/>
      <c r="X318" s="182"/>
      <c r="Y318" s="182"/>
      <c r="Z318" s="162" t="s">
        <v>96</v>
      </c>
      <c r="AA318" s="162" t="s">
        <v>96</v>
      </c>
      <c r="AB318" s="164" t="s">
        <v>99</v>
      </c>
      <c r="AC318" s="7" t="s">
        <v>100</v>
      </c>
      <c r="AD318" s="162" t="s">
        <v>96</v>
      </c>
      <c r="AE318" s="162" t="s">
        <v>101</v>
      </c>
      <c r="AF318" s="162" t="s">
        <v>926</v>
      </c>
      <c r="AG318" s="162" t="s">
        <v>183</v>
      </c>
      <c r="AH318" s="162" t="s">
        <v>610</v>
      </c>
      <c r="AI318" s="162" t="s">
        <v>1410</v>
      </c>
      <c r="AJ318" s="162">
        <v>1987</v>
      </c>
      <c r="AK318" s="162">
        <v>5</v>
      </c>
      <c r="AL318" s="162">
        <v>1</v>
      </c>
      <c r="AM318" s="162">
        <v>1987</v>
      </c>
      <c r="AN318" s="162">
        <v>5</v>
      </c>
      <c r="AO318" s="162">
        <v>1</v>
      </c>
      <c r="AP318" s="162">
        <v>2060</v>
      </c>
      <c r="AQ318" s="162">
        <v>12</v>
      </c>
      <c r="AR318" s="162">
        <v>31</v>
      </c>
      <c r="AS318" s="162">
        <v>1986</v>
      </c>
      <c r="AT318" s="162">
        <v>12</v>
      </c>
      <c r="AU318" s="162">
        <v>16</v>
      </c>
      <c r="AV318" s="162" t="s">
        <v>101</v>
      </c>
      <c r="AW318" s="162"/>
      <c r="AX318" s="162"/>
      <c r="AY318" s="162"/>
      <c r="AZ318" s="162"/>
      <c r="BA318" s="162"/>
      <c r="BB318" s="182"/>
      <c r="BC318" s="182"/>
      <c r="BD318" s="182"/>
      <c r="BE318" s="182"/>
      <c r="BF318" s="182"/>
      <c r="BG318" s="182"/>
      <c r="BH318" s="182"/>
      <c r="BI318" s="182"/>
      <c r="BJ318" s="182"/>
      <c r="BK318" s="182"/>
      <c r="BL318" s="182"/>
      <c r="BM318" s="162" t="s">
        <v>103</v>
      </c>
      <c r="BN318" s="162" t="s">
        <v>96</v>
      </c>
      <c r="BO318" s="162" t="s">
        <v>116</v>
      </c>
      <c r="BP318" s="162" t="s">
        <v>104</v>
      </c>
      <c r="BQ318" s="162" t="s">
        <v>117</v>
      </c>
      <c r="BR318" s="162" t="s">
        <v>611</v>
      </c>
      <c r="BS318" s="162" t="s">
        <v>404</v>
      </c>
      <c r="BT318" s="175">
        <v>4.5344821961247402E-2</v>
      </c>
      <c r="BU318" s="175">
        <v>4.5275268150086E-2</v>
      </c>
      <c r="BV318" s="175">
        <v>4.5145513804280203E-2</v>
      </c>
      <c r="BW318" s="175">
        <v>4.5239045967697199E-2</v>
      </c>
      <c r="BX318" s="162"/>
      <c r="BY318" s="182"/>
    </row>
    <row r="319" spans="1:77" x14ac:dyDescent="0.25">
      <c r="A319" s="162" t="s">
        <v>1411</v>
      </c>
      <c r="B319" s="162" t="s">
        <v>1406</v>
      </c>
      <c r="C319" s="162" t="s">
        <v>1412</v>
      </c>
      <c r="D319" s="162" t="s">
        <v>95</v>
      </c>
      <c r="E319" s="162" t="s">
        <v>96</v>
      </c>
      <c r="F319" s="162" t="s">
        <v>96</v>
      </c>
      <c r="G319" s="182"/>
      <c r="H319" s="182"/>
      <c r="I319" s="183"/>
      <c r="J319" s="166">
        <v>7.1999999999999998E-3</v>
      </c>
      <c r="K319" s="2">
        <v>7.1999999999999998E-3</v>
      </c>
      <c r="L319" s="166">
        <v>0</v>
      </c>
      <c r="M319" s="182"/>
      <c r="N319" s="182"/>
      <c r="O319" s="182"/>
      <c r="P319" s="162"/>
      <c r="Q319" s="182"/>
      <c r="R319" s="162"/>
      <c r="S319" s="162" t="s">
        <v>649</v>
      </c>
      <c r="T319" s="162" t="s">
        <v>96</v>
      </c>
      <c r="U319" s="182"/>
      <c r="V319" s="162"/>
      <c r="W319" s="182"/>
      <c r="X319" s="182"/>
      <c r="Y319" s="182"/>
      <c r="Z319" s="162" t="s">
        <v>96</v>
      </c>
      <c r="AA319" s="162" t="s">
        <v>96</v>
      </c>
      <c r="AB319" s="164" t="s">
        <v>99</v>
      </c>
      <c r="AC319" s="7" t="s">
        <v>100</v>
      </c>
      <c r="AD319" s="162" t="s">
        <v>96</v>
      </c>
      <c r="AE319" s="162" t="s">
        <v>101</v>
      </c>
      <c r="AF319" s="162" t="s">
        <v>926</v>
      </c>
      <c r="AG319" s="162" t="s">
        <v>183</v>
      </c>
      <c r="AH319" s="162" t="s">
        <v>610</v>
      </c>
      <c r="AI319" s="162" t="s">
        <v>1410</v>
      </c>
      <c r="AJ319" s="162">
        <v>1993</v>
      </c>
      <c r="AK319" s="162">
        <v>4</v>
      </c>
      <c r="AL319" s="162">
        <v>16</v>
      </c>
      <c r="AM319" s="162">
        <v>1993</v>
      </c>
      <c r="AN319" s="162">
        <v>4</v>
      </c>
      <c r="AO319" s="162">
        <v>16</v>
      </c>
      <c r="AP319" s="162">
        <v>2060</v>
      </c>
      <c r="AQ319" s="162">
        <v>12</v>
      </c>
      <c r="AR319" s="162">
        <v>31</v>
      </c>
      <c r="AS319" s="162">
        <v>1993</v>
      </c>
      <c r="AT319" s="162">
        <v>6</v>
      </c>
      <c r="AU319" s="162">
        <v>2</v>
      </c>
      <c r="AV319" s="162" t="s">
        <v>101</v>
      </c>
      <c r="AW319" s="162"/>
      <c r="AX319" s="162"/>
      <c r="AY319" s="162"/>
      <c r="AZ319" s="162"/>
      <c r="BA319" s="162"/>
      <c r="BB319" s="182"/>
      <c r="BC319" s="182"/>
      <c r="BD319" s="182"/>
      <c r="BE319" s="182"/>
      <c r="BF319" s="182"/>
      <c r="BG319" s="182"/>
      <c r="BH319" s="182"/>
      <c r="BI319" s="182"/>
      <c r="BJ319" s="182"/>
      <c r="BK319" s="182"/>
      <c r="BL319" s="182"/>
      <c r="BM319" s="162" t="s">
        <v>103</v>
      </c>
      <c r="BN319" s="162" t="s">
        <v>96</v>
      </c>
      <c r="BO319" s="162" t="s">
        <v>116</v>
      </c>
      <c r="BP319" s="162" t="s">
        <v>104</v>
      </c>
      <c r="BQ319" s="162" t="s">
        <v>117</v>
      </c>
      <c r="BR319" s="162" t="s">
        <v>611</v>
      </c>
      <c r="BS319" s="162" t="s">
        <v>119</v>
      </c>
      <c r="BT319" s="175">
        <v>4.6838242411613501E-3</v>
      </c>
      <c r="BU319" s="175">
        <v>4.6785931140184396E-3</v>
      </c>
      <c r="BV319" s="175">
        <v>4.6785931810736699E-3</v>
      </c>
      <c r="BW319" s="175">
        <v>4.6785931661725002E-3</v>
      </c>
      <c r="BX319" s="162"/>
      <c r="BY319" s="182"/>
    </row>
    <row r="320" spans="1:77" x14ac:dyDescent="0.25">
      <c r="A320" s="162" t="s">
        <v>1413</v>
      </c>
      <c r="B320" s="162" t="s">
        <v>1414</v>
      </c>
      <c r="C320" s="162" t="s">
        <v>1415</v>
      </c>
      <c r="D320" s="162" t="s">
        <v>95</v>
      </c>
      <c r="E320" s="162"/>
      <c r="F320" s="162"/>
      <c r="G320" s="182"/>
      <c r="H320" s="182"/>
      <c r="I320" s="183"/>
      <c r="J320" s="166">
        <v>20</v>
      </c>
      <c r="K320" s="2">
        <v>2.2200000000000002</v>
      </c>
      <c r="L320" s="166">
        <v>40.42189682261148</v>
      </c>
      <c r="M320" s="182"/>
      <c r="N320" s="182"/>
      <c r="O320" s="182"/>
      <c r="P320" s="162"/>
      <c r="Q320" s="182"/>
      <c r="R320" s="162"/>
      <c r="S320" s="162"/>
      <c r="T320" s="162"/>
      <c r="U320" s="182"/>
      <c r="V320" s="162"/>
      <c r="W320" s="182"/>
      <c r="X320" s="182"/>
      <c r="Y320" s="182"/>
      <c r="Z320" s="162"/>
      <c r="AA320" s="162" t="s">
        <v>263</v>
      </c>
      <c r="AB320" s="101" t="s">
        <v>615</v>
      </c>
      <c r="AC320" s="7" t="s">
        <v>521</v>
      </c>
      <c r="AD320" s="162"/>
      <c r="AE320" s="162"/>
      <c r="AF320" s="7" t="s">
        <v>137</v>
      </c>
      <c r="AG320" s="162" t="s">
        <v>138</v>
      </c>
      <c r="AH320" s="162"/>
      <c r="AI320" s="162"/>
      <c r="AJ320" s="162"/>
      <c r="AK320" s="162"/>
      <c r="AL320" s="162"/>
      <c r="AM320" s="162">
        <v>2012</v>
      </c>
      <c r="AN320" s="162">
        <v>6</v>
      </c>
      <c r="AO320" s="162">
        <v>28</v>
      </c>
      <c r="AP320" s="162">
        <v>2037</v>
      </c>
      <c r="AQ320" s="162">
        <v>6</v>
      </c>
      <c r="AR320" s="162">
        <v>27</v>
      </c>
      <c r="AS320" s="162"/>
      <c r="AT320" s="162"/>
      <c r="AU320" s="162"/>
      <c r="AV320" s="162" t="s">
        <v>101</v>
      </c>
      <c r="AW320" s="162"/>
      <c r="AX320" s="162"/>
      <c r="AY320" s="162"/>
      <c r="AZ320" s="162"/>
      <c r="BA320" s="16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62"/>
      <c r="BN320" s="162"/>
      <c r="BO320" s="162"/>
      <c r="BP320" s="162" t="s">
        <v>104</v>
      </c>
      <c r="BQ320" s="162" t="s">
        <v>117</v>
      </c>
      <c r="BR320" s="162" t="s">
        <v>96</v>
      </c>
      <c r="BS320" s="162" t="s">
        <v>119</v>
      </c>
      <c r="BT320" s="175">
        <v>41.615770599365199</v>
      </c>
      <c r="BU320" s="175">
        <v>41.1077528381348</v>
      </c>
      <c r="BV320" s="175">
        <v>40.291745269775397</v>
      </c>
      <c r="BW320" s="175">
        <v>39.294475082397497</v>
      </c>
      <c r="BX320" s="162"/>
      <c r="BY320" s="182"/>
    </row>
    <row r="321" spans="1:77" x14ac:dyDescent="0.25">
      <c r="A321" s="162" t="s">
        <v>1416</v>
      </c>
      <c r="B321" s="162" t="s">
        <v>1417</v>
      </c>
      <c r="C321" s="162" t="s">
        <v>1418</v>
      </c>
      <c r="D321" s="162" t="s">
        <v>95</v>
      </c>
      <c r="E321" s="162"/>
      <c r="F321" s="162"/>
      <c r="G321" s="182"/>
      <c r="H321" s="182"/>
      <c r="I321" s="183"/>
      <c r="J321" s="166">
        <v>81.5</v>
      </c>
      <c r="K321" s="188"/>
      <c r="L321" s="166">
        <v>314.28480920410146</v>
      </c>
      <c r="M321" s="182"/>
      <c r="N321" s="182"/>
      <c r="O321" s="182"/>
      <c r="P321" s="162"/>
      <c r="Q321" s="182"/>
      <c r="R321" s="162"/>
      <c r="S321" s="162"/>
      <c r="T321" s="162"/>
      <c r="U321" s="182"/>
      <c r="V321" s="162"/>
      <c r="W321" s="182"/>
      <c r="X321" s="182"/>
      <c r="Y321" s="182"/>
      <c r="Z321" s="162"/>
      <c r="AA321" s="162" t="s">
        <v>96</v>
      </c>
      <c r="AB321" s="101" t="s">
        <v>615</v>
      </c>
      <c r="AC321" s="7" t="s">
        <v>521</v>
      </c>
      <c r="AD321" s="162"/>
      <c r="AE321" s="162"/>
      <c r="AF321" s="162" t="s">
        <v>1369</v>
      </c>
      <c r="AG321" s="162" t="s">
        <v>183</v>
      </c>
      <c r="AH321" s="162"/>
      <c r="AI321" s="162"/>
      <c r="AJ321" s="162"/>
      <c r="AK321" s="162"/>
      <c r="AL321" s="162"/>
      <c r="AM321" s="162">
        <v>2010</v>
      </c>
      <c r="AN321" s="162">
        <v>9</v>
      </c>
      <c r="AO321" s="162">
        <v>1</v>
      </c>
      <c r="AP321" s="162">
        <v>2040</v>
      </c>
      <c r="AQ321" s="162">
        <v>9</v>
      </c>
      <c r="AR321" s="162">
        <v>30</v>
      </c>
      <c r="AS321" s="162"/>
      <c r="AT321" s="162"/>
      <c r="AU321" s="162"/>
      <c r="AV321" s="162" t="s">
        <v>101</v>
      </c>
      <c r="AW321" s="162"/>
      <c r="AX321" s="162"/>
      <c r="AY321" s="162"/>
      <c r="AZ321" s="162"/>
      <c r="BA321" s="16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62"/>
      <c r="BN321" s="162"/>
      <c r="BO321" s="162"/>
      <c r="BP321" s="162" t="s">
        <v>104</v>
      </c>
      <c r="BQ321" s="162" t="s">
        <v>117</v>
      </c>
      <c r="BR321" s="162" t="s">
        <v>96</v>
      </c>
      <c r="BS321" s="162" t="s">
        <v>101</v>
      </c>
      <c r="BT321" s="187"/>
      <c r="BU321" s="187"/>
      <c r="BV321" s="187"/>
      <c r="BW321" s="187"/>
      <c r="BX321" s="162"/>
      <c r="BY321" s="182"/>
    </row>
    <row r="322" spans="1:77" x14ac:dyDescent="0.25">
      <c r="A322" s="162" t="s">
        <v>1419</v>
      </c>
      <c r="B322" s="162" t="s">
        <v>1420</v>
      </c>
      <c r="C322" s="162" t="s">
        <v>1418</v>
      </c>
      <c r="D322" s="162" t="s">
        <v>95</v>
      </c>
      <c r="E322" s="162"/>
      <c r="F322" s="162"/>
      <c r="G322" s="182"/>
      <c r="H322" s="182"/>
      <c r="I322" s="183"/>
      <c r="J322" s="166">
        <v>65.08</v>
      </c>
      <c r="K322" s="188"/>
      <c r="L322" s="166">
        <v>314.28480920410146</v>
      </c>
      <c r="M322" s="182"/>
      <c r="N322" s="182"/>
      <c r="O322" s="182"/>
      <c r="P322" s="162"/>
      <c r="Q322" s="182"/>
      <c r="R322" s="162"/>
      <c r="S322" s="162"/>
      <c r="T322" s="162"/>
      <c r="U322" s="182"/>
      <c r="V322" s="162"/>
      <c r="W322" s="182"/>
      <c r="X322" s="182"/>
      <c r="Y322" s="182"/>
      <c r="Z322" s="162"/>
      <c r="AA322" s="162" t="s">
        <v>96</v>
      </c>
      <c r="AB322" s="101" t="s">
        <v>615</v>
      </c>
      <c r="AC322" s="7" t="s">
        <v>521</v>
      </c>
      <c r="AD322" s="162"/>
      <c r="AE322" s="162"/>
      <c r="AF322" s="162" t="s">
        <v>1369</v>
      </c>
      <c r="AG322" s="162" t="s">
        <v>183</v>
      </c>
      <c r="AH322" s="162"/>
      <c r="AI322" s="162"/>
      <c r="AJ322" s="162"/>
      <c r="AK322" s="162"/>
      <c r="AL322" s="162"/>
      <c r="AM322" s="162">
        <v>2010</v>
      </c>
      <c r="AN322" s="162">
        <v>9</v>
      </c>
      <c r="AO322" s="162">
        <v>1</v>
      </c>
      <c r="AP322" s="162">
        <v>2040</v>
      </c>
      <c r="AQ322" s="162">
        <v>9</v>
      </c>
      <c r="AR322" s="162">
        <v>30</v>
      </c>
      <c r="AS322" s="162"/>
      <c r="AT322" s="162"/>
      <c r="AU322" s="162"/>
      <c r="AV322" s="162" t="s">
        <v>101</v>
      </c>
      <c r="AW322" s="162"/>
      <c r="AX322" s="162"/>
      <c r="AY322" s="162"/>
      <c r="AZ322" s="162"/>
      <c r="BA322" s="16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62"/>
      <c r="BN322" s="162"/>
      <c r="BO322" s="162"/>
      <c r="BP322" s="162" t="s">
        <v>104</v>
      </c>
      <c r="BQ322" s="162" t="s">
        <v>117</v>
      </c>
      <c r="BR322" s="162" t="s">
        <v>96</v>
      </c>
      <c r="BS322" s="162" t="s">
        <v>101</v>
      </c>
      <c r="BT322" s="187"/>
      <c r="BU322" s="187"/>
      <c r="BV322" s="187"/>
      <c r="BW322" s="187"/>
      <c r="BX322" s="162"/>
      <c r="BY322" s="192"/>
    </row>
    <row r="323" spans="1:77" x14ac:dyDescent="0.25">
      <c r="A323" s="162" t="s">
        <v>1421</v>
      </c>
      <c r="B323" s="162" t="s">
        <v>1422</v>
      </c>
      <c r="C323" s="162" t="s">
        <v>1423</v>
      </c>
      <c r="D323" s="162" t="s">
        <v>95</v>
      </c>
      <c r="E323" s="162" t="s">
        <v>1424</v>
      </c>
      <c r="F323" s="162" t="s">
        <v>1425</v>
      </c>
      <c r="G323" s="182"/>
      <c r="H323" s="182"/>
      <c r="I323" s="183"/>
      <c r="J323" s="166">
        <v>1.5</v>
      </c>
      <c r="K323" s="2">
        <v>1.5</v>
      </c>
      <c r="L323" s="166">
        <v>2.1</v>
      </c>
      <c r="M323" s="182"/>
      <c r="N323" s="182"/>
      <c r="O323" s="182"/>
      <c r="P323" s="162"/>
      <c r="Q323" s="182"/>
      <c r="R323" s="162"/>
      <c r="S323" s="162" t="s">
        <v>208</v>
      </c>
      <c r="T323" s="162" t="s">
        <v>96</v>
      </c>
      <c r="U323" s="182"/>
      <c r="V323" s="162"/>
      <c r="W323" s="182"/>
      <c r="X323" s="182"/>
      <c r="Y323" s="182"/>
      <c r="Z323" s="162" t="s">
        <v>96</v>
      </c>
      <c r="AA323" s="162" t="s">
        <v>96</v>
      </c>
      <c r="AB323" s="164" t="s">
        <v>99</v>
      </c>
      <c r="AC323" s="7" t="s">
        <v>100</v>
      </c>
      <c r="AD323" s="162" t="s">
        <v>96</v>
      </c>
      <c r="AE323" s="162" t="s">
        <v>101</v>
      </c>
      <c r="AF323" s="162"/>
      <c r="AG323" s="162" t="s">
        <v>183</v>
      </c>
      <c r="AH323" s="162" t="s">
        <v>555</v>
      </c>
      <c r="AI323" s="162" t="s">
        <v>1426</v>
      </c>
      <c r="AJ323" s="162">
        <v>2015</v>
      </c>
      <c r="AK323" s="162">
        <v>4</v>
      </c>
      <c r="AL323" s="162">
        <v>17</v>
      </c>
      <c r="AM323" s="162">
        <v>2015</v>
      </c>
      <c r="AN323" s="162">
        <v>4</v>
      </c>
      <c r="AO323" s="162">
        <v>17</v>
      </c>
      <c r="AP323" s="162">
        <v>2035</v>
      </c>
      <c r="AQ323" s="162">
        <v>4</v>
      </c>
      <c r="AR323" s="162">
        <v>16</v>
      </c>
      <c r="AS323" s="162">
        <v>2012</v>
      </c>
      <c r="AT323" s="162">
        <v>10</v>
      </c>
      <c r="AU323" s="162">
        <v>25</v>
      </c>
      <c r="AV323" s="162" t="s">
        <v>101</v>
      </c>
      <c r="AW323" s="162"/>
      <c r="AX323" s="162"/>
      <c r="AY323" s="162"/>
      <c r="AZ323" s="162"/>
      <c r="BA323" s="16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62" t="s">
        <v>103</v>
      </c>
      <c r="BN323" s="162" t="s">
        <v>96</v>
      </c>
      <c r="BO323" s="162" t="s">
        <v>116</v>
      </c>
      <c r="BP323" s="162" t="s">
        <v>104</v>
      </c>
      <c r="BQ323" s="162" t="s">
        <v>117</v>
      </c>
      <c r="BR323" s="162" t="s">
        <v>556</v>
      </c>
      <c r="BS323" s="162" t="s">
        <v>119</v>
      </c>
      <c r="BT323" s="175">
        <v>3.79781564712524</v>
      </c>
      <c r="BU323" s="175">
        <v>3.7513310565948501</v>
      </c>
      <c r="BV323" s="175">
        <v>3.6768655261993399</v>
      </c>
      <c r="BW323" s="175">
        <v>0.85596024513244595</v>
      </c>
      <c r="BX323" s="162"/>
      <c r="BY323" s="182"/>
    </row>
    <row r="324" spans="1:77" x14ac:dyDescent="0.25">
      <c r="A324" s="162" t="s">
        <v>1427</v>
      </c>
      <c r="B324" s="162" t="s">
        <v>1428</v>
      </c>
      <c r="C324" s="162" t="s">
        <v>1429</v>
      </c>
      <c r="D324" s="162" t="s">
        <v>95</v>
      </c>
      <c r="E324" s="162" t="s">
        <v>1430</v>
      </c>
      <c r="F324" s="162" t="s">
        <v>1425</v>
      </c>
      <c r="G324" s="182"/>
      <c r="H324" s="182"/>
      <c r="I324" s="183"/>
      <c r="J324" s="166">
        <v>1.5</v>
      </c>
      <c r="K324" s="2">
        <v>1.5</v>
      </c>
      <c r="L324" s="166">
        <v>2.1</v>
      </c>
      <c r="M324" s="182"/>
      <c r="N324" s="182"/>
      <c r="O324" s="182"/>
      <c r="P324" s="162"/>
      <c r="Q324" s="182"/>
      <c r="R324" s="162"/>
      <c r="S324" s="162" t="s">
        <v>649</v>
      </c>
      <c r="T324" s="162" t="s">
        <v>96</v>
      </c>
      <c r="U324" s="182"/>
      <c r="V324" s="162"/>
      <c r="W324" s="182"/>
      <c r="X324" s="182"/>
      <c r="Y324" s="182"/>
      <c r="Z324" s="162" t="s">
        <v>96</v>
      </c>
      <c r="AA324" s="162" t="s">
        <v>96</v>
      </c>
      <c r="AB324" s="164" t="s">
        <v>99</v>
      </c>
      <c r="AC324" s="7" t="s">
        <v>100</v>
      </c>
      <c r="AD324" s="162" t="s">
        <v>96</v>
      </c>
      <c r="AE324" s="162" t="s">
        <v>101</v>
      </c>
      <c r="AF324" s="162"/>
      <c r="AG324" s="162"/>
      <c r="AH324" s="162" t="s">
        <v>555</v>
      </c>
      <c r="AI324" s="162" t="s">
        <v>1426</v>
      </c>
      <c r="AJ324" s="162">
        <v>2014</v>
      </c>
      <c r="AK324" s="162">
        <v>6</v>
      </c>
      <c r="AL324" s="162">
        <v>16</v>
      </c>
      <c r="AM324" s="162">
        <v>2014</v>
      </c>
      <c r="AN324" s="162">
        <v>6</v>
      </c>
      <c r="AO324" s="162">
        <v>16</v>
      </c>
      <c r="AP324" s="162">
        <v>2034</v>
      </c>
      <c r="AQ324" s="162">
        <v>6</v>
      </c>
      <c r="AR324" s="162">
        <v>15</v>
      </c>
      <c r="AS324" s="162">
        <v>2011</v>
      </c>
      <c r="AT324" s="162">
        <v>9</v>
      </c>
      <c r="AU324" s="162">
        <v>26</v>
      </c>
      <c r="AV324" s="162" t="s">
        <v>101</v>
      </c>
      <c r="AW324" s="162"/>
      <c r="AX324" s="162"/>
      <c r="AY324" s="162"/>
      <c r="AZ324" s="162"/>
      <c r="BA324" s="16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62" t="s">
        <v>103</v>
      </c>
      <c r="BN324" s="162" t="s">
        <v>96</v>
      </c>
      <c r="BO324" s="162" t="s">
        <v>116</v>
      </c>
      <c r="BP324" s="162" t="s">
        <v>104</v>
      </c>
      <c r="BQ324" s="162" t="s">
        <v>117</v>
      </c>
      <c r="BR324" s="162" t="s">
        <v>556</v>
      </c>
      <c r="BS324" s="162" t="s">
        <v>119</v>
      </c>
      <c r="BT324" s="175">
        <v>3.4632513790130601</v>
      </c>
      <c r="BU324" s="175">
        <v>3.4201906337737999</v>
      </c>
      <c r="BV324" s="175">
        <v>3.3522981929779099</v>
      </c>
      <c r="BW324" s="175">
        <v>0</v>
      </c>
      <c r="BX324" s="162"/>
      <c r="BY324" s="182"/>
    </row>
    <row r="325" spans="1:77" x14ac:dyDescent="0.25">
      <c r="A325" s="162" t="s">
        <v>1431</v>
      </c>
      <c r="B325" s="162" t="s">
        <v>1432</v>
      </c>
      <c r="C325" s="162" t="s">
        <v>1433</v>
      </c>
      <c r="D325" s="162" t="s">
        <v>95</v>
      </c>
      <c r="E325" s="162"/>
      <c r="F325" s="162"/>
      <c r="G325" s="182"/>
      <c r="H325" s="182"/>
      <c r="I325" s="183"/>
      <c r="J325" s="166">
        <v>4.8</v>
      </c>
      <c r="K325" s="2">
        <v>0</v>
      </c>
      <c r="L325" s="166">
        <v>0</v>
      </c>
      <c r="M325" s="182"/>
      <c r="N325" s="182"/>
      <c r="O325" s="182"/>
      <c r="P325" s="162"/>
      <c r="Q325" s="182"/>
      <c r="R325" s="162"/>
      <c r="S325" s="162"/>
      <c r="T325" s="162"/>
      <c r="U325" s="182"/>
      <c r="V325" s="162"/>
      <c r="W325" s="182"/>
      <c r="X325" s="182"/>
      <c r="Y325" s="182"/>
      <c r="Z325" s="162"/>
      <c r="AA325" s="162" t="s">
        <v>263</v>
      </c>
      <c r="AB325" s="101" t="s">
        <v>615</v>
      </c>
      <c r="AC325" s="7" t="s">
        <v>521</v>
      </c>
      <c r="AD325" s="162"/>
      <c r="AE325" s="162"/>
      <c r="AF325" s="162" t="s">
        <v>182</v>
      </c>
      <c r="AG325" s="162" t="s">
        <v>183</v>
      </c>
      <c r="AH325" s="162"/>
      <c r="AI325" s="162"/>
      <c r="AJ325" s="162"/>
      <c r="AK325" s="162"/>
      <c r="AL325" s="162"/>
      <c r="AM325" s="162">
        <v>1950</v>
      </c>
      <c r="AN325" s="162">
        <v>1</v>
      </c>
      <c r="AO325" s="162">
        <v>1</v>
      </c>
      <c r="AP325" s="162">
        <v>2099</v>
      </c>
      <c r="AQ325" s="162">
        <v>12</v>
      </c>
      <c r="AR325" s="162">
        <v>31</v>
      </c>
      <c r="AS325" s="162"/>
      <c r="AT325" s="162"/>
      <c r="AU325" s="162"/>
      <c r="AV325" s="162" t="s">
        <v>101</v>
      </c>
      <c r="AW325" s="162"/>
      <c r="AX325" s="162"/>
      <c r="AY325" s="162"/>
      <c r="AZ325" s="162"/>
      <c r="BA325" s="16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62"/>
      <c r="BN325" s="162"/>
      <c r="BO325" s="162"/>
      <c r="BP325" s="162" t="s">
        <v>104</v>
      </c>
      <c r="BQ325" s="162" t="s">
        <v>117</v>
      </c>
      <c r="BR325" s="162" t="s">
        <v>96</v>
      </c>
      <c r="BS325" s="162" t="s">
        <v>404</v>
      </c>
      <c r="BT325" s="175">
        <v>0</v>
      </c>
      <c r="BU325" s="175">
        <v>0</v>
      </c>
      <c r="BV325" s="175">
        <v>0</v>
      </c>
      <c r="BW325" s="175">
        <v>0</v>
      </c>
      <c r="BX325" s="162"/>
      <c r="BY325" s="182"/>
    </row>
    <row r="326" spans="1:77" x14ac:dyDescent="0.25">
      <c r="A326" s="162" t="s">
        <v>1434</v>
      </c>
      <c r="B326" s="162" t="s">
        <v>1435</v>
      </c>
      <c r="C326" s="162" t="s">
        <v>1436</v>
      </c>
      <c r="D326" s="162" t="s">
        <v>95</v>
      </c>
      <c r="E326" s="162" t="s">
        <v>96</v>
      </c>
      <c r="F326" s="162" t="s">
        <v>96</v>
      </c>
      <c r="G326" s="182"/>
      <c r="H326" s="182"/>
      <c r="I326" s="183"/>
      <c r="J326" s="166">
        <v>0.5</v>
      </c>
      <c r="K326" s="2">
        <v>0.5</v>
      </c>
      <c r="L326" s="166">
        <v>1.3160000000000001</v>
      </c>
      <c r="M326" s="182"/>
      <c r="N326" s="182"/>
      <c r="O326" s="182"/>
      <c r="P326" s="162"/>
      <c r="Q326" s="182"/>
      <c r="R326" s="162"/>
      <c r="S326" s="162" t="s">
        <v>96</v>
      </c>
      <c r="T326" s="162" t="s">
        <v>96</v>
      </c>
      <c r="U326" s="182"/>
      <c r="V326" s="162"/>
      <c r="W326" s="182"/>
      <c r="X326" s="182"/>
      <c r="Y326" s="182"/>
      <c r="Z326" s="162" t="s">
        <v>96</v>
      </c>
      <c r="AA326" s="162" t="s">
        <v>96</v>
      </c>
      <c r="AB326" s="164" t="s">
        <v>99</v>
      </c>
      <c r="AC326" s="7" t="s">
        <v>100</v>
      </c>
      <c r="AD326" s="162" t="s">
        <v>96</v>
      </c>
      <c r="AE326" s="162" t="s">
        <v>101</v>
      </c>
      <c r="AF326" s="162" t="s">
        <v>182</v>
      </c>
      <c r="AG326" s="162" t="s">
        <v>183</v>
      </c>
      <c r="AH326" s="162" t="s">
        <v>555</v>
      </c>
      <c r="AI326" s="162" t="s">
        <v>874</v>
      </c>
      <c r="AJ326" s="162">
        <v>2009</v>
      </c>
      <c r="AK326" s="162">
        <v>10</v>
      </c>
      <c r="AL326" s="162">
        <v>6</v>
      </c>
      <c r="AM326" s="162">
        <v>2009</v>
      </c>
      <c r="AN326" s="162">
        <v>10</v>
      </c>
      <c r="AO326" s="162">
        <v>6</v>
      </c>
      <c r="AP326" s="162">
        <v>2024</v>
      </c>
      <c r="AQ326" s="162">
        <v>10</v>
      </c>
      <c r="AR326" s="162">
        <v>5</v>
      </c>
      <c r="AS326" s="162">
        <v>2009</v>
      </c>
      <c r="AT326" s="162">
        <v>5</v>
      </c>
      <c r="AU326" s="162">
        <v>28</v>
      </c>
      <c r="AV326" s="162" t="s">
        <v>101</v>
      </c>
      <c r="AW326" s="162"/>
      <c r="AX326" s="162"/>
      <c r="AY326" s="162"/>
      <c r="AZ326" s="162"/>
      <c r="BA326" s="16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62" t="s">
        <v>103</v>
      </c>
      <c r="BN326" s="162" t="s">
        <v>96</v>
      </c>
      <c r="BO326" s="162" t="s">
        <v>116</v>
      </c>
      <c r="BP326" s="162" t="s">
        <v>104</v>
      </c>
      <c r="BQ326" s="162" t="s">
        <v>117</v>
      </c>
      <c r="BR326" s="162" t="s">
        <v>556</v>
      </c>
      <c r="BS326" s="162" t="s">
        <v>404</v>
      </c>
      <c r="BT326" s="175">
        <v>1.5997910739183401</v>
      </c>
      <c r="BU326" s="175">
        <v>0</v>
      </c>
      <c r="BV326" s="175">
        <v>0</v>
      </c>
      <c r="BW326" s="175">
        <v>0</v>
      </c>
      <c r="BX326" s="162"/>
      <c r="BY326" s="182"/>
    </row>
    <row r="327" spans="1:77" x14ac:dyDescent="0.25">
      <c r="A327" s="162" t="s">
        <v>1437</v>
      </c>
      <c r="B327" s="162" t="s">
        <v>1438</v>
      </c>
      <c r="C327" s="162" t="s">
        <v>1439</v>
      </c>
      <c r="D327" s="162" t="s">
        <v>95</v>
      </c>
      <c r="E327" s="162" t="s">
        <v>1440</v>
      </c>
      <c r="F327" s="162" t="s">
        <v>262</v>
      </c>
      <c r="G327" s="182"/>
      <c r="H327" s="182"/>
      <c r="I327" s="183"/>
      <c r="J327" s="166">
        <v>100</v>
      </c>
      <c r="K327" s="2">
        <v>100</v>
      </c>
      <c r="L327" s="166">
        <v>244.41</v>
      </c>
      <c r="M327" s="182"/>
      <c r="N327" s="182"/>
      <c r="O327" s="182"/>
      <c r="P327" s="162"/>
      <c r="Q327" s="182"/>
      <c r="R327" s="162"/>
      <c r="S327" s="162" t="s">
        <v>208</v>
      </c>
      <c r="T327" s="162" t="s">
        <v>96</v>
      </c>
      <c r="U327" s="182"/>
      <c r="V327" s="162"/>
      <c r="W327" s="182"/>
      <c r="X327" s="182"/>
      <c r="Y327" s="182"/>
      <c r="Z327" s="162" t="s">
        <v>96</v>
      </c>
      <c r="AA327" s="162" t="s">
        <v>263</v>
      </c>
      <c r="AB327" s="164" t="s">
        <v>99</v>
      </c>
      <c r="AC327" s="7" t="s">
        <v>100</v>
      </c>
      <c r="AD327" s="162" t="s">
        <v>96</v>
      </c>
      <c r="AE327" s="162" t="s">
        <v>101</v>
      </c>
      <c r="AF327" s="7" t="s">
        <v>137</v>
      </c>
      <c r="AG327" s="162" t="s">
        <v>359</v>
      </c>
      <c r="AH327" s="162" t="s">
        <v>1441</v>
      </c>
      <c r="AI327" s="162" t="s">
        <v>257</v>
      </c>
      <c r="AJ327" s="162">
        <v>2016</v>
      </c>
      <c r="AK327" s="162">
        <v>10</v>
      </c>
      <c r="AL327" s="162">
        <v>1</v>
      </c>
      <c r="AM327" s="162">
        <v>2016</v>
      </c>
      <c r="AN327" s="162">
        <v>10</v>
      </c>
      <c r="AO327" s="162">
        <v>1</v>
      </c>
      <c r="AP327" s="162">
        <v>2036</v>
      </c>
      <c r="AQ327" s="162">
        <v>9</v>
      </c>
      <c r="AR327" s="162">
        <v>30</v>
      </c>
      <c r="AS327" s="162">
        <v>2012</v>
      </c>
      <c r="AT327" s="162">
        <v>8</v>
      </c>
      <c r="AU327" s="162">
        <v>16</v>
      </c>
      <c r="AV327" s="162" t="s">
        <v>101</v>
      </c>
      <c r="AW327" s="162"/>
      <c r="AX327" s="162"/>
      <c r="AY327" s="162"/>
      <c r="AZ327" s="162"/>
      <c r="BA327" s="16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62" t="s">
        <v>103</v>
      </c>
      <c r="BN327" s="162" t="s">
        <v>96</v>
      </c>
      <c r="BO327" s="162" t="s">
        <v>103</v>
      </c>
      <c r="BP327" s="162" t="s">
        <v>104</v>
      </c>
      <c r="BQ327" s="162" t="s">
        <v>117</v>
      </c>
      <c r="BR327" s="162" t="s">
        <v>566</v>
      </c>
      <c r="BS327" s="162" t="s">
        <v>119</v>
      </c>
      <c r="BT327" s="175">
        <v>249.10395739746099</v>
      </c>
      <c r="BU327" s="175">
        <v>246.13413586425801</v>
      </c>
      <c r="BV327" s="175">
        <v>241.24824829101601</v>
      </c>
      <c r="BW327" s="175">
        <v>235.27705749511699</v>
      </c>
      <c r="BX327" s="162"/>
      <c r="BY327" s="182"/>
    </row>
    <row r="328" spans="1:77" x14ac:dyDescent="0.25">
      <c r="A328" s="162" t="s">
        <v>1442</v>
      </c>
      <c r="B328" s="162" t="s">
        <v>1443</v>
      </c>
      <c r="C328" s="162" t="s">
        <v>1444</v>
      </c>
      <c r="D328" s="162" t="s">
        <v>95</v>
      </c>
      <c r="E328" s="162" t="s">
        <v>1445</v>
      </c>
      <c r="F328" s="162" t="s">
        <v>1446</v>
      </c>
      <c r="G328" s="182"/>
      <c r="H328" s="182"/>
      <c r="I328" s="183"/>
      <c r="J328" s="166">
        <v>1.5</v>
      </c>
      <c r="K328" s="2">
        <v>1.5</v>
      </c>
      <c r="L328" s="166">
        <v>2.1</v>
      </c>
      <c r="M328" s="182"/>
      <c r="N328" s="182"/>
      <c r="O328" s="182"/>
      <c r="P328" s="162"/>
      <c r="Q328" s="182"/>
      <c r="R328" s="162"/>
      <c r="S328" s="162" t="s">
        <v>649</v>
      </c>
      <c r="T328" s="162" t="s">
        <v>96</v>
      </c>
      <c r="U328" s="182"/>
      <c r="V328" s="162"/>
      <c r="W328" s="182"/>
      <c r="X328" s="182"/>
      <c r="Y328" s="182"/>
      <c r="Z328" s="162" t="s">
        <v>96</v>
      </c>
      <c r="AA328" s="162" t="s">
        <v>96</v>
      </c>
      <c r="AB328" s="164" t="s">
        <v>99</v>
      </c>
      <c r="AC328" s="7" t="s">
        <v>100</v>
      </c>
      <c r="AD328" s="162" t="s">
        <v>96</v>
      </c>
      <c r="AE328" s="162" t="s">
        <v>101</v>
      </c>
      <c r="AF328" s="7" t="s">
        <v>137</v>
      </c>
      <c r="AG328" s="162" t="s">
        <v>183</v>
      </c>
      <c r="AH328" s="162" t="s">
        <v>555</v>
      </c>
      <c r="AI328" s="162" t="s">
        <v>257</v>
      </c>
      <c r="AJ328" s="162">
        <v>2016</v>
      </c>
      <c r="AK328" s="162">
        <v>2</v>
      </c>
      <c r="AL328" s="162">
        <v>1</v>
      </c>
      <c r="AM328" s="162">
        <v>2016</v>
      </c>
      <c r="AN328" s="162">
        <v>2</v>
      </c>
      <c r="AO328" s="162">
        <v>1</v>
      </c>
      <c r="AP328" s="162">
        <v>2036</v>
      </c>
      <c r="AQ328" s="162">
        <v>1</v>
      </c>
      <c r="AR328" s="162">
        <v>31</v>
      </c>
      <c r="AS328" s="162">
        <v>2013</v>
      </c>
      <c r="AT328" s="162">
        <v>8</v>
      </c>
      <c r="AU328" s="162">
        <v>1</v>
      </c>
      <c r="AV328" s="162" t="s">
        <v>101</v>
      </c>
      <c r="AW328" s="162"/>
      <c r="AX328" s="162"/>
      <c r="AY328" s="162"/>
      <c r="AZ328" s="162"/>
      <c r="BA328" s="16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62" t="s">
        <v>103</v>
      </c>
      <c r="BN328" s="162" t="s">
        <v>96</v>
      </c>
      <c r="BO328" s="162" t="s">
        <v>116</v>
      </c>
      <c r="BP328" s="162" t="s">
        <v>104</v>
      </c>
      <c r="BQ328" s="162" t="s">
        <v>117</v>
      </c>
      <c r="BR328" s="162" t="s">
        <v>556</v>
      </c>
      <c r="BS328" s="162" t="s">
        <v>119</v>
      </c>
      <c r="BT328" s="175">
        <v>2.0230854511261001</v>
      </c>
      <c r="BU328" s="175">
        <v>1.9999121980667101</v>
      </c>
      <c r="BV328" s="175">
        <v>1.9602129316329999</v>
      </c>
      <c r="BW328" s="175">
        <v>1.91169525051117</v>
      </c>
      <c r="BX328" s="162"/>
      <c r="BY328" s="182"/>
    </row>
    <row r="329" spans="1:77" x14ac:dyDescent="0.25">
      <c r="A329" s="162" t="s">
        <v>1447</v>
      </c>
      <c r="B329" s="162" t="s">
        <v>1448</v>
      </c>
      <c r="C329" s="162" t="s">
        <v>1449</v>
      </c>
      <c r="D329" s="162" t="s">
        <v>95</v>
      </c>
      <c r="E329" s="162"/>
      <c r="F329" s="162"/>
      <c r="G329" s="182"/>
      <c r="H329" s="182"/>
      <c r="I329" s="183"/>
      <c r="J329" s="166">
        <v>404</v>
      </c>
      <c r="K329" s="188"/>
      <c r="L329" s="166">
        <v>0</v>
      </c>
      <c r="M329" s="182"/>
      <c r="N329" s="182"/>
      <c r="O329" s="182"/>
      <c r="P329" s="162"/>
      <c r="Q329" s="182"/>
      <c r="R329" s="162"/>
      <c r="S329" s="162"/>
      <c r="T329" s="162"/>
      <c r="U329" s="182"/>
      <c r="V329" s="162"/>
      <c r="W329" s="182"/>
      <c r="X329" s="182"/>
      <c r="Y329" s="182"/>
      <c r="Z329" s="162"/>
      <c r="AA329" s="162" t="s">
        <v>96</v>
      </c>
      <c r="AB329" s="101" t="s">
        <v>615</v>
      </c>
      <c r="AC329" s="7" t="s">
        <v>521</v>
      </c>
      <c r="AD329" s="162"/>
      <c r="AE329" s="162"/>
      <c r="AF329" s="7" t="s">
        <v>137</v>
      </c>
      <c r="AG329" s="162" t="s">
        <v>183</v>
      </c>
      <c r="AH329" s="162"/>
      <c r="AI329" s="162"/>
      <c r="AJ329" s="162"/>
      <c r="AK329" s="162"/>
      <c r="AL329" s="162"/>
      <c r="AM329" s="162">
        <v>1899</v>
      </c>
      <c r="AN329" s="162">
        <v>12</v>
      </c>
      <c r="AO329" s="162">
        <v>30</v>
      </c>
      <c r="AP329" s="162">
        <v>2099</v>
      </c>
      <c r="AQ329" s="162">
        <v>12</v>
      </c>
      <c r="AR329" s="162">
        <v>31</v>
      </c>
      <c r="AS329" s="162"/>
      <c r="AT329" s="162"/>
      <c r="AU329" s="162"/>
      <c r="AV329" s="162" t="s">
        <v>101</v>
      </c>
      <c r="AW329" s="162"/>
      <c r="AX329" s="162"/>
      <c r="AY329" s="162"/>
      <c r="AZ329" s="162"/>
      <c r="BA329" s="16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62"/>
      <c r="BN329" s="162"/>
      <c r="BO329" s="162"/>
      <c r="BP329" s="162" t="s">
        <v>104</v>
      </c>
      <c r="BQ329" s="162" t="s">
        <v>117</v>
      </c>
      <c r="BR329" s="162" t="s">
        <v>96</v>
      </c>
      <c r="BS329" s="162" t="s">
        <v>1450</v>
      </c>
      <c r="BT329" s="187"/>
      <c r="BU329" s="187"/>
      <c r="BV329" s="187"/>
      <c r="BW329" s="187"/>
      <c r="BX329" s="162"/>
      <c r="BY329" s="182"/>
    </row>
    <row r="330" spans="1:77" x14ac:dyDescent="0.25">
      <c r="A330" s="162" t="s">
        <v>1451</v>
      </c>
      <c r="B330" s="162" t="s">
        <v>1452</v>
      </c>
      <c r="C330" s="162" t="s">
        <v>1449</v>
      </c>
      <c r="D330" s="162" t="s">
        <v>95</v>
      </c>
      <c r="E330" s="162"/>
      <c r="F330" s="162"/>
      <c r="G330" s="182"/>
      <c r="H330" s="182"/>
      <c r="I330" s="183"/>
      <c r="J330" s="166">
        <v>404</v>
      </c>
      <c r="K330" s="188"/>
      <c r="L330" s="166">
        <v>0</v>
      </c>
      <c r="M330" s="182"/>
      <c r="N330" s="182"/>
      <c r="O330" s="182"/>
      <c r="P330" s="162"/>
      <c r="Q330" s="182"/>
      <c r="R330" s="162"/>
      <c r="S330" s="162"/>
      <c r="T330" s="162"/>
      <c r="U330" s="182"/>
      <c r="V330" s="162"/>
      <c r="W330" s="182"/>
      <c r="X330" s="182"/>
      <c r="Y330" s="182"/>
      <c r="Z330" s="162"/>
      <c r="AA330" s="162" t="s">
        <v>96</v>
      </c>
      <c r="AB330" s="101" t="s">
        <v>615</v>
      </c>
      <c r="AC330" s="7" t="s">
        <v>521</v>
      </c>
      <c r="AD330" s="162"/>
      <c r="AE330" s="162"/>
      <c r="AF330" s="7" t="s">
        <v>137</v>
      </c>
      <c r="AG330" s="162" t="s">
        <v>183</v>
      </c>
      <c r="AH330" s="162"/>
      <c r="AI330" s="162"/>
      <c r="AJ330" s="162"/>
      <c r="AK330" s="162"/>
      <c r="AL330" s="162"/>
      <c r="AM330" s="162">
        <v>1899</v>
      </c>
      <c r="AN330" s="162">
        <v>12</v>
      </c>
      <c r="AO330" s="162">
        <v>30</v>
      </c>
      <c r="AP330" s="162">
        <v>2099</v>
      </c>
      <c r="AQ330" s="162">
        <v>12</v>
      </c>
      <c r="AR330" s="162">
        <v>31</v>
      </c>
      <c r="AS330" s="162"/>
      <c r="AT330" s="162"/>
      <c r="AU330" s="162"/>
      <c r="AV330" s="162" t="s">
        <v>101</v>
      </c>
      <c r="AW330" s="162"/>
      <c r="AX330" s="162"/>
      <c r="AY330" s="162"/>
      <c r="AZ330" s="162"/>
      <c r="BA330" s="16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62"/>
      <c r="BN330" s="162"/>
      <c r="BO330" s="162"/>
      <c r="BP330" s="162" t="s">
        <v>104</v>
      </c>
      <c r="BQ330" s="162" t="s">
        <v>117</v>
      </c>
      <c r="BR330" s="162" t="s">
        <v>96</v>
      </c>
      <c r="BS330" s="162" t="s">
        <v>1450</v>
      </c>
      <c r="BT330" s="187"/>
      <c r="BU330" s="187"/>
      <c r="BV330" s="187"/>
      <c r="BW330" s="187"/>
      <c r="BX330" s="162"/>
      <c r="BY330" s="182"/>
    </row>
    <row r="331" spans="1:77" x14ac:dyDescent="0.25">
      <c r="A331" s="162" t="s">
        <v>1453</v>
      </c>
      <c r="B331" s="162" t="s">
        <v>1454</v>
      </c>
      <c r="C331" s="162" t="s">
        <v>1449</v>
      </c>
      <c r="D331" s="162" t="s">
        <v>95</v>
      </c>
      <c r="E331" s="162"/>
      <c r="F331" s="162"/>
      <c r="G331" s="182"/>
      <c r="H331" s="182"/>
      <c r="I331" s="183"/>
      <c r="J331" s="166">
        <v>404</v>
      </c>
      <c r="K331" s="188"/>
      <c r="L331" s="166">
        <v>0</v>
      </c>
      <c r="M331" s="182"/>
      <c r="N331" s="182"/>
      <c r="O331" s="182"/>
      <c r="P331" s="162"/>
      <c r="Q331" s="182"/>
      <c r="R331" s="162"/>
      <c r="S331" s="162"/>
      <c r="T331" s="162"/>
      <c r="U331" s="182"/>
      <c r="V331" s="162"/>
      <c r="W331" s="182"/>
      <c r="X331" s="182"/>
      <c r="Y331" s="182"/>
      <c r="Z331" s="162"/>
      <c r="AA331" s="162" t="s">
        <v>96</v>
      </c>
      <c r="AB331" s="101" t="s">
        <v>615</v>
      </c>
      <c r="AC331" s="7" t="s">
        <v>521</v>
      </c>
      <c r="AD331" s="162"/>
      <c r="AE331" s="162"/>
      <c r="AF331" s="7" t="s">
        <v>137</v>
      </c>
      <c r="AG331" s="162" t="s">
        <v>183</v>
      </c>
      <c r="AH331" s="162"/>
      <c r="AI331" s="162"/>
      <c r="AJ331" s="162"/>
      <c r="AK331" s="162"/>
      <c r="AL331" s="162"/>
      <c r="AM331" s="162">
        <v>1899</v>
      </c>
      <c r="AN331" s="162">
        <v>12</v>
      </c>
      <c r="AO331" s="162">
        <v>30</v>
      </c>
      <c r="AP331" s="162">
        <v>2099</v>
      </c>
      <c r="AQ331" s="162">
        <v>12</v>
      </c>
      <c r="AR331" s="162">
        <v>31</v>
      </c>
      <c r="AS331" s="162"/>
      <c r="AT331" s="162"/>
      <c r="AU331" s="162"/>
      <c r="AV331" s="162" t="s">
        <v>101</v>
      </c>
      <c r="AW331" s="162"/>
      <c r="AX331" s="162"/>
      <c r="AY331" s="162"/>
      <c r="AZ331" s="162"/>
      <c r="BA331" s="16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62"/>
      <c r="BN331" s="162"/>
      <c r="BO331" s="162"/>
      <c r="BP331" s="162" t="s">
        <v>104</v>
      </c>
      <c r="BQ331" s="162" t="s">
        <v>117</v>
      </c>
      <c r="BR331" s="162" t="s">
        <v>96</v>
      </c>
      <c r="BS331" s="162" t="s">
        <v>1450</v>
      </c>
      <c r="BT331" s="187"/>
      <c r="BU331" s="187"/>
      <c r="BV331" s="187"/>
      <c r="BW331" s="187"/>
      <c r="BX331" s="162"/>
      <c r="BY331" s="182"/>
    </row>
    <row r="332" spans="1:77" x14ac:dyDescent="0.25">
      <c r="A332" s="162" t="s">
        <v>1455</v>
      </c>
      <c r="B332" s="162" t="s">
        <v>1456</v>
      </c>
      <c r="C332" s="162" t="s">
        <v>1457</v>
      </c>
      <c r="D332" s="162" t="s">
        <v>95</v>
      </c>
      <c r="E332" s="162" t="s">
        <v>1458</v>
      </c>
      <c r="F332" s="162" t="s">
        <v>1459</v>
      </c>
      <c r="G332" s="182"/>
      <c r="H332" s="182"/>
      <c r="I332" s="183"/>
      <c r="J332" s="166">
        <v>103.2</v>
      </c>
      <c r="K332" s="2">
        <v>103.2</v>
      </c>
      <c r="L332" s="166">
        <v>303</v>
      </c>
      <c r="M332" s="182"/>
      <c r="N332" s="182"/>
      <c r="O332" s="182"/>
      <c r="P332" s="162"/>
      <c r="Q332" s="182"/>
      <c r="R332" s="162"/>
      <c r="S332" s="162" t="s">
        <v>96</v>
      </c>
      <c r="T332" s="162" t="s">
        <v>96</v>
      </c>
      <c r="U332" s="182"/>
      <c r="V332" s="162"/>
      <c r="W332" s="182"/>
      <c r="X332" s="182"/>
      <c r="Y332" s="182"/>
      <c r="Z332" s="162" t="s">
        <v>96</v>
      </c>
      <c r="AA332" s="162" t="s">
        <v>263</v>
      </c>
      <c r="AB332" s="164" t="s">
        <v>99</v>
      </c>
      <c r="AC332" s="7" t="s">
        <v>100</v>
      </c>
      <c r="AD332" s="162" t="s">
        <v>96</v>
      </c>
      <c r="AE332" s="162" t="s">
        <v>101</v>
      </c>
      <c r="AF332" s="162"/>
      <c r="AG332" s="162"/>
      <c r="AH332" s="162" t="s">
        <v>1460</v>
      </c>
      <c r="AI332" s="162" t="s">
        <v>237</v>
      </c>
      <c r="AJ332" s="162">
        <v>2010</v>
      </c>
      <c r="AK332" s="162">
        <v>12</v>
      </c>
      <c r="AL332" s="162">
        <v>14</v>
      </c>
      <c r="AM332" s="162">
        <v>2010</v>
      </c>
      <c r="AN332" s="162">
        <v>12</v>
      </c>
      <c r="AO332" s="162">
        <v>14</v>
      </c>
      <c r="AP332" s="162">
        <v>2025</v>
      </c>
      <c r="AQ332" s="162">
        <v>12</v>
      </c>
      <c r="AR332" s="162">
        <v>13</v>
      </c>
      <c r="AS332" s="162">
        <v>2017</v>
      </c>
      <c r="AT332" s="162">
        <v>8</v>
      </c>
      <c r="AU332" s="162">
        <v>23</v>
      </c>
      <c r="AV332" s="162" t="s">
        <v>101</v>
      </c>
      <c r="AW332" s="162"/>
      <c r="AX332" s="162"/>
      <c r="AY332" s="162"/>
      <c r="AZ332" s="162"/>
      <c r="BA332" s="16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62" t="s">
        <v>103</v>
      </c>
      <c r="BN332" s="162" t="s">
        <v>96</v>
      </c>
      <c r="BO332" s="162" t="s">
        <v>103</v>
      </c>
      <c r="BP332" s="162" t="s">
        <v>104</v>
      </c>
      <c r="BQ332" s="162" t="s">
        <v>117</v>
      </c>
      <c r="BR332" s="162" t="s">
        <v>566</v>
      </c>
      <c r="BS332" s="162" t="s">
        <v>621</v>
      </c>
      <c r="BT332" s="175">
        <v>281.61541748046898</v>
      </c>
      <c r="BU332" s="175">
        <v>0</v>
      </c>
      <c r="BV332" s="175">
        <v>0</v>
      </c>
      <c r="BW332" s="175">
        <v>0</v>
      </c>
      <c r="BX332" s="162"/>
      <c r="BY332" s="182"/>
    </row>
    <row r="333" spans="1:77" x14ac:dyDescent="0.25">
      <c r="A333" s="162" t="s">
        <v>1461</v>
      </c>
      <c r="B333" s="162" t="s">
        <v>1462</v>
      </c>
      <c r="C333" s="162" t="s">
        <v>1463</v>
      </c>
      <c r="D333" s="162" t="s">
        <v>95</v>
      </c>
      <c r="E333" s="162"/>
      <c r="F333" s="162"/>
      <c r="G333" s="182"/>
      <c r="H333" s="182"/>
      <c r="I333" s="183"/>
      <c r="J333" s="166">
        <v>8.5</v>
      </c>
      <c r="K333" s="2">
        <v>4.0599999999999996</v>
      </c>
      <c r="L333" s="166">
        <v>39.83991924872948</v>
      </c>
      <c r="M333" s="182"/>
      <c r="N333" s="182"/>
      <c r="O333" s="182"/>
      <c r="P333" s="162"/>
      <c r="Q333" s="182"/>
      <c r="R333" s="162"/>
      <c r="S333" s="162"/>
      <c r="T333" s="162"/>
      <c r="U333" s="182"/>
      <c r="V333" s="162"/>
      <c r="W333" s="182"/>
      <c r="X333" s="182"/>
      <c r="Y333" s="182"/>
      <c r="Z333" s="162"/>
      <c r="AA333" s="162" t="s">
        <v>263</v>
      </c>
      <c r="AB333" s="101" t="s">
        <v>615</v>
      </c>
      <c r="AC333" s="7" t="s">
        <v>521</v>
      </c>
      <c r="AD333" s="162"/>
      <c r="AE333" s="162"/>
      <c r="AF333" s="162"/>
      <c r="AG333" s="162"/>
      <c r="AH333" s="162"/>
      <c r="AI333" s="162"/>
      <c r="AJ333" s="162"/>
      <c r="AK333" s="162"/>
      <c r="AL333" s="162"/>
      <c r="AM333" s="162">
        <v>1950</v>
      </c>
      <c r="AN333" s="162">
        <v>1</v>
      </c>
      <c r="AO333" s="162">
        <v>1</v>
      </c>
      <c r="AP333" s="162">
        <v>2099</v>
      </c>
      <c r="AQ333" s="162">
        <v>12</v>
      </c>
      <c r="AR333" s="162">
        <v>31</v>
      </c>
      <c r="AS333" s="162"/>
      <c r="AT333" s="162"/>
      <c r="AU333" s="162"/>
      <c r="AV333" s="162" t="s">
        <v>101</v>
      </c>
      <c r="AW333" s="162"/>
      <c r="AX333" s="162"/>
      <c r="AY333" s="162"/>
      <c r="AZ333" s="162"/>
      <c r="BA333" s="16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62"/>
      <c r="BN333" s="162"/>
      <c r="BO333" s="162"/>
      <c r="BP333" s="162" t="s">
        <v>104</v>
      </c>
      <c r="BQ333" s="162" t="s">
        <v>117</v>
      </c>
      <c r="BR333" s="162" t="s">
        <v>96</v>
      </c>
      <c r="BS333" s="162" t="s">
        <v>404</v>
      </c>
      <c r="BT333" s="175">
        <v>41.411477473287903</v>
      </c>
      <c r="BU333" s="175">
        <v>40.940807929114598</v>
      </c>
      <c r="BV333" s="175">
        <v>39.593104432257199</v>
      </c>
      <c r="BW333" s="175">
        <v>38.630808742961399</v>
      </c>
      <c r="BX333" s="162"/>
      <c r="BY333" s="182"/>
    </row>
    <row r="334" spans="1:77" x14ac:dyDescent="0.25">
      <c r="A334" s="162" t="s">
        <v>1464</v>
      </c>
      <c r="B334" s="162" t="s">
        <v>1465</v>
      </c>
      <c r="C334" s="162" t="s">
        <v>1466</v>
      </c>
      <c r="D334" s="162" t="s">
        <v>95</v>
      </c>
      <c r="E334" s="162"/>
      <c r="F334" s="162"/>
      <c r="G334" s="182"/>
      <c r="H334" s="182"/>
      <c r="I334" s="183"/>
      <c r="J334" s="166">
        <v>8.5</v>
      </c>
      <c r="K334" s="2">
        <v>2.88</v>
      </c>
      <c r="L334" s="166">
        <v>28.314240275154091</v>
      </c>
      <c r="M334" s="182"/>
      <c r="N334" s="182"/>
      <c r="O334" s="182"/>
      <c r="P334" s="162"/>
      <c r="Q334" s="182"/>
      <c r="R334" s="162"/>
      <c r="S334" s="162"/>
      <c r="T334" s="162"/>
      <c r="U334" s="182"/>
      <c r="V334" s="162"/>
      <c r="W334" s="182"/>
      <c r="X334" s="182"/>
      <c r="Y334" s="182"/>
      <c r="Z334" s="162"/>
      <c r="AA334" s="162" t="s">
        <v>263</v>
      </c>
      <c r="AB334" s="101" t="s">
        <v>615</v>
      </c>
      <c r="AC334" s="7" t="s">
        <v>521</v>
      </c>
      <c r="AD334" s="162"/>
      <c r="AE334" s="162"/>
      <c r="AF334" s="162"/>
      <c r="AG334" s="162"/>
      <c r="AH334" s="162"/>
      <c r="AI334" s="162"/>
      <c r="AJ334" s="162"/>
      <c r="AK334" s="162"/>
      <c r="AL334" s="162"/>
      <c r="AM334" s="162">
        <v>1950</v>
      </c>
      <c r="AN334" s="162">
        <v>1</v>
      </c>
      <c r="AO334" s="162">
        <v>1</v>
      </c>
      <c r="AP334" s="162">
        <v>2099</v>
      </c>
      <c r="AQ334" s="162">
        <v>12</v>
      </c>
      <c r="AR334" s="162">
        <v>31</v>
      </c>
      <c r="AS334" s="162"/>
      <c r="AT334" s="162"/>
      <c r="AU334" s="162"/>
      <c r="AV334" s="162" t="s">
        <v>101</v>
      </c>
      <c r="AW334" s="162"/>
      <c r="AX334" s="162"/>
      <c r="AY334" s="162"/>
      <c r="AZ334" s="162"/>
      <c r="BA334" s="162"/>
      <c r="BB334" s="182"/>
      <c r="BC334" s="182"/>
      <c r="BD334" s="182"/>
      <c r="BE334" s="182"/>
      <c r="BF334" s="182"/>
      <c r="BG334" s="182"/>
      <c r="BH334" s="182"/>
      <c r="BI334" s="182"/>
      <c r="BJ334" s="182"/>
      <c r="BK334" s="182"/>
      <c r="BL334" s="182"/>
      <c r="BM334" s="162"/>
      <c r="BN334" s="162"/>
      <c r="BO334" s="162"/>
      <c r="BP334" s="162" t="s">
        <v>104</v>
      </c>
      <c r="BQ334" s="162" t="s">
        <v>117</v>
      </c>
      <c r="BR334" s="162" t="s">
        <v>96</v>
      </c>
      <c r="BS334" s="162" t="s">
        <v>404</v>
      </c>
      <c r="BT334" s="175">
        <v>29.397697462098201</v>
      </c>
      <c r="BU334" s="175">
        <v>29.100459342937899</v>
      </c>
      <c r="BV334" s="175">
        <v>28.141172003982899</v>
      </c>
      <c r="BW334" s="175">
        <v>27.455425496619899</v>
      </c>
      <c r="BX334" s="162"/>
      <c r="BY334" s="182"/>
    </row>
    <row r="335" spans="1:77" x14ac:dyDescent="0.25">
      <c r="A335" s="162" t="s">
        <v>1467</v>
      </c>
      <c r="B335" s="162" t="s">
        <v>1468</v>
      </c>
      <c r="C335" s="162" t="s">
        <v>1469</v>
      </c>
      <c r="D335" s="162" t="s">
        <v>95</v>
      </c>
      <c r="E335" s="162" t="s">
        <v>1470</v>
      </c>
      <c r="F335" s="162" t="s">
        <v>1471</v>
      </c>
      <c r="G335" s="182"/>
      <c r="H335" s="182"/>
      <c r="I335" s="183"/>
      <c r="J335" s="166">
        <v>1</v>
      </c>
      <c r="K335" s="2">
        <v>1</v>
      </c>
      <c r="L335" s="166">
        <v>6.1440000000000001</v>
      </c>
      <c r="M335" s="182"/>
      <c r="N335" s="182"/>
      <c r="O335" s="182"/>
      <c r="P335" s="162"/>
      <c r="Q335" s="182"/>
      <c r="R335" s="162"/>
      <c r="S335" s="162" t="s">
        <v>96</v>
      </c>
      <c r="T335" s="162" t="s">
        <v>96</v>
      </c>
      <c r="U335" s="182"/>
      <c r="V335" s="162"/>
      <c r="W335" s="182"/>
      <c r="X335" s="182"/>
      <c r="Y335" s="182"/>
      <c r="Z335" s="162" t="s">
        <v>96</v>
      </c>
      <c r="AA335" s="162" t="s">
        <v>96</v>
      </c>
      <c r="AB335" s="164" t="s">
        <v>99</v>
      </c>
      <c r="AC335" s="7" t="s">
        <v>100</v>
      </c>
      <c r="AD335" s="162" t="s">
        <v>96</v>
      </c>
      <c r="AE335" s="162" t="s">
        <v>101</v>
      </c>
      <c r="AF335" s="7" t="s">
        <v>137</v>
      </c>
      <c r="AG335" s="162" t="s">
        <v>183</v>
      </c>
      <c r="AH335" s="162" t="s">
        <v>165</v>
      </c>
      <c r="AI335" s="162" t="s">
        <v>257</v>
      </c>
      <c r="AJ335" s="162">
        <v>2020</v>
      </c>
      <c r="AK335" s="162">
        <v>6</v>
      </c>
      <c r="AL335" s="162">
        <v>22</v>
      </c>
      <c r="AM335" s="162">
        <v>2020</v>
      </c>
      <c r="AN335" s="162">
        <v>6</v>
      </c>
      <c r="AO335" s="162">
        <v>22</v>
      </c>
      <c r="AP335" s="162">
        <v>2040</v>
      </c>
      <c r="AQ335" s="162">
        <v>6</v>
      </c>
      <c r="AR335" s="162">
        <v>21</v>
      </c>
      <c r="AS335" s="162">
        <v>2018</v>
      </c>
      <c r="AT335" s="162">
        <v>6</v>
      </c>
      <c r="AU335" s="162">
        <v>12</v>
      </c>
      <c r="AV335" s="162" t="s">
        <v>101</v>
      </c>
      <c r="AW335" s="162"/>
      <c r="AX335" s="162"/>
      <c r="AY335" s="162"/>
      <c r="AZ335" s="162"/>
      <c r="BA335" s="162"/>
      <c r="BB335" s="182"/>
      <c r="BC335" s="182"/>
      <c r="BD335" s="182"/>
      <c r="BE335" s="182"/>
      <c r="BF335" s="182"/>
      <c r="BG335" s="182"/>
      <c r="BH335" s="182"/>
      <c r="BI335" s="182"/>
      <c r="BJ335" s="182"/>
      <c r="BK335" s="182"/>
      <c r="BL335" s="182"/>
      <c r="BM335" s="162" t="s">
        <v>103</v>
      </c>
      <c r="BN335" s="162" t="s">
        <v>96</v>
      </c>
      <c r="BO335" s="162" t="s">
        <v>116</v>
      </c>
      <c r="BP335" s="162" t="s">
        <v>104</v>
      </c>
      <c r="BQ335" s="162" t="s">
        <v>117</v>
      </c>
      <c r="BR335" s="162" t="s">
        <v>167</v>
      </c>
      <c r="BS335" s="162" t="s">
        <v>415</v>
      </c>
      <c r="BT335" s="175">
        <v>6.16083308410645</v>
      </c>
      <c r="BU335" s="175">
        <v>6.1440001831054696</v>
      </c>
      <c r="BV335" s="175">
        <v>6.1440001983642603</v>
      </c>
      <c r="BW335" s="175">
        <v>6.1440001831054696</v>
      </c>
      <c r="BX335" s="162"/>
      <c r="BY335" s="182"/>
    </row>
    <row r="336" spans="1:77" x14ac:dyDescent="0.25">
      <c r="A336" s="162" t="s">
        <v>1472</v>
      </c>
      <c r="B336" s="162" t="s">
        <v>1473</v>
      </c>
      <c r="C336" s="162" t="s">
        <v>1474</v>
      </c>
      <c r="D336" s="162" t="s">
        <v>95</v>
      </c>
      <c r="E336" s="162"/>
      <c r="F336" s="162"/>
      <c r="G336" s="182"/>
      <c r="H336" s="182"/>
      <c r="I336" s="183"/>
      <c r="J336" s="166">
        <v>11</v>
      </c>
      <c r="K336" s="2">
        <v>4.3099999999999996</v>
      </c>
      <c r="L336" s="166">
        <v>44.277074720026484</v>
      </c>
      <c r="M336" s="182"/>
      <c r="N336" s="182"/>
      <c r="O336" s="182"/>
      <c r="P336" s="162"/>
      <c r="Q336" s="182"/>
      <c r="R336" s="162"/>
      <c r="S336" s="162"/>
      <c r="T336" s="162"/>
      <c r="U336" s="182"/>
      <c r="V336" s="162"/>
      <c r="W336" s="182"/>
      <c r="X336" s="182"/>
      <c r="Y336" s="182"/>
      <c r="Z336" s="162"/>
      <c r="AA336" s="162" t="s">
        <v>263</v>
      </c>
      <c r="AB336" s="101" t="s">
        <v>615</v>
      </c>
      <c r="AC336" s="7" t="s">
        <v>521</v>
      </c>
      <c r="AD336" s="162"/>
      <c r="AE336" s="162"/>
      <c r="AF336" s="162" t="s">
        <v>182</v>
      </c>
      <c r="AG336" s="162" t="s">
        <v>541</v>
      </c>
      <c r="AH336" s="162"/>
      <c r="AI336" s="162"/>
      <c r="AJ336" s="162"/>
      <c r="AK336" s="162"/>
      <c r="AL336" s="162"/>
      <c r="AM336" s="162">
        <v>1950</v>
      </c>
      <c r="AN336" s="162">
        <v>1</v>
      </c>
      <c r="AO336" s="162">
        <v>1</v>
      </c>
      <c r="AP336" s="162">
        <v>2099</v>
      </c>
      <c r="AQ336" s="162">
        <v>12</v>
      </c>
      <c r="AR336" s="162">
        <v>31</v>
      </c>
      <c r="AS336" s="162"/>
      <c r="AT336" s="162"/>
      <c r="AU336" s="162"/>
      <c r="AV336" s="162" t="s">
        <v>101</v>
      </c>
      <c r="AW336" s="162"/>
      <c r="AX336" s="162"/>
      <c r="AY336" s="162"/>
      <c r="AZ336" s="162"/>
      <c r="BA336" s="162"/>
      <c r="BB336" s="182"/>
      <c r="BC336" s="182"/>
      <c r="BD336" s="182"/>
      <c r="BE336" s="182"/>
      <c r="BF336" s="182"/>
      <c r="BG336" s="182"/>
      <c r="BH336" s="182"/>
      <c r="BI336" s="182"/>
      <c r="BJ336" s="182"/>
      <c r="BK336" s="182"/>
      <c r="BL336" s="182"/>
      <c r="BM336" s="162"/>
      <c r="BN336" s="162"/>
      <c r="BO336" s="162"/>
      <c r="BP336" s="162" t="s">
        <v>104</v>
      </c>
      <c r="BQ336" s="162" t="s">
        <v>117</v>
      </c>
      <c r="BR336" s="162" t="s">
        <v>96</v>
      </c>
      <c r="BS336" s="162" t="s">
        <v>404</v>
      </c>
      <c r="BT336" s="175">
        <v>46.233466968156399</v>
      </c>
      <c r="BU336" s="175">
        <v>45.477718093532403</v>
      </c>
      <c r="BV336" s="175">
        <v>43.975974670397797</v>
      </c>
      <c r="BW336" s="175">
        <v>42.928328241452597</v>
      </c>
      <c r="BX336" s="162"/>
      <c r="BY336" s="182"/>
    </row>
    <row r="337" spans="1:77" x14ac:dyDescent="0.25">
      <c r="A337" s="162" t="s">
        <v>1475</v>
      </c>
      <c r="B337" s="162" t="s">
        <v>1476</v>
      </c>
      <c r="C337" s="162" t="s">
        <v>1477</v>
      </c>
      <c r="D337" s="162" t="s">
        <v>95</v>
      </c>
      <c r="E337" s="162"/>
      <c r="F337" s="162"/>
      <c r="G337" s="182"/>
      <c r="H337" s="182"/>
      <c r="I337" s="183"/>
      <c r="J337" s="166">
        <v>144</v>
      </c>
      <c r="K337" s="188"/>
      <c r="L337" s="168">
        <v>358.05655693996931</v>
      </c>
      <c r="M337" s="182"/>
      <c r="N337" s="182"/>
      <c r="O337" s="182"/>
      <c r="P337" s="162"/>
      <c r="Q337" s="182"/>
      <c r="R337" s="162"/>
      <c r="S337" s="162"/>
      <c r="T337" s="162"/>
      <c r="U337" s="182"/>
      <c r="V337" s="162"/>
      <c r="W337" s="182"/>
      <c r="X337" s="182"/>
      <c r="Y337" s="182"/>
      <c r="Z337" s="162"/>
      <c r="AA337" s="162" t="s">
        <v>96</v>
      </c>
      <c r="AB337" s="101" t="s">
        <v>615</v>
      </c>
      <c r="AC337" s="7" t="s">
        <v>521</v>
      </c>
      <c r="AD337" s="162"/>
      <c r="AE337" s="162"/>
      <c r="AF337" s="7" t="s">
        <v>137</v>
      </c>
      <c r="AG337" s="162" t="s">
        <v>359</v>
      </c>
      <c r="AH337" s="162"/>
      <c r="AI337" s="162"/>
      <c r="AJ337" s="162"/>
      <c r="AK337" s="162"/>
      <c r="AL337" s="162"/>
      <c r="AM337" s="162">
        <v>1950</v>
      </c>
      <c r="AN337" s="162">
        <v>1</v>
      </c>
      <c r="AO337" s="162">
        <v>1</v>
      </c>
      <c r="AP337" s="162">
        <v>2099</v>
      </c>
      <c r="AQ337" s="162">
        <v>12</v>
      </c>
      <c r="AR337" s="162">
        <v>31</v>
      </c>
      <c r="AS337" s="162"/>
      <c r="AT337" s="162"/>
      <c r="AU337" s="162"/>
      <c r="AV337" s="162" t="s">
        <v>101</v>
      </c>
      <c r="AW337" s="162"/>
      <c r="AX337" s="162"/>
      <c r="AY337" s="162"/>
      <c r="AZ337" s="162"/>
      <c r="BA337" s="162"/>
      <c r="BB337" s="182"/>
      <c r="BC337" s="182"/>
      <c r="BD337" s="182"/>
      <c r="BE337" s="182"/>
      <c r="BF337" s="182"/>
      <c r="BG337" s="182"/>
      <c r="BH337" s="182"/>
      <c r="BI337" s="182"/>
      <c r="BJ337" s="182"/>
      <c r="BK337" s="182"/>
      <c r="BL337" s="182"/>
      <c r="BM337" s="162"/>
      <c r="BN337" s="162"/>
      <c r="BO337" s="162"/>
      <c r="BP337" s="162" t="s">
        <v>104</v>
      </c>
      <c r="BQ337" s="162" t="s">
        <v>117</v>
      </c>
      <c r="BR337" s="162" t="s">
        <v>96</v>
      </c>
      <c r="BS337" s="162" t="s">
        <v>522</v>
      </c>
      <c r="BT337" s="187"/>
      <c r="BU337" s="187"/>
      <c r="BV337" s="187"/>
      <c r="BW337" s="187"/>
      <c r="BX337" s="162"/>
      <c r="BY337" s="182"/>
    </row>
    <row r="338" spans="1:77" x14ac:dyDescent="0.25">
      <c r="A338" s="162" t="s">
        <v>1478</v>
      </c>
      <c r="B338" s="162" t="s">
        <v>1479</v>
      </c>
      <c r="C338" s="162" t="s">
        <v>1480</v>
      </c>
      <c r="D338" s="162" t="s">
        <v>95</v>
      </c>
      <c r="E338" s="162" t="s">
        <v>1481</v>
      </c>
      <c r="F338" s="162" t="s">
        <v>1482</v>
      </c>
      <c r="G338" s="182"/>
      <c r="H338" s="182"/>
      <c r="I338" s="183"/>
      <c r="J338" s="166">
        <v>1</v>
      </c>
      <c r="K338" s="2">
        <v>1.028</v>
      </c>
      <c r="L338" s="166">
        <v>6.8280000000000003</v>
      </c>
      <c r="M338" s="182"/>
      <c r="N338" s="182"/>
      <c r="O338" s="182"/>
      <c r="P338" s="162"/>
      <c r="Q338" s="182"/>
      <c r="R338" s="162"/>
      <c r="S338" s="162" t="s">
        <v>96</v>
      </c>
      <c r="T338" s="162" t="s">
        <v>96</v>
      </c>
      <c r="U338" s="182"/>
      <c r="V338" s="162"/>
      <c r="W338" s="182"/>
      <c r="X338" s="182"/>
      <c r="Y338" s="182"/>
      <c r="Z338" s="162" t="s">
        <v>96</v>
      </c>
      <c r="AA338" s="162" t="s">
        <v>96</v>
      </c>
      <c r="AB338" s="164" t="s">
        <v>99</v>
      </c>
      <c r="AC338" s="7" t="s">
        <v>100</v>
      </c>
      <c r="AD338" s="162" t="s">
        <v>96</v>
      </c>
      <c r="AE338" s="162" t="s">
        <v>101</v>
      </c>
      <c r="AF338" s="7" t="s">
        <v>137</v>
      </c>
      <c r="AG338" s="162" t="s">
        <v>183</v>
      </c>
      <c r="AH338" s="162" t="s">
        <v>165</v>
      </c>
      <c r="AI338" s="162" t="s">
        <v>257</v>
      </c>
      <c r="AJ338" s="162">
        <v>2019</v>
      </c>
      <c r="AK338" s="162">
        <v>7</v>
      </c>
      <c r="AL338" s="162">
        <v>1</v>
      </c>
      <c r="AM338" s="162">
        <v>2019</v>
      </c>
      <c r="AN338" s="162">
        <v>7</v>
      </c>
      <c r="AO338" s="162">
        <v>1</v>
      </c>
      <c r="AP338" s="162">
        <v>2039</v>
      </c>
      <c r="AQ338" s="162">
        <v>6</v>
      </c>
      <c r="AR338" s="162">
        <v>30</v>
      </c>
      <c r="AS338" s="162">
        <v>2018</v>
      </c>
      <c r="AT338" s="162">
        <v>6</v>
      </c>
      <c r="AU338" s="162">
        <v>12</v>
      </c>
      <c r="AV338" s="162" t="s">
        <v>101</v>
      </c>
      <c r="AW338" s="162"/>
      <c r="AX338" s="162"/>
      <c r="AY338" s="162"/>
      <c r="AZ338" s="162"/>
      <c r="BA338" s="162"/>
      <c r="BB338" s="182"/>
      <c r="BC338" s="182"/>
      <c r="BD338" s="182"/>
      <c r="BE338" s="182"/>
      <c r="BF338" s="182"/>
      <c r="BG338" s="182"/>
      <c r="BH338" s="182"/>
      <c r="BI338" s="182"/>
      <c r="BJ338" s="182"/>
      <c r="BK338" s="182"/>
      <c r="BL338" s="182"/>
      <c r="BM338" s="162" t="s">
        <v>103</v>
      </c>
      <c r="BN338" s="162" t="s">
        <v>96</v>
      </c>
      <c r="BO338" s="162" t="s">
        <v>116</v>
      </c>
      <c r="BP338" s="162" t="s">
        <v>104</v>
      </c>
      <c r="BQ338" s="162" t="s">
        <v>117</v>
      </c>
      <c r="BR338" s="162" t="s">
        <v>167</v>
      </c>
      <c r="BS338" s="162" t="s">
        <v>415</v>
      </c>
      <c r="BT338" s="175">
        <v>6.8445200347900403</v>
      </c>
      <c r="BU338" s="175">
        <v>6.8280299682617196</v>
      </c>
      <c r="BV338" s="175">
        <v>6.8280300445556597</v>
      </c>
      <c r="BW338" s="175">
        <v>6.8280300903320299</v>
      </c>
      <c r="BX338" s="162"/>
      <c r="BY338" s="182"/>
    </row>
    <row r="339" spans="1:77" x14ac:dyDescent="0.25">
      <c r="A339" s="162" t="s">
        <v>1483</v>
      </c>
      <c r="B339" s="162" t="s">
        <v>1484</v>
      </c>
      <c r="C339" s="162" t="s">
        <v>1485</v>
      </c>
      <c r="D339" s="162" t="s">
        <v>95</v>
      </c>
      <c r="E339" s="162"/>
      <c r="F339" s="162"/>
      <c r="G339" s="182"/>
      <c r="H339" s="182"/>
      <c r="I339" s="183"/>
      <c r="J339" s="166">
        <v>20</v>
      </c>
      <c r="K339" s="2">
        <v>2.2200000000000002</v>
      </c>
      <c r="L339" s="166">
        <v>47.917757111867253</v>
      </c>
      <c r="M339" s="182"/>
      <c r="N339" s="182"/>
      <c r="O339" s="182"/>
      <c r="P339" s="162"/>
      <c r="Q339" s="182"/>
      <c r="R339" s="162"/>
      <c r="S339" s="162"/>
      <c r="T339" s="162"/>
      <c r="U339" s="182"/>
      <c r="V339" s="162"/>
      <c r="W339" s="182"/>
      <c r="X339" s="182"/>
      <c r="Y339" s="182"/>
      <c r="Z339" s="162"/>
      <c r="AA339" s="162" t="s">
        <v>263</v>
      </c>
      <c r="AB339" s="101" t="s">
        <v>615</v>
      </c>
      <c r="AC339" s="7" t="s">
        <v>521</v>
      </c>
      <c r="AD339" s="162"/>
      <c r="AE339" s="162"/>
      <c r="AF339" s="7" t="s">
        <v>137</v>
      </c>
      <c r="AG339" s="162" t="s">
        <v>183</v>
      </c>
      <c r="AH339" s="162"/>
      <c r="AI339" s="162"/>
      <c r="AJ339" s="162"/>
      <c r="AK339" s="162"/>
      <c r="AL339" s="162"/>
      <c r="AM339" s="162">
        <v>2013</v>
      </c>
      <c r="AN339" s="162">
        <v>9</v>
      </c>
      <c r="AO339" s="162">
        <v>18</v>
      </c>
      <c r="AP339" s="162">
        <v>2038</v>
      </c>
      <c r="AQ339" s="162">
        <v>9</v>
      </c>
      <c r="AR339" s="162">
        <v>17</v>
      </c>
      <c r="AS339" s="162"/>
      <c r="AT339" s="162"/>
      <c r="AU339" s="162"/>
      <c r="AV339" s="162" t="s">
        <v>101</v>
      </c>
      <c r="AW339" s="162"/>
      <c r="AX339" s="162"/>
      <c r="AY339" s="162"/>
      <c r="AZ339" s="162"/>
      <c r="BA339" s="162"/>
      <c r="BB339" s="182"/>
      <c r="BC339" s="182"/>
      <c r="BD339" s="182"/>
      <c r="BE339" s="182"/>
      <c r="BF339" s="182"/>
      <c r="BG339" s="182"/>
      <c r="BH339" s="182"/>
      <c r="BI339" s="182"/>
      <c r="BJ339" s="182"/>
      <c r="BK339" s="182"/>
      <c r="BL339" s="182"/>
      <c r="BM339" s="162"/>
      <c r="BN339" s="162"/>
      <c r="BO339" s="162"/>
      <c r="BP339" s="162" t="s">
        <v>104</v>
      </c>
      <c r="BQ339" s="162" t="s">
        <v>117</v>
      </c>
      <c r="BR339" s="162" t="s">
        <v>96</v>
      </c>
      <c r="BS339" s="162" t="s">
        <v>119</v>
      </c>
      <c r="BT339" s="175">
        <v>49.3221460266113</v>
      </c>
      <c r="BU339" s="175">
        <v>48.734423538207999</v>
      </c>
      <c r="BV339" s="175">
        <v>47.767023117065399</v>
      </c>
      <c r="BW339" s="175">
        <v>46.584731567382804</v>
      </c>
      <c r="BX339" s="162"/>
      <c r="BY339" s="182"/>
    </row>
    <row r="340" spans="1:77" x14ac:dyDescent="0.25">
      <c r="A340" s="162" t="s">
        <v>1486</v>
      </c>
      <c r="B340" s="162" t="s">
        <v>1487</v>
      </c>
      <c r="C340" s="162" t="s">
        <v>1488</v>
      </c>
      <c r="D340" s="162" t="s">
        <v>95</v>
      </c>
      <c r="E340" s="162" t="s">
        <v>1489</v>
      </c>
      <c r="F340" s="162" t="s">
        <v>1482</v>
      </c>
      <c r="G340" s="182"/>
      <c r="H340" s="182"/>
      <c r="I340" s="183"/>
      <c r="J340" s="166">
        <v>1.028</v>
      </c>
      <c r="K340" s="2">
        <v>1.028</v>
      </c>
      <c r="L340" s="166">
        <v>6.8280000000000003</v>
      </c>
      <c r="M340" s="182"/>
      <c r="N340" s="182"/>
      <c r="O340" s="182"/>
      <c r="P340" s="162"/>
      <c r="Q340" s="182"/>
      <c r="R340" s="162"/>
      <c r="S340" s="162" t="s">
        <v>96</v>
      </c>
      <c r="T340" s="162" t="s">
        <v>96</v>
      </c>
      <c r="U340" s="182"/>
      <c r="V340" s="162"/>
      <c r="W340" s="182"/>
      <c r="X340" s="182"/>
      <c r="Y340" s="182"/>
      <c r="Z340" s="162" t="s">
        <v>96</v>
      </c>
      <c r="AA340" s="162" t="s">
        <v>96</v>
      </c>
      <c r="AB340" s="164" t="s">
        <v>99</v>
      </c>
      <c r="AC340" s="7" t="s">
        <v>100</v>
      </c>
      <c r="AD340" s="162" t="s">
        <v>96</v>
      </c>
      <c r="AE340" s="162" t="s">
        <v>101</v>
      </c>
      <c r="AF340" s="7" t="s">
        <v>137</v>
      </c>
      <c r="AG340" s="162" t="s">
        <v>183</v>
      </c>
      <c r="AH340" s="162" t="s">
        <v>165</v>
      </c>
      <c r="AI340" s="162" t="s">
        <v>257</v>
      </c>
      <c r="AJ340" s="162">
        <v>2019</v>
      </c>
      <c r="AK340" s="162">
        <v>7</v>
      </c>
      <c r="AL340" s="162">
        <v>1</v>
      </c>
      <c r="AM340" s="162">
        <v>2019</v>
      </c>
      <c r="AN340" s="162">
        <v>7</v>
      </c>
      <c r="AO340" s="162">
        <v>1</v>
      </c>
      <c r="AP340" s="162">
        <v>2039</v>
      </c>
      <c r="AQ340" s="162">
        <v>6</v>
      </c>
      <c r="AR340" s="162">
        <v>30</v>
      </c>
      <c r="AS340" s="162">
        <v>2018</v>
      </c>
      <c r="AT340" s="162">
        <v>6</v>
      </c>
      <c r="AU340" s="162">
        <v>12</v>
      </c>
      <c r="AV340" s="162" t="s">
        <v>101</v>
      </c>
      <c r="AW340" s="162"/>
      <c r="AX340" s="162"/>
      <c r="AY340" s="162"/>
      <c r="AZ340" s="162"/>
      <c r="BA340" s="162"/>
      <c r="BB340" s="182"/>
      <c r="BC340" s="182"/>
      <c r="BD340" s="182"/>
      <c r="BE340" s="182"/>
      <c r="BF340" s="182"/>
      <c r="BG340" s="182"/>
      <c r="BH340" s="182"/>
      <c r="BI340" s="182"/>
      <c r="BJ340" s="182"/>
      <c r="BK340" s="182"/>
      <c r="BL340" s="182"/>
      <c r="BM340" s="162" t="s">
        <v>103</v>
      </c>
      <c r="BN340" s="162" t="s">
        <v>96</v>
      </c>
      <c r="BO340" s="162" t="s">
        <v>116</v>
      </c>
      <c r="BP340" s="162" t="s">
        <v>104</v>
      </c>
      <c r="BQ340" s="162" t="s">
        <v>117</v>
      </c>
      <c r="BR340" s="162" t="s">
        <v>167</v>
      </c>
      <c r="BS340" s="162" t="s">
        <v>415</v>
      </c>
      <c r="BT340" s="175">
        <v>6.8445200347900403</v>
      </c>
      <c r="BU340" s="175">
        <v>6.8280299682617196</v>
      </c>
      <c r="BV340" s="175">
        <v>6.8280300445556597</v>
      </c>
      <c r="BW340" s="175">
        <v>6.8280300903320299</v>
      </c>
      <c r="BX340" s="162"/>
      <c r="BY340" s="182"/>
    </row>
    <row r="341" spans="1:77" x14ac:dyDescent="0.25">
      <c r="A341" s="162" t="s">
        <v>1490</v>
      </c>
      <c r="B341" s="162" t="s">
        <v>1491</v>
      </c>
      <c r="C341" s="162" t="s">
        <v>1492</v>
      </c>
      <c r="D341" s="162" t="s">
        <v>95</v>
      </c>
      <c r="E341" s="162" t="s">
        <v>96</v>
      </c>
      <c r="F341" s="162" t="s">
        <v>96</v>
      </c>
      <c r="G341" s="182"/>
      <c r="H341" s="182"/>
      <c r="I341" s="183"/>
      <c r="J341" s="166">
        <v>9.9</v>
      </c>
      <c r="K341" s="188"/>
      <c r="L341" s="166">
        <v>8.0185929999999992</v>
      </c>
      <c r="M341" s="182"/>
      <c r="N341" s="182"/>
      <c r="O341" s="182"/>
      <c r="P341" s="162"/>
      <c r="Q341" s="182"/>
      <c r="R341" s="162"/>
      <c r="S341" s="162" t="s">
        <v>96</v>
      </c>
      <c r="T341" s="162" t="s">
        <v>96</v>
      </c>
      <c r="U341" s="182"/>
      <c r="V341" s="162"/>
      <c r="W341" s="182"/>
      <c r="X341" s="182"/>
      <c r="Y341" s="182"/>
      <c r="Z341" s="162" t="s">
        <v>96</v>
      </c>
      <c r="AA341" s="162" t="s">
        <v>98</v>
      </c>
      <c r="AB341" s="164" t="s">
        <v>99</v>
      </c>
      <c r="AC341" s="7" t="s">
        <v>100</v>
      </c>
      <c r="AD341" s="162" t="s">
        <v>96</v>
      </c>
      <c r="AE341" s="162" t="s">
        <v>101</v>
      </c>
      <c r="AF341" s="162" t="s">
        <v>247</v>
      </c>
      <c r="AG341" s="162" t="s">
        <v>183</v>
      </c>
      <c r="AH341" s="162" t="s">
        <v>1493</v>
      </c>
      <c r="AI341" s="162" t="s">
        <v>115</v>
      </c>
      <c r="AJ341" s="162">
        <v>2017</v>
      </c>
      <c r="AK341" s="162">
        <v>8</v>
      </c>
      <c r="AL341" s="162">
        <v>1</v>
      </c>
      <c r="AM341" s="162">
        <v>2017</v>
      </c>
      <c r="AN341" s="162">
        <v>8</v>
      </c>
      <c r="AO341" s="162">
        <v>1</v>
      </c>
      <c r="AP341" s="162">
        <v>2024</v>
      </c>
      <c r="AQ341" s="162">
        <v>7</v>
      </c>
      <c r="AR341" s="162">
        <v>31</v>
      </c>
      <c r="AS341" s="162">
        <v>2017</v>
      </c>
      <c r="AT341" s="162">
        <v>7</v>
      </c>
      <c r="AU341" s="162">
        <v>24</v>
      </c>
      <c r="AV341" s="162" t="s">
        <v>101</v>
      </c>
      <c r="AW341" s="162"/>
      <c r="AX341" s="162"/>
      <c r="AY341" s="162"/>
      <c r="AZ341" s="162"/>
      <c r="BA341" s="162"/>
      <c r="BB341" s="182"/>
      <c r="BC341" s="182"/>
      <c r="BD341" s="182"/>
      <c r="BE341" s="182"/>
      <c r="BF341" s="182"/>
      <c r="BG341" s="182"/>
      <c r="BH341" s="182"/>
      <c r="BI341" s="182"/>
      <c r="BJ341" s="182"/>
      <c r="BK341" s="182"/>
      <c r="BL341" s="182"/>
      <c r="BM341" s="162" t="s">
        <v>103</v>
      </c>
      <c r="BN341" s="162" t="s">
        <v>96</v>
      </c>
      <c r="BO341" s="162" t="s">
        <v>116</v>
      </c>
      <c r="BP341" s="162" t="s">
        <v>104</v>
      </c>
      <c r="BQ341" s="162" t="s">
        <v>117</v>
      </c>
      <c r="BR341" s="162" t="s">
        <v>712</v>
      </c>
      <c r="BS341" s="162" t="s">
        <v>101</v>
      </c>
      <c r="BT341" s="187"/>
      <c r="BU341" s="187"/>
      <c r="BV341" s="187"/>
      <c r="BW341" s="187"/>
      <c r="BX341" s="162"/>
      <c r="BY341" s="182"/>
    </row>
    <row r="342" spans="1:77" x14ac:dyDescent="0.25">
      <c r="A342" s="162" t="s">
        <v>1494</v>
      </c>
      <c r="B342" s="162" t="s">
        <v>1495</v>
      </c>
      <c r="C342" s="162" t="s">
        <v>1496</v>
      </c>
      <c r="D342" s="162" t="s">
        <v>95</v>
      </c>
      <c r="E342" s="162" t="s">
        <v>96</v>
      </c>
      <c r="F342" s="162" t="s">
        <v>1497</v>
      </c>
      <c r="G342" s="182"/>
      <c r="H342" s="182"/>
      <c r="I342" s="183"/>
      <c r="J342" s="166">
        <v>4.8</v>
      </c>
      <c r="K342" s="2">
        <v>4.8</v>
      </c>
      <c r="L342" s="166">
        <v>8</v>
      </c>
      <c r="M342" s="182"/>
      <c r="N342" s="182"/>
      <c r="O342" s="182"/>
      <c r="P342" s="162"/>
      <c r="Q342" s="182"/>
      <c r="R342" s="162"/>
      <c r="S342" s="162" t="s">
        <v>96</v>
      </c>
      <c r="T342" s="162" t="s">
        <v>96</v>
      </c>
      <c r="U342" s="182"/>
      <c r="V342" s="162"/>
      <c r="W342" s="182"/>
      <c r="X342" s="182"/>
      <c r="Y342" s="182"/>
      <c r="Z342" s="162" t="s">
        <v>96</v>
      </c>
      <c r="AA342" s="162" t="s">
        <v>263</v>
      </c>
      <c r="AB342" s="164" t="s">
        <v>99</v>
      </c>
      <c r="AC342" s="7" t="s">
        <v>100</v>
      </c>
      <c r="AD342" s="162" t="s">
        <v>96</v>
      </c>
      <c r="AE342" s="162" t="s">
        <v>101</v>
      </c>
      <c r="AF342" s="162"/>
      <c r="AH342" s="162" t="s">
        <v>1498</v>
      </c>
      <c r="AI342" s="162" t="s">
        <v>1188</v>
      </c>
      <c r="AJ342" s="162">
        <v>2010</v>
      </c>
      <c r="AK342" s="162">
        <v>1</v>
      </c>
      <c r="AL342" s="162">
        <v>1</v>
      </c>
      <c r="AM342" s="162">
        <v>2010</v>
      </c>
      <c r="AN342" s="162">
        <v>6</v>
      </c>
      <c r="AO342" s="162">
        <v>23</v>
      </c>
      <c r="AP342" s="162">
        <v>2030</v>
      </c>
      <c r="AQ342" s="162">
        <v>6</v>
      </c>
      <c r="AR342" s="162">
        <v>22</v>
      </c>
      <c r="AS342" s="162">
        <v>2010</v>
      </c>
      <c r="AT342" s="162">
        <v>5</v>
      </c>
      <c r="AU342" s="162">
        <v>4</v>
      </c>
      <c r="AV342" s="162" t="s">
        <v>101</v>
      </c>
      <c r="AW342" s="162"/>
      <c r="AX342" s="162"/>
      <c r="AY342" s="162"/>
      <c r="AZ342" s="162"/>
      <c r="BA342" s="162"/>
      <c r="BB342" s="182"/>
      <c r="BC342" s="182"/>
      <c r="BD342" s="182"/>
      <c r="BE342" s="182"/>
      <c r="BF342" s="182"/>
      <c r="BG342" s="182"/>
      <c r="BH342" s="182"/>
      <c r="BI342" s="182"/>
      <c r="BJ342" s="182"/>
      <c r="BK342" s="182"/>
      <c r="BL342" s="182"/>
      <c r="BM342" s="162" t="s">
        <v>103</v>
      </c>
      <c r="BN342" s="162" t="s">
        <v>96</v>
      </c>
      <c r="BO342" s="162" t="s">
        <v>103</v>
      </c>
      <c r="BP342" s="162" t="s">
        <v>104</v>
      </c>
      <c r="BQ342" s="162" t="s">
        <v>117</v>
      </c>
      <c r="BR342" s="162" t="s">
        <v>566</v>
      </c>
      <c r="BS342" s="162" t="s">
        <v>404</v>
      </c>
      <c r="BT342" s="175">
        <v>7.60216397476196</v>
      </c>
      <c r="BU342" s="175">
        <v>7.5536481971740699</v>
      </c>
      <c r="BV342" s="175">
        <v>6.9114850463867201</v>
      </c>
      <c r="BW342" s="175">
        <v>0</v>
      </c>
      <c r="BX342" s="162"/>
      <c r="BY342" s="182"/>
    </row>
    <row r="343" spans="1:77" x14ac:dyDescent="0.25">
      <c r="A343" s="162" t="s">
        <v>1499</v>
      </c>
      <c r="B343" s="162" t="s">
        <v>1500</v>
      </c>
      <c r="C343" s="162" t="s">
        <v>1501</v>
      </c>
      <c r="D343" s="162" t="s">
        <v>95</v>
      </c>
      <c r="E343" s="162" t="s">
        <v>1502</v>
      </c>
      <c r="F343" s="162" t="s">
        <v>1503</v>
      </c>
      <c r="G343" s="182"/>
      <c r="H343" s="182"/>
      <c r="I343" s="183"/>
      <c r="J343" s="166">
        <v>11.4</v>
      </c>
      <c r="K343" s="2">
        <v>11.4</v>
      </c>
      <c r="L343" s="166">
        <v>29.7</v>
      </c>
      <c r="M343" s="182"/>
      <c r="N343" s="182"/>
      <c r="O343" s="182"/>
      <c r="P343" s="162"/>
      <c r="Q343" s="182"/>
      <c r="R343" s="162"/>
      <c r="S343" s="162" t="s">
        <v>208</v>
      </c>
      <c r="T343" s="162" t="s">
        <v>96</v>
      </c>
      <c r="U343" s="182"/>
      <c r="V343" s="162"/>
      <c r="W343" s="182"/>
      <c r="X343" s="182"/>
      <c r="Y343" s="182"/>
      <c r="Z343" s="162" t="s">
        <v>96</v>
      </c>
      <c r="AA343" s="162" t="s">
        <v>263</v>
      </c>
      <c r="AB343" s="164" t="s">
        <v>99</v>
      </c>
      <c r="AC343" s="7" t="s">
        <v>100</v>
      </c>
      <c r="AD343" s="162" t="s">
        <v>96</v>
      </c>
      <c r="AE343" s="162" t="s">
        <v>101</v>
      </c>
      <c r="AF343" s="162" t="s">
        <v>718</v>
      </c>
      <c r="AG343" s="162" t="s">
        <v>183</v>
      </c>
      <c r="AH343" s="162" t="s">
        <v>102</v>
      </c>
      <c r="AI343" s="162" t="s">
        <v>189</v>
      </c>
      <c r="AJ343" s="162">
        <v>2017</v>
      </c>
      <c r="AK343" s="162">
        <v>2</v>
      </c>
      <c r="AL343" s="162">
        <v>14</v>
      </c>
      <c r="AM343" s="162">
        <v>2017</v>
      </c>
      <c r="AN343" s="162">
        <v>4</v>
      </c>
      <c r="AO343" s="162">
        <v>21</v>
      </c>
      <c r="AP343" s="162">
        <v>2037</v>
      </c>
      <c r="AQ343" s="162">
        <v>4</v>
      </c>
      <c r="AR343" s="162">
        <v>20</v>
      </c>
      <c r="AS343" s="162">
        <v>2014</v>
      </c>
      <c r="AT343" s="162">
        <v>10</v>
      </c>
      <c r="AU343" s="162">
        <v>21</v>
      </c>
      <c r="AV343" s="162" t="s">
        <v>101</v>
      </c>
      <c r="AW343" s="162"/>
      <c r="AX343" s="162"/>
      <c r="AY343" s="162"/>
      <c r="AZ343" s="162"/>
      <c r="BA343" s="162"/>
      <c r="BB343" s="182"/>
      <c r="BC343" s="182"/>
      <c r="BD343" s="182"/>
      <c r="BE343" s="182"/>
      <c r="BF343" s="182"/>
      <c r="BG343" s="182"/>
      <c r="BH343" s="182"/>
      <c r="BI343" s="182"/>
      <c r="BJ343" s="182"/>
      <c r="BK343" s="182"/>
      <c r="BL343" s="182"/>
      <c r="BM343" s="162" t="s">
        <v>103</v>
      </c>
      <c r="BN343" s="162" t="s">
        <v>96</v>
      </c>
      <c r="BO343" s="162" t="s">
        <v>103</v>
      </c>
      <c r="BP343" s="162" t="s">
        <v>104</v>
      </c>
      <c r="BQ343" s="162" t="s">
        <v>117</v>
      </c>
      <c r="BR343" s="162" t="s">
        <v>333</v>
      </c>
      <c r="BS343" s="162" t="s">
        <v>119</v>
      </c>
      <c r="BT343" s="175">
        <v>30.1245378112793</v>
      </c>
      <c r="BU343" s="175">
        <v>29.750909591674802</v>
      </c>
      <c r="BV343" s="175">
        <v>29.1322593078613</v>
      </c>
      <c r="BW343" s="175">
        <v>28.377008682250999</v>
      </c>
      <c r="BX343" s="162"/>
      <c r="BY343" s="182"/>
    </row>
    <row r="344" spans="1:77" x14ac:dyDescent="0.25">
      <c r="A344" s="162" t="s">
        <v>1504</v>
      </c>
      <c r="B344" s="162" t="s">
        <v>1505</v>
      </c>
      <c r="C344" s="162" t="s">
        <v>1506</v>
      </c>
      <c r="D344" s="162" t="s">
        <v>95</v>
      </c>
      <c r="E344" s="162" t="s">
        <v>1507</v>
      </c>
      <c r="F344" s="162" t="s">
        <v>1508</v>
      </c>
      <c r="G344" s="182"/>
      <c r="H344" s="182"/>
      <c r="I344" s="183"/>
      <c r="J344" s="166">
        <v>9</v>
      </c>
      <c r="K344" s="2">
        <v>9</v>
      </c>
      <c r="L344" s="166">
        <v>23.28</v>
      </c>
      <c r="M344" s="182"/>
      <c r="N344" s="182"/>
      <c r="O344" s="182"/>
      <c r="P344" s="162"/>
      <c r="Q344" s="182"/>
      <c r="R344" s="162"/>
      <c r="S344" s="162" t="s">
        <v>208</v>
      </c>
      <c r="T344" s="162" t="s">
        <v>96</v>
      </c>
      <c r="U344" s="182"/>
      <c r="V344" s="162"/>
      <c r="W344" s="182"/>
      <c r="X344" s="182"/>
      <c r="Y344" s="182"/>
      <c r="Z344" s="162" t="s">
        <v>96</v>
      </c>
      <c r="AA344" s="162" t="s">
        <v>263</v>
      </c>
      <c r="AB344" s="164" t="s">
        <v>99</v>
      </c>
      <c r="AC344" s="7" t="s">
        <v>100</v>
      </c>
      <c r="AD344" s="162" t="s">
        <v>96</v>
      </c>
      <c r="AE344" s="162" t="s">
        <v>101</v>
      </c>
      <c r="AF344" s="7" t="s">
        <v>137</v>
      </c>
      <c r="AG344" s="162" t="s">
        <v>359</v>
      </c>
      <c r="AH344" s="162" t="s">
        <v>102</v>
      </c>
      <c r="AI344" s="162" t="s">
        <v>140</v>
      </c>
      <c r="AJ344" s="162">
        <v>2017</v>
      </c>
      <c r="AK344" s="162">
        <v>9</v>
      </c>
      <c r="AL344" s="162">
        <v>26</v>
      </c>
      <c r="AM344" s="162">
        <v>2017</v>
      </c>
      <c r="AN344" s="162">
        <v>10</v>
      </c>
      <c r="AO344" s="162">
        <v>27</v>
      </c>
      <c r="AP344" s="162">
        <v>2037</v>
      </c>
      <c r="AQ344" s="162">
        <v>10</v>
      </c>
      <c r="AR344" s="162">
        <v>26</v>
      </c>
      <c r="AS344" s="162">
        <v>2015</v>
      </c>
      <c r="AT344" s="162">
        <v>3</v>
      </c>
      <c r="AU344" s="162">
        <v>23</v>
      </c>
      <c r="AV344" s="162" t="s">
        <v>101</v>
      </c>
      <c r="AW344" s="162"/>
      <c r="AX344" s="162"/>
      <c r="AY344" s="162"/>
      <c r="AZ344" s="162"/>
      <c r="BA344" s="162"/>
      <c r="BB344" s="182"/>
      <c r="BC344" s="182"/>
      <c r="BD344" s="182"/>
      <c r="BE344" s="182"/>
      <c r="BF344" s="182"/>
      <c r="BG344" s="182"/>
      <c r="BH344" s="182"/>
      <c r="BI344" s="182"/>
      <c r="BJ344" s="182"/>
      <c r="BK344" s="182"/>
      <c r="BL344" s="182"/>
      <c r="BM344" s="162" t="s">
        <v>103</v>
      </c>
      <c r="BN344" s="162" t="s">
        <v>96</v>
      </c>
      <c r="BO344" s="162" t="s">
        <v>103</v>
      </c>
      <c r="BP344" s="162" t="s">
        <v>104</v>
      </c>
      <c r="BQ344" s="162" t="s">
        <v>117</v>
      </c>
      <c r="BR344" s="162" t="s">
        <v>265</v>
      </c>
      <c r="BS344" s="162" t="s">
        <v>119</v>
      </c>
      <c r="BT344" s="175">
        <v>23.168360595703099</v>
      </c>
      <c r="BU344" s="175">
        <v>22.895674011230501</v>
      </c>
      <c r="BV344" s="175">
        <v>22.4411844177246</v>
      </c>
      <c r="BW344" s="175">
        <v>21.885737915039101</v>
      </c>
      <c r="BX344" s="162"/>
      <c r="BY344" s="182"/>
    </row>
    <row r="345" spans="1:77" x14ac:dyDescent="0.25">
      <c r="A345" s="162" t="s">
        <v>1509</v>
      </c>
      <c r="B345" s="162" t="s">
        <v>1510</v>
      </c>
      <c r="C345" s="162" t="s">
        <v>1511</v>
      </c>
      <c r="D345" s="162" t="s">
        <v>95</v>
      </c>
      <c r="E345" s="162"/>
      <c r="F345" s="162"/>
      <c r="G345" s="182"/>
      <c r="H345" s="182"/>
      <c r="I345" s="183"/>
      <c r="J345" s="166">
        <v>10</v>
      </c>
      <c r="K345" s="2">
        <v>1.1100000000000001</v>
      </c>
      <c r="L345" s="166">
        <v>20.069522827148447</v>
      </c>
      <c r="M345" s="182"/>
      <c r="N345" s="182"/>
      <c r="O345" s="182"/>
      <c r="P345" s="162"/>
      <c r="Q345" s="182"/>
      <c r="R345" s="162"/>
      <c r="S345" s="162"/>
      <c r="T345" s="162"/>
      <c r="U345" s="182"/>
      <c r="V345" s="162"/>
      <c r="W345" s="182"/>
      <c r="X345" s="182"/>
      <c r="Y345" s="182"/>
      <c r="Z345" s="162"/>
      <c r="AA345" s="162" t="s">
        <v>263</v>
      </c>
      <c r="AB345" s="101" t="s">
        <v>615</v>
      </c>
      <c r="AC345" s="7" t="s">
        <v>521</v>
      </c>
      <c r="AD345" s="162"/>
      <c r="AE345" s="162"/>
      <c r="AF345" s="7" t="s">
        <v>137</v>
      </c>
      <c r="AG345" s="162" t="s">
        <v>359</v>
      </c>
      <c r="AH345" s="162"/>
      <c r="AI345" s="162"/>
      <c r="AJ345" s="162"/>
      <c r="AK345" s="162"/>
      <c r="AL345" s="162"/>
      <c r="AM345" s="162">
        <v>2012</v>
      </c>
      <c r="AN345" s="162">
        <v>7</v>
      </c>
      <c r="AO345" s="162">
        <v>2</v>
      </c>
      <c r="AP345" s="162">
        <v>2037</v>
      </c>
      <c r="AQ345" s="162">
        <v>7</v>
      </c>
      <c r="AR345" s="162">
        <v>1</v>
      </c>
      <c r="AS345" s="162"/>
      <c r="AT345" s="162"/>
      <c r="AU345" s="162"/>
      <c r="AV345" s="162" t="s">
        <v>101</v>
      </c>
      <c r="AW345" s="162"/>
      <c r="AX345" s="162"/>
      <c r="AY345" s="162"/>
      <c r="AZ345" s="162"/>
      <c r="BA345" s="162"/>
      <c r="BB345" s="182"/>
      <c r="BC345" s="182"/>
      <c r="BD345" s="182"/>
      <c r="BE345" s="182"/>
      <c r="BF345" s="182"/>
      <c r="BG345" s="182"/>
      <c r="BH345" s="182"/>
      <c r="BI345" s="182"/>
      <c r="BJ345" s="182"/>
      <c r="BK345" s="182"/>
      <c r="BL345" s="182"/>
      <c r="BM345" s="162"/>
      <c r="BN345" s="162"/>
      <c r="BO345" s="162"/>
      <c r="BP345" s="162" t="s">
        <v>104</v>
      </c>
      <c r="BQ345" s="162" t="s">
        <v>117</v>
      </c>
      <c r="BR345" s="162" t="s">
        <v>96</v>
      </c>
      <c r="BS345" s="162" t="s">
        <v>119</v>
      </c>
      <c r="BT345" s="175">
        <v>20.662345825195299</v>
      </c>
      <c r="BU345" s="175">
        <v>20.410030334472701</v>
      </c>
      <c r="BV345" s="175">
        <v>20.004882080078101</v>
      </c>
      <c r="BW345" s="175">
        <v>19.509736480712899</v>
      </c>
      <c r="BX345" s="162"/>
      <c r="BY345" s="182"/>
    </row>
    <row r="346" spans="1:77" x14ac:dyDescent="0.25">
      <c r="A346" s="162" t="s">
        <v>1512</v>
      </c>
      <c r="B346" s="162" t="s">
        <v>1513</v>
      </c>
      <c r="C346" s="162" t="s">
        <v>1514</v>
      </c>
      <c r="D346" s="162" t="s">
        <v>95</v>
      </c>
      <c r="E346" s="162" t="s">
        <v>1515</v>
      </c>
      <c r="F346" s="162" t="s">
        <v>1516</v>
      </c>
      <c r="G346" s="182"/>
      <c r="H346" s="182"/>
      <c r="I346" s="183"/>
      <c r="J346" s="166">
        <v>250</v>
      </c>
      <c r="K346" s="2">
        <v>250</v>
      </c>
      <c r="L346" s="166">
        <v>524</v>
      </c>
      <c r="M346" s="182"/>
      <c r="N346" s="182"/>
      <c r="O346" s="182"/>
      <c r="P346" s="162"/>
      <c r="Q346" s="182"/>
      <c r="R346" s="162"/>
      <c r="S346" s="162" t="s">
        <v>96</v>
      </c>
      <c r="T346" s="162" t="s">
        <v>96</v>
      </c>
      <c r="U346" s="182"/>
      <c r="V346" s="162"/>
      <c r="W346" s="182"/>
      <c r="X346" s="182"/>
      <c r="Y346" s="182"/>
      <c r="Z346" s="162" t="s">
        <v>96</v>
      </c>
      <c r="AA346" s="162" t="s">
        <v>263</v>
      </c>
      <c r="AB346" s="164" t="s">
        <v>99</v>
      </c>
      <c r="AC346" s="7" t="s">
        <v>100</v>
      </c>
      <c r="AD346" s="162" t="s">
        <v>96</v>
      </c>
      <c r="AE346" s="162" t="s">
        <v>101</v>
      </c>
      <c r="AF346" s="162"/>
      <c r="AG346" s="162"/>
      <c r="AH346" s="162" t="s">
        <v>1517</v>
      </c>
      <c r="AI346" s="162" t="s">
        <v>157</v>
      </c>
      <c r="AJ346" s="162">
        <v>2013</v>
      </c>
      <c r="AK346" s="162">
        <v>11</v>
      </c>
      <c r="AL346" s="162">
        <v>30</v>
      </c>
      <c r="AM346" s="162">
        <v>2014</v>
      </c>
      <c r="AN346" s="162">
        <v>3</v>
      </c>
      <c r="AO346" s="162">
        <v>7</v>
      </c>
      <c r="AP346" s="162">
        <v>2039</v>
      </c>
      <c r="AQ346" s="162">
        <v>3</v>
      </c>
      <c r="AR346" s="162">
        <v>6</v>
      </c>
      <c r="AS346" s="162">
        <v>2009</v>
      </c>
      <c r="AT346" s="162">
        <v>9</v>
      </c>
      <c r="AU346" s="162">
        <v>28</v>
      </c>
      <c r="AV346" s="162" t="s">
        <v>101</v>
      </c>
      <c r="AW346" s="162"/>
      <c r="AX346" s="162"/>
      <c r="AY346" s="162"/>
      <c r="AZ346" s="162"/>
      <c r="BA346" s="162"/>
      <c r="BB346" s="182"/>
      <c r="BC346" s="182"/>
      <c r="BD346" s="182"/>
      <c r="BE346" s="182"/>
      <c r="BF346" s="182"/>
      <c r="BG346" s="182"/>
      <c r="BH346" s="182"/>
      <c r="BI346" s="182"/>
      <c r="BJ346" s="182"/>
      <c r="BK346" s="182"/>
      <c r="BL346" s="182"/>
      <c r="BM346" s="162" t="s">
        <v>103</v>
      </c>
      <c r="BN346" s="162" t="s">
        <v>96</v>
      </c>
      <c r="BO346" s="162" t="s">
        <v>103</v>
      </c>
      <c r="BP346" s="162" t="s">
        <v>104</v>
      </c>
      <c r="BQ346" s="162" t="s">
        <v>117</v>
      </c>
      <c r="BR346" s="162" t="s">
        <v>566</v>
      </c>
      <c r="BS346" s="162" t="s">
        <v>119</v>
      </c>
      <c r="BT346" s="175">
        <v>592.09080419921895</v>
      </c>
      <c r="BU346" s="175">
        <v>591.11008288574203</v>
      </c>
      <c r="BV346" s="175">
        <v>591.11007763671898</v>
      </c>
      <c r="BW346" s="175">
        <v>591.11008007812495</v>
      </c>
      <c r="BX346" s="162"/>
      <c r="BY346" s="182"/>
    </row>
    <row r="347" spans="1:77" x14ac:dyDescent="0.25">
      <c r="A347" s="162" t="s">
        <v>1518</v>
      </c>
      <c r="B347" s="162" t="s">
        <v>1519</v>
      </c>
      <c r="C347" s="162" t="s">
        <v>1520</v>
      </c>
      <c r="D347" s="162" t="s">
        <v>95</v>
      </c>
      <c r="E347" s="162"/>
      <c r="F347" s="162"/>
      <c r="G347" s="182"/>
      <c r="H347" s="182"/>
      <c r="I347" s="183"/>
      <c r="J347" s="166">
        <v>562.5</v>
      </c>
      <c r="K347" s="188"/>
      <c r="L347" s="166">
        <v>499.99768496337538</v>
      </c>
      <c r="M347" s="182"/>
      <c r="N347" s="182"/>
      <c r="O347" s="182"/>
      <c r="P347" s="162"/>
      <c r="Q347" s="182"/>
      <c r="R347" s="162"/>
      <c r="S347" s="162"/>
      <c r="T347" s="162"/>
      <c r="U347" s="182"/>
      <c r="V347" s="162"/>
      <c r="W347" s="182"/>
      <c r="X347" s="182"/>
      <c r="Y347" s="182"/>
      <c r="Z347" s="162"/>
      <c r="AA347" s="162" t="s">
        <v>96</v>
      </c>
      <c r="AB347" s="101" t="s">
        <v>615</v>
      </c>
      <c r="AC347" s="7" t="s">
        <v>521</v>
      </c>
      <c r="AD347" s="162"/>
      <c r="AE347" s="162"/>
      <c r="AF347" s="162" t="s">
        <v>247</v>
      </c>
      <c r="AG347" s="162" t="s">
        <v>183</v>
      </c>
      <c r="AH347" s="162"/>
      <c r="AI347" s="162"/>
      <c r="AJ347" s="162"/>
      <c r="AK347" s="162"/>
      <c r="AL347" s="162"/>
      <c r="AM347" s="162">
        <v>2009</v>
      </c>
      <c r="AN347" s="162">
        <v>1</v>
      </c>
      <c r="AO347" s="162">
        <v>1</v>
      </c>
      <c r="AP347" s="162">
        <v>2039</v>
      </c>
      <c r="AQ347" s="162">
        <v>1</v>
      </c>
      <c r="AR347" s="162">
        <v>31</v>
      </c>
      <c r="AS347" s="162"/>
      <c r="AT347" s="162"/>
      <c r="AU347" s="162"/>
      <c r="AV347" s="162" t="s">
        <v>101</v>
      </c>
      <c r="AW347" s="162"/>
      <c r="AX347" s="162"/>
      <c r="AY347" s="162"/>
      <c r="AZ347" s="162"/>
      <c r="BA347" s="162"/>
      <c r="BB347" s="182"/>
      <c r="BC347" s="182"/>
      <c r="BD347" s="182"/>
      <c r="BE347" s="182"/>
      <c r="BF347" s="182"/>
      <c r="BG347" s="182"/>
      <c r="BH347" s="182"/>
      <c r="BI347" s="182"/>
      <c r="BJ347" s="182"/>
      <c r="BK347" s="182"/>
      <c r="BL347" s="182"/>
      <c r="BM347" s="162"/>
      <c r="BN347" s="162"/>
      <c r="BO347" s="162"/>
      <c r="BP347" s="162" t="s">
        <v>104</v>
      </c>
      <c r="BQ347" s="162" t="s">
        <v>117</v>
      </c>
      <c r="BR347" s="162" t="s">
        <v>96</v>
      </c>
      <c r="BS347" s="162" t="s">
        <v>101</v>
      </c>
      <c r="BT347" s="187"/>
      <c r="BU347" s="187"/>
      <c r="BV347" s="187"/>
      <c r="BW347" s="187"/>
      <c r="BX347" s="162"/>
      <c r="BY347" s="182"/>
    </row>
    <row r="348" spans="1:77" x14ac:dyDescent="0.25">
      <c r="A348" s="162" t="s">
        <v>1521</v>
      </c>
      <c r="B348" s="162" t="s">
        <v>1522</v>
      </c>
      <c r="C348" s="162" t="s">
        <v>1523</v>
      </c>
      <c r="D348" s="162" t="s">
        <v>95</v>
      </c>
      <c r="E348" s="162" t="s">
        <v>1524</v>
      </c>
      <c r="F348" s="162" t="s">
        <v>1525</v>
      </c>
      <c r="G348" s="182"/>
      <c r="H348" s="182"/>
      <c r="I348" s="183"/>
      <c r="J348" s="166">
        <v>50</v>
      </c>
      <c r="K348" s="188"/>
      <c r="L348" s="166">
        <v>0</v>
      </c>
      <c r="M348" s="182"/>
      <c r="N348" s="182"/>
      <c r="O348" s="182"/>
      <c r="P348" s="162"/>
      <c r="Q348" s="182"/>
      <c r="R348" s="162"/>
      <c r="S348" s="162" t="s">
        <v>96</v>
      </c>
      <c r="T348" s="162" t="s">
        <v>123</v>
      </c>
      <c r="U348" s="182"/>
      <c r="V348" s="162">
        <v>200</v>
      </c>
      <c r="W348" s="182"/>
      <c r="X348" s="182"/>
      <c r="Y348" s="182"/>
      <c r="Z348" s="162" t="s">
        <v>96</v>
      </c>
      <c r="AA348" s="162" t="s">
        <v>124</v>
      </c>
      <c r="AB348" s="164" t="s">
        <v>99</v>
      </c>
      <c r="AC348" s="7" t="s">
        <v>100</v>
      </c>
      <c r="AD348" s="162" t="s">
        <v>96</v>
      </c>
      <c r="AE348" s="162" t="s">
        <v>101</v>
      </c>
      <c r="AF348" s="162" t="s">
        <v>295</v>
      </c>
      <c r="AG348" s="162" t="s">
        <v>296</v>
      </c>
      <c r="AH348" s="162" t="s">
        <v>590</v>
      </c>
      <c r="AI348" s="162" t="s">
        <v>297</v>
      </c>
      <c r="AJ348" s="162">
        <v>2021</v>
      </c>
      <c r="AK348" s="162">
        <v>7</v>
      </c>
      <c r="AL348" s="162">
        <v>29</v>
      </c>
      <c r="AM348" s="162">
        <v>2021</v>
      </c>
      <c r="AN348" s="162">
        <v>10</v>
      </c>
      <c r="AO348" s="162">
        <v>1</v>
      </c>
      <c r="AP348" s="162">
        <v>2036</v>
      </c>
      <c r="AQ348" s="162">
        <v>9</v>
      </c>
      <c r="AR348" s="162">
        <v>30</v>
      </c>
      <c r="AS348" s="162">
        <v>2020</v>
      </c>
      <c r="AT348" s="162">
        <v>5</v>
      </c>
      <c r="AU348" s="162">
        <v>12</v>
      </c>
      <c r="AV348" s="162" t="s">
        <v>101</v>
      </c>
      <c r="AW348" s="162"/>
      <c r="AX348" s="162"/>
      <c r="AY348" s="162"/>
      <c r="AZ348" s="162"/>
      <c r="BA348" s="162">
        <v>1</v>
      </c>
      <c r="BB348" s="182"/>
      <c r="BC348" s="182"/>
      <c r="BD348" s="182"/>
      <c r="BE348" s="182"/>
      <c r="BF348" s="182"/>
      <c r="BG348" s="182"/>
      <c r="BH348" s="182"/>
      <c r="BI348" s="182"/>
      <c r="BJ348" s="182"/>
      <c r="BK348" s="182"/>
      <c r="BL348" s="182"/>
      <c r="BM348" s="162" t="s">
        <v>103</v>
      </c>
      <c r="BN348" s="162" t="s">
        <v>103</v>
      </c>
      <c r="BO348" s="162" t="s">
        <v>103</v>
      </c>
      <c r="BP348" s="162" t="s">
        <v>128</v>
      </c>
      <c r="BQ348" s="162" t="s">
        <v>105</v>
      </c>
      <c r="BR348" s="162" t="s">
        <v>129</v>
      </c>
      <c r="BS348" s="162" t="s">
        <v>130</v>
      </c>
      <c r="BT348" s="187"/>
      <c r="BU348" s="187"/>
      <c r="BV348" s="187"/>
      <c r="BW348" s="187"/>
      <c r="BX348" s="162"/>
      <c r="BY348" s="182"/>
    </row>
    <row r="349" spans="1:77" x14ac:dyDescent="0.25">
      <c r="A349" s="162" t="s">
        <v>1526</v>
      </c>
      <c r="B349" s="162" t="s">
        <v>1527</v>
      </c>
      <c r="C349" s="162" t="s">
        <v>1528</v>
      </c>
      <c r="D349" s="162" t="s">
        <v>95</v>
      </c>
      <c r="E349" s="162"/>
      <c r="F349" s="162"/>
      <c r="G349" s="182"/>
      <c r="H349" s="182"/>
      <c r="I349" s="183"/>
      <c r="J349" s="166">
        <v>10</v>
      </c>
      <c r="K349" s="2">
        <v>1.1100000000000001</v>
      </c>
      <c r="L349" s="166">
        <v>20.326201087315891</v>
      </c>
      <c r="M349" s="182"/>
      <c r="N349" s="182"/>
      <c r="O349" s="182"/>
      <c r="P349" s="162"/>
      <c r="Q349" s="182"/>
      <c r="R349" s="162"/>
      <c r="S349" s="162"/>
      <c r="T349" s="162"/>
      <c r="U349" s="182"/>
      <c r="V349" s="162"/>
      <c r="W349" s="182"/>
      <c r="X349" s="182"/>
      <c r="Y349" s="182"/>
      <c r="Z349" s="162"/>
      <c r="AA349" s="162" t="s">
        <v>263</v>
      </c>
      <c r="AB349" s="101" t="s">
        <v>615</v>
      </c>
      <c r="AC349" s="7" t="s">
        <v>521</v>
      </c>
      <c r="AD349" s="162"/>
      <c r="AE349" s="162"/>
      <c r="AF349" s="162"/>
      <c r="AG349" s="162"/>
      <c r="AH349" s="162"/>
      <c r="AI349" s="162"/>
      <c r="AJ349" s="162"/>
      <c r="AK349" s="162"/>
      <c r="AL349" s="162"/>
      <c r="AM349" s="162">
        <v>2013</v>
      </c>
      <c r="AN349" s="162">
        <v>6</v>
      </c>
      <c r="AO349" s="162">
        <v>24</v>
      </c>
      <c r="AP349" s="162">
        <v>2038</v>
      </c>
      <c r="AQ349" s="162">
        <v>6</v>
      </c>
      <c r="AR349" s="162">
        <v>23</v>
      </c>
      <c r="AS349" s="162"/>
      <c r="AT349" s="162"/>
      <c r="AU349" s="162"/>
      <c r="AV349" s="162" t="s">
        <v>101</v>
      </c>
      <c r="AW349" s="162"/>
      <c r="AX349" s="162"/>
      <c r="AY349" s="162"/>
      <c r="AZ349" s="162"/>
      <c r="BA349" s="162"/>
      <c r="BB349" s="182"/>
      <c r="BC349" s="182"/>
      <c r="BD349" s="182"/>
      <c r="BE349" s="182"/>
      <c r="BF349" s="182"/>
      <c r="BG349" s="182"/>
      <c r="BH349" s="182"/>
      <c r="BI349" s="182"/>
      <c r="BJ349" s="182"/>
      <c r="BK349" s="182"/>
      <c r="BL349" s="182"/>
      <c r="BM349" s="162"/>
      <c r="BN349" s="162"/>
      <c r="BO349" s="162"/>
      <c r="BP349" s="162" t="s">
        <v>104</v>
      </c>
      <c r="BQ349" s="162" t="s">
        <v>117</v>
      </c>
      <c r="BR349" s="162" t="s">
        <v>96</v>
      </c>
      <c r="BS349" s="162" t="s">
        <v>119</v>
      </c>
      <c r="BT349" s="175">
        <v>21.041661849975601</v>
      </c>
      <c r="BU349" s="175">
        <v>20.742412948608401</v>
      </c>
      <c r="BV349" s="175">
        <v>20.249059707641599</v>
      </c>
      <c r="BW349" s="175">
        <v>19.648835441589402</v>
      </c>
      <c r="BX349" s="162"/>
      <c r="BY349" s="182"/>
    </row>
    <row r="350" spans="1:77" x14ac:dyDescent="0.25">
      <c r="A350" s="162" t="s">
        <v>1529</v>
      </c>
      <c r="B350" s="162" t="s">
        <v>1530</v>
      </c>
      <c r="C350" s="162" t="s">
        <v>1531</v>
      </c>
      <c r="D350" s="162" t="s">
        <v>95</v>
      </c>
      <c r="E350" s="162"/>
      <c r="F350" s="162"/>
      <c r="G350" s="182"/>
      <c r="H350" s="182"/>
      <c r="I350" s="183"/>
      <c r="J350" s="166">
        <v>20</v>
      </c>
      <c r="K350" s="2">
        <v>2.2200000000000002</v>
      </c>
      <c r="L350" s="166">
        <v>41.304767710367834</v>
      </c>
      <c r="M350" s="182"/>
      <c r="N350" s="182"/>
      <c r="O350" s="182"/>
      <c r="P350" s="162"/>
      <c r="Q350" s="182"/>
      <c r="R350" s="162"/>
      <c r="S350" s="162"/>
      <c r="T350" s="162"/>
      <c r="U350" s="182"/>
      <c r="V350" s="162"/>
      <c r="W350" s="182"/>
      <c r="X350" s="182"/>
      <c r="Y350" s="182"/>
      <c r="Z350" s="162"/>
      <c r="AA350" s="162" t="s">
        <v>263</v>
      </c>
      <c r="AB350" s="101" t="s">
        <v>615</v>
      </c>
      <c r="AC350" s="7" t="s">
        <v>521</v>
      </c>
      <c r="AD350" s="162"/>
      <c r="AE350" s="162"/>
      <c r="AF350" s="162"/>
      <c r="AG350" s="162"/>
      <c r="AH350" s="162"/>
      <c r="AI350" s="162"/>
      <c r="AJ350" s="162"/>
      <c r="AK350" s="162"/>
      <c r="AL350" s="162"/>
      <c r="AM350" s="162">
        <v>2013</v>
      </c>
      <c r="AN350" s="162">
        <v>6</v>
      </c>
      <c r="AO350" s="162">
        <v>24</v>
      </c>
      <c r="AP350" s="162">
        <v>2038</v>
      </c>
      <c r="AQ350" s="162">
        <v>6</v>
      </c>
      <c r="AR350" s="162">
        <v>23</v>
      </c>
      <c r="AS350" s="162"/>
      <c r="AT350" s="162"/>
      <c r="AU350" s="162"/>
      <c r="AV350" s="162" t="s">
        <v>101</v>
      </c>
      <c r="AW350" s="162"/>
      <c r="AX350" s="162"/>
      <c r="AY350" s="162"/>
      <c r="AZ350" s="162"/>
      <c r="BA350" s="162"/>
      <c r="BB350" s="182"/>
      <c r="BC350" s="182"/>
      <c r="BD350" s="182"/>
      <c r="BE350" s="182"/>
      <c r="BF350" s="182"/>
      <c r="BG350" s="182"/>
      <c r="BH350" s="182"/>
      <c r="BI350" s="182"/>
      <c r="BJ350" s="182"/>
      <c r="BK350" s="182"/>
      <c r="BL350" s="182"/>
      <c r="BM350" s="162"/>
      <c r="BN350" s="162"/>
      <c r="BO350" s="162"/>
      <c r="BP350" s="162" t="s">
        <v>104</v>
      </c>
      <c r="BQ350" s="162" t="s">
        <v>117</v>
      </c>
      <c r="BR350" s="162" t="s">
        <v>96</v>
      </c>
      <c r="BS350" s="162" t="s">
        <v>119</v>
      </c>
      <c r="BT350" s="175">
        <v>42.759453125</v>
      </c>
      <c r="BU350" s="175">
        <v>42.150282745361302</v>
      </c>
      <c r="BV350" s="175">
        <v>41.1477483215332</v>
      </c>
      <c r="BW350" s="175">
        <v>39.928043701171902</v>
      </c>
      <c r="BX350" s="162"/>
      <c r="BY350" s="182"/>
    </row>
    <row r="351" spans="1:77" x14ac:dyDescent="0.25">
      <c r="A351" s="162" t="s">
        <v>1532</v>
      </c>
      <c r="B351" s="162" t="s">
        <v>1533</v>
      </c>
      <c r="C351" s="162" t="s">
        <v>1534</v>
      </c>
      <c r="D351" s="162" t="s">
        <v>95</v>
      </c>
      <c r="E351" s="162" t="s">
        <v>1535</v>
      </c>
      <c r="F351" s="162" t="s">
        <v>1536</v>
      </c>
      <c r="G351" s="182"/>
      <c r="H351" s="182"/>
      <c r="I351" s="183"/>
      <c r="J351" s="166">
        <v>1</v>
      </c>
      <c r="K351" s="2">
        <v>1</v>
      </c>
      <c r="L351" s="166">
        <v>5.7</v>
      </c>
      <c r="M351" s="182"/>
      <c r="N351" s="182"/>
      <c r="O351" s="182"/>
      <c r="P351" s="162"/>
      <c r="Q351" s="182"/>
      <c r="R351" s="162"/>
      <c r="S351" s="162" t="s">
        <v>96</v>
      </c>
      <c r="T351" s="162" t="s">
        <v>96</v>
      </c>
      <c r="U351" s="182"/>
      <c r="V351" s="162"/>
      <c r="W351" s="182"/>
      <c r="X351" s="182"/>
      <c r="Y351" s="182"/>
      <c r="Z351" s="162" t="s">
        <v>96</v>
      </c>
      <c r="AA351" s="162" t="s">
        <v>96</v>
      </c>
      <c r="AB351" s="164" t="s">
        <v>99</v>
      </c>
      <c r="AC351" s="7" t="s">
        <v>100</v>
      </c>
      <c r="AD351" s="162" t="s">
        <v>96</v>
      </c>
      <c r="AE351" s="162" t="s">
        <v>101</v>
      </c>
      <c r="AF351" s="162"/>
      <c r="AG351" s="162"/>
      <c r="AH351" s="162" t="s">
        <v>165</v>
      </c>
      <c r="AI351" s="162" t="s">
        <v>147</v>
      </c>
      <c r="AJ351" s="162">
        <v>2018</v>
      </c>
      <c r="AK351" s="162">
        <v>2</v>
      </c>
      <c r="AL351" s="162">
        <v>13</v>
      </c>
      <c r="AM351" s="162">
        <v>2018</v>
      </c>
      <c r="AN351" s="162">
        <v>2</v>
      </c>
      <c r="AO351" s="162">
        <v>13</v>
      </c>
      <c r="AP351" s="162">
        <v>2038</v>
      </c>
      <c r="AQ351" s="162">
        <v>2</v>
      </c>
      <c r="AR351" s="162">
        <v>12</v>
      </c>
      <c r="AS351" s="162">
        <v>2017</v>
      </c>
      <c r="AT351" s="162">
        <v>11</v>
      </c>
      <c r="AU351" s="162">
        <v>6</v>
      </c>
      <c r="AV351" s="162" t="s">
        <v>101</v>
      </c>
      <c r="AW351" s="162"/>
      <c r="AX351" s="162"/>
      <c r="AY351" s="162"/>
      <c r="AZ351" s="162"/>
      <c r="BA351" s="162"/>
      <c r="BB351" s="182"/>
      <c r="BC351" s="182"/>
      <c r="BD351" s="182"/>
      <c r="BE351" s="182"/>
      <c r="BF351" s="182"/>
      <c r="BG351" s="182"/>
      <c r="BH351" s="182"/>
      <c r="BI351" s="182"/>
      <c r="BJ351" s="182"/>
      <c r="BK351" s="182"/>
      <c r="BL351" s="182"/>
      <c r="BM351" s="162" t="s">
        <v>103</v>
      </c>
      <c r="BN351" s="162" t="s">
        <v>96</v>
      </c>
      <c r="BO351" s="162" t="s">
        <v>116</v>
      </c>
      <c r="BP351" s="162" t="s">
        <v>104</v>
      </c>
      <c r="BQ351" s="162" t="s">
        <v>117</v>
      </c>
      <c r="BR351" s="162" t="s">
        <v>167</v>
      </c>
      <c r="BS351" s="162" t="s">
        <v>415</v>
      </c>
      <c r="BT351" s="175">
        <v>5.6315610198974602</v>
      </c>
      <c r="BU351" s="175">
        <v>5.61735005187988</v>
      </c>
      <c r="BV351" s="175">
        <v>5.6173500366210902</v>
      </c>
      <c r="BW351" s="175">
        <v>5.6173500213623004</v>
      </c>
      <c r="BX351" s="162"/>
      <c r="BY351" s="182"/>
    </row>
    <row r="352" spans="1:77" x14ac:dyDescent="0.25">
      <c r="A352" s="162" t="s">
        <v>1537</v>
      </c>
      <c r="B352" s="162" t="s">
        <v>1538</v>
      </c>
      <c r="C352" s="162" t="s">
        <v>1539</v>
      </c>
      <c r="D352" s="162" t="s">
        <v>95</v>
      </c>
      <c r="E352" s="162" t="s">
        <v>96</v>
      </c>
      <c r="F352" s="162" t="s">
        <v>96</v>
      </c>
      <c r="G352" s="182"/>
      <c r="H352" s="182"/>
      <c r="I352" s="183"/>
      <c r="J352" s="166">
        <v>0.06</v>
      </c>
      <c r="K352" s="188"/>
      <c r="L352" s="166">
        <v>0</v>
      </c>
      <c r="M352" s="182"/>
      <c r="N352" s="182"/>
      <c r="O352" s="182"/>
      <c r="P352" s="162"/>
      <c r="Q352" s="182"/>
      <c r="R352" s="162"/>
      <c r="S352" s="162" t="s">
        <v>96</v>
      </c>
      <c r="T352" s="162" t="s">
        <v>96</v>
      </c>
      <c r="U352" s="182"/>
      <c r="V352" s="162"/>
      <c r="W352" s="182"/>
      <c r="X352" s="182"/>
      <c r="Y352" s="182"/>
      <c r="Z352" s="162" t="s">
        <v>96</v>
      </c>
      <c r="AA352" s="162" t="s">
        <v>96</v>
      </c>
      <c r="AB352" s="164" t="s">
        <v>99</v>
      </c>
      <c r="AC352" s="7" t="s">
        <v>100</v>
      </c>
      <c r="AD352" s="162" t="s">
        <v>96</v>
      </c>
      <c r="AE352" s="162" t="s">
        <v>101</v>
      </c>
      <c r="AF352" s="162" t="s">
        <v>926</v>
      </c>
      <c r="AG352" s="162" t="s">
        <v>1540</v>
      </c>
      <c r="AH352" s="162" t="s">
        <v>610</v>
      </c>
      <c r="AI352" s="162" t="s">
        <v>1541</v>
      </c>
      <c r="AJ352" s="162">
        <v>1992</v>
      </c>
      <c r="AK352" s="162">
        <v>8</v>
      </c>
      <c r="AL352" s="162">
        <v>27</v>
      </c>
      <c r="AM352" s="162">
        <v>1992</v>
      </c>
      <c r="AN352" s="162">
        <v>8</v>
      </c>
      <c r="AO352" s="162">
        <v>27</v>
      </c>
      <c r="AP352" s="162">
        <v>2060</v>
      </c>
      <c r="AQ352" s="162">
        <v>12</v>
      </c>
      <c r="AR352" s="162">
        <v>31</v>
      </c>
      <c r="AS352" s="162">
        <v>1992</v>
      </c>
      <c r="AT352" s="162">
        <v>8</v>
      </c>
      <c r="AU352" s="162">
        <v>19</v>
      </c>
      <c r="AV352" s="162" t="s">
        <v>101</v>
      </c>
      <c r="AW352" s="162"/>
      <c r="AX352" s="162"/>
      <c r="AY352" s="162"/>
      <c r="AZ352" s="162"/>
      <c r="BA352" s="16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62" t="s">
        <v>103</v>
      </c>
      <c r="BN352" s="162" t="s">
        <v>96</v>
      </c>
      <c r="BO352" s="162" t="s">
        <v>116</v>
      </c>
      <c r="BP352" s="162" t="s">
        <v>104</v>
      </c>
      <c r="BQ352" s="162" t="s">
        <v>117</v>
      </c>
      <c r="BR352" s="162" t="s">
        <v>611</v>
      </c>
      <c r="BS352" s="162" t="s">
        <v>101</v>
      </c>
      <c r="BT352" s="187"/>
      <c r="BU352" s="187"/>
      <c r="BV352" s="187"/>
      <c r="BW352" s="187"/>
      <c r="BX352" s="162"/>
      <c r="BY352" s="182"/>
    </row>
    <row r="353" spans="1:77" x14ac:dyDescent="0.25">
      <c r="A353" s="162" t="s">
        <v>1542</v>
      </c>
      <c r="B353" s="162" t="s">
        <v>1538</v>
      </c>
      <c r="C353" s="162" t="s">
        <v>1543</v>
      </c>
      <c r="D353" s="162" t="s">
        <v>95</v>
      </c>
      <c r="E353" s="162" t="s">
        <v>96</v>
      </c>
      <c r="F353" s="162" t="s">
        <v>1544</v>
      </c>
      <c r="G353" s="182"/>
      <c r="H353" s="182"/>
      <c r="I353" s="183"/>
      <c r="J353" s="166">
        <v>0.2</v>
      </c>
      <c r="K353" s="2">
        <v>0.2</v>
      </c>
      <c r="L353" s="166">
        <v>0.8</v>
      </c>
      <c r="M353" s="182"/>
      <c r="N353" s="182"/>
      <c r="O353" s="182"/>
      <c r="P353" s="162"/>
      <c r="Q353" s="182"/>
      <c r="R353" s="162"/>
      <c r="S353" s="162" t="s">
        <v>96</v>
      </c>
      <c r="T353" s="162" t="s">
        <v>96</v>
      </c>
      <c r="U353" s="182"/>
      <c r="V353" s="162"/>
      <c r="W353" s="182"/>
      <c r="X353" s="182"/>
      <c r="Y353" s="182"/>
      <c r="Z353" s="162" t="s">
        <v>96</v>
      </c>
      <c r="AA353" s="162" t="s">
        <v>96</v>
      </c>
      <c r="AB353" s="164" t="s">
        <v>99</v>
      </c>
      <c r="AC353" s="7" t="s">
        <v>100</v>
      </c>
      <c r="AD353" s="162" t="s">
        <v>96</v>
      </c>
      <c r="AE353" s="162" t="s">
        <v>101</v>
      </c>
      <c r="AF353" s="162" t="s">
        <v>926</v>
      </c>
      <c r="AG353" s="162" t="s">
        <v>1540</v>
      </c>
      <c r="AH353" s="162" t="s">
        <v>114</v>
      </c>
      <c r="AI353" s="162" t="s">
        <v>237</v>
      </c>
      <c r="AJ353" s="162">
        <v>2015</v>
      </c>
      <c r="AK353" s="162">
        <v>4</v>
      </c>
      <c r="AL353" s="162">
        <v>15</v>
      </c>
      <c r="AM353" s="162">
        <v>2015</v>
      </c>
      <c r="AN353" s="162">
        <v>4</v>
      </c>
      <c r="AO353" s="162">
        <v>15</v>
      </c>
      <c r="AP353" s="162">
        <v>2030</v>
      </c>
      <c r="AQ353" s="162">
        <v>4</v>
      </c>
      <c r="AR353" s="162">
        <v>14</v>
      </c>
      <c r="AS353" s="162">
        <v>2013</v>
      </c>
      <c r="AT353" s="162">
        <v>12</v>
      </c>
      <c r="AU353" s="162">
        <v>20</v>
      </c>
      <c r="AV353" s="162" t="s">
        <v>101</v>
      </c>
      <c r="AW353" s="162"/>
      <c r="AX353" s="162"/>
      <c r="AY353" s="162"/>
      <c r="AZ353" s="162"/>
      <c r="BA353" s="162"/>
      <c r="BB353" s="182"/>
      <c r="BC353" s="182"/>
      <c r="BD353" s="182"/>
      <c r="BE353" s="182"/>
      <c r="BF353" s="182"/>
      <c r="BG353" s="182"/>
      <c r="BH353" s="182"/>
      <c r="BI353" s="182"/>
      <c r="BJ353" s="182"/>
      <c r="BK353" s="182"/>
      <c r="BL353" s="182"/>
      <c r="BM353" s="162" t="s">
        <v>103</v>
      </c>
      <c r="BN353" s="162" t="s">
        <v>96</v>
      </c>
      <c r="BO353" s="162" t="s">
        <v>116</v>
      </c>
      <c r="BP353" s="162" t="s">
        <v>104</v>
      </c>
      <c r="BQ353" s="162" t="s">
        <v>117</v>
      </c>
      <c r="BR353" s="162" t="s">
        <v>118</v>
      </c>
      <c r="BS353" s="162" t="s">
        <v>404</v>
      </c>
      <c r="BT353" s="175">
        <v>1.0539835300445599</v>
      </c>
      <c r="BU353" s="175">
        <v>1.0505690803527801</v>
      </c>
      <c r="BV353" s="175">
        <v>0.365891513824463</v>
      </c>
      <c r="BW353" s="175">
        <v>0</v>
      </c>
      <c r="BX353" s="162"/>
      <c r="BY353" s="182"/>
    </row>
    <row r="354" spans="1:77" x14ac:dyDescent="0.25">
      <c r="A354" s="162" t="s">
        <v>1545</v>
      </c>
      <c r="B354" s="162" t="s">
        <v>1538</v>
      </c>
      <c r="C354" s="162" t="s">
        <v>1546</v>
      </c>
      <c r="D354" s="162" t="s">
        <v>95</v>
      </c>
      <c r="E354" s="162" t="s">
        <v>96</v>
      </c>
      <c r="F354" s="162" t="s">
        <v>1547</v>
      </c>
      <c r="G354" s="182"/>
      <c r="H354" s="182"/>
      <c r="I354" s="183"/>
      <c r="J354" s="166">
        <v>0.35599999999999998</v>
      </c>
      <c r="K354" s="2">
        <v>0.35599999999999998</v>
      </c>
      <c r="L354" s="166">
        <v>1.446</v>
      </c>
      <c r="M354" s="182"/>
      <c r="N354" s="182"/>
      <c r="O354" s="182"/>
      <c r="P354" s="162"/>
      <c r="Q354" s="182"/>
      <c r="R354" s="162"/>
      <c r="S354" s="162" t="s">
        <v>96</v>
      </c>
      <c r="T354" s="162" t="s">
        <v>96</v>
      </c>
      <c r="U354" s="182"/>
      <c r="V354" s="162"/>
      <c r="W354" s="182"/>
      <c r="X354" s="182"/>
      <c r="Y354" s="182"/>
      <c r="Z354" s="162" t="s">
        <v>96</v>
      </c>
      <c r="AA354" s="162" t="s">
        <v>96</v>
      </c>
      <c r="AB354" s="164" t="s">
        <v>99</v>
      </c>
      <c r="AC354" s="7" t="s">
        <v>100</v>
      </c>
      <c r="AD354" s="162" t="s">
        <v>96</v>
      </c>
      <c r="AE354" s="162" t="s">
        <v>101</v>
      </c>
      <c r="AF354" s="162" t="s">
        <v>926</v>
      </c>
      <c r="AG354" s="162" t="s">
        <v>1540</v>
      </c>
      <c r="AH354" s="162" t="s">
        <v>114</v>
      </c>
      <c r="AI354" s="162" t="s">
        <v>928</v>
      </c>
      <c r="AJ354" s="162">
        <v>2014</v>
      </c>
      <c r="AK354" s="162">
        <v>3</v>
      </c>
      <c r="AL354" s="162">
        <v>19</v>
      </c>
      <c r="AM354" s="162">
        <v>2014</v>
      </c>
      <c r="AN354" s="162">
        <v>3</v>
      </c>
      <c r="AO354" s="162">
        <v>19</v>
      </c>
      <c r="AP354" s="162">
        <v>2034</v>
      </c>
      <c r="AQ354" s="162">
        <v>3</v>
      </c>
      <c r="AR354" s="162">
        <v>18</v>
      </c>
      <c r="AS354" s="162">
        <v>2013</v>
      </c>
      <c r="AT354" s="162">
        <v>12</v>
      </c>
      <c r="AU354" s="162">
        <v>20</v>
      </c>
      <c r="AV354" s="162" t="s">
        <v>101</v>
      </c>
      <c r="AW354" s="162"/>
      <c r="AX354" s="162"/>
      <c r="AY354" s="162"/>
      <c r="AZ354" s="162"/>
      <c r="BA354" s="162"/>
      <c r="BB354" s="182"/>
      <c r="BC354" s="182"/>
      <c r="BD354" s="182"/>
      <c r="BE354" s="182"/>
      <c r="BF354" s="182"/>
      <c r="BG354" s="182"/>
      <c r="BH354" s="182"/>
      <c r="BI354" s="182"/>
      <c r="BJ354" s="182"/>
      <c r="BK354" s="182"/>
      <c r="BL354" s="182"/>
      <c r="BM354" s="162" t="s">
        <v>103</v>
      </c>
      <c r="BN354" s="162" t="s">
        <v>96</v>
      </c>
      <c r="BO354" s="162" t="s">
        <v>116</v>
      </c>
      <c r="BP354" s="162" t="s">
        <v>104</v>
      </c>
      <c r="BQ354" s="162" t="s">
        <v>117</v>
      </c>
      <c r="BR354" s="162" t="s">
        <v>118</v>
      </c>
      <c r="BS354" s="162" t="s">
        <v>404</v>
      </c>
      <c r="BT354" s="175">
        <v>1.4524004917144799</v>
      </c>
      <c r="BU354" s="175">
        <v>1.44604800224304</v>
      </c>
      <c r="BV354" s="175">
        <v>1.4460480060577401</v>
      </c>
      <c r="BW354" s="175">
        <v>0</v>
      </c>
      <c r="BX354" s="162"/>
      <c r="BY354" s="182"/>
    </row>
    <row r="355" spans="1:77" x14ac:dyDescent="0.25">
      <c r="A355" s="162" t="s">
        <v>1548</v>
      </c>
      <c r="B355" s="162" t="s">
        <v>1549</v>
      </c>
      <c r="C355" s="162" t="s">
        <v>1550</v>
      </c>
      <c r="D355" s="162" t="s">
        <v>95</v>
      </c>
      <c r="E355" s="162" t="s">
        <v>96</v>
      </c>
      <c r="F355" s="162" t="s">
        <v>96</v>
      </c>
      <c r="G355" s="182"/>
      <c r="H355" s="182"/>
      <c r="I355" s="183"/>
      <c r="J355" s="166">
        <v>2.5000000000000001E-2</v>
      </c>
      <c r="K355" s="2">
        <v>2.5000000000000001E-2</v>
      </c>
      <c r="L355" s="166">
        <v>0</v>
      </c>
      <c r="M355" s="182"/>
      <c r="N355" s="182"/>
      <c r="O355" s="182"/>
      <c r="P355" s="162"/>
      <c r="Q355" s="182"/>
      <c r="R355" s="162"/>
      <c r="S355" s="162" t="s">
        <v>96</v>
      </c>
      <c r="T355" s="162" t="s">
        <v>96</v>
      </c>
      <c r="U355" s="182"/>
      <c r="V355" s="162"/>
      <c r="W355" s="182"/>
      <c r="X355" s="182"/>
      <c r="Y355" s="182"/>
      <c r="Z355" s="162" t="s">
        <v>96</v>
      </c>
      <c r="AA355" s="162" t="s">
        <v>96</v>
      </c>
      <c r="AB355" s="164" t="s">
        <v>99</v>
      </c>
      <c r="AC355" s="7" t="s">
        <v>100</v>
      </c>
      <c r="AD355" s="162" t="s">
        <v>96</v>
      </c>
      <c r="AE355" s="162" t="s">
        <v>101</v>
      </c>
      <c r="AF355" s="162" t="s">
        <v>1369</v>
      </c>
      <c r="AG355" s="162" t="s">
        <v>183</v>
      </c>
      <c r="AH355" s="162" t="s">
        <v>610</v>
      </c>
      <c r="AI355" s="162" t="s">
        <v>1288</v>
      </c>
      <c r="AJ355" s="162">
        <v>1982</v>
      </c>
      <c r="AK355" s="162">
        <v>11</v>
      </c>
      <c r="AL355" s="162">
        <v>22</v>
      </c>
      <c r="AM355" s="162">
        <v>1982</v>
      </c>
      <c r="AN355" s="162">
        <v>11</v>
      </c>
      <c r="AO355" s="162">
        <v>22</v>
      </c>
      <c r="AP355" s="162">
        <v>2060</v>
      </c>
      <c r="AQ355" s="162">
        <v>12</v>
      </c>
      <c r="AR355" s="162">
        <v>31</v>
      </c>
      <c r="AS355" s="162">
        <v>1982</v>
      </c>
      <c r="AT355" s="162">
        <v>4</v>
      </c>
      <c r="AU355" s="162">
        <v>9</v>
      </c>
      <c r="AV355" s="162" t="s">
        <v>101</v>
      </c>
      <c r="AW355" s="162"/>
      <c r="AX355" s="162"/>
      <c r="AY355" s="162"/>
      <c r="AZ355" s="162"/>
      <c r="BA355" s="162"/>
      <c r="BB355" s="182"/>
      <c r="BC355" s="182"/>
      <c r="BD355" s="182"/>
      <c r="BE355" s="182"/>
      <c r="BF355" s="182"/>
      <c r="BG355" s="182"/>
      <c r="BH355" s="182"/>
      <c r="BI355" s="182"/>
      <c r="BJ355" s="182"/>
      <c r="BK355" s="182"/>
      <c r="BL355" s="182"/>
      <c r="BM355" s="162" t="s">
        <v>103</v>
      </c>
      <c r="BN355" s="162" t="s">
        <v>96</v>
      </c>
      <c r="BO355" s="162" t="s">
        <v>116</v>
      </c>
      <c r="BP355" s="162" t="s">
        <v>104</v>
      </c>
      <c r="BQ355" s="162" t="s">
        <v>117</v>
      </c>
      <c r="BR355" s="162" t="s">
        <v>611</v>
      </c>
      <c r="BS355" s="162" t="s">
        <v>404</v>
      </c>
      <c r="BT355" s="175">
        <v>0.10204905965179201</v>
      </c>
      <c r="BU355" s="175">
        <v>0.101341183647513</v>
      </c>
      <c r="BV355" s="175">
        <v>0.10144209935516101</v>
      </c>
      <c r="BW355" s="175">
        <v>0.101485265128314</v>
      </c>
      <c r="BX355" s="162"/>
      <c r="BY355" s="182"/>
    </row>
    <row r="356" spans="1:77" x14ac:dyDescent="0.25">
      <c r="A356" s="162" t="s">
        <v>1551</v>
      </c>
      <c r="B356" s="162" t="s">
        <v>1552</v>
      </c>
      <c r="C356" s="162" t="s">
        <v>1553</v>
      </c>
      <c r="D356" s="162" t="s">
        <v>95</v>
      </c>
      <c r="E356" s="162" t="s">
        <v>96</v>
      </c>
      <c r="F356" s="162" t="s">
        <v>1554</v>
      </c>
      <c r="G356" s="182"/>
      <c r="H356" s="182"/>
      <c r="I356" s="183"/>
      <c r="J356" s="166">
        <v>1.625</v>
      </c>
      <c r="K356" s="2">
        <v>1.625</v>
      </c>
      <c r="L356" s="166">
        <v>8</v>
      </c>
      <c r="M356" s="182"/>
      <c r="N356" s="182"/>
      <c r="O356" s="182"/>
      <c r="P356" s="162"/>
      <c r="Q356" s="182"/>
      <c r="R356" s="162"/>
      <c r="S356" s="162" t="s">
        <v>96</v>
      </c>
      <c r="T356" s="162" t="s">
        <v>96</v>
      </c>
      <c r="U356" s="182"/>
      <c r="V356" s="162"/>
      <c r="W356" s="182"/>
      <c r="X356" s="182"/>
      <c r="Y356" s="182"/>
      <c r="Z356" s="162" t="s">
        <v>96</v>
      </c>
      <c r="AA356" s="162" t="s">
        <v>263</v>
      </c>
      <c r="AB356" s="164" t="s">
        <v>99</v>
      </c>
      <c r="AC356" s="7" t="s">
        <v>100</v>
      </c>
      <c r="AD356" s="162" t="s">
        <v>96</v>
      </c>
      <c r="AE356" s="162" t="s">
        <v>101</v>
      </c>
      <c r="AF356" s="162" t="s">
        <v>1369</v>
      </c>
      <c r="AG356" s="162" t="s">
        <v>183</v>
      </c>
      <c r="AH356" s="162" t="s">
        <v>1555</v>
      </c>
      <c r="AI356" s="162" t="s">
        <v>1188</v>
      </c>
      <c r="AJ356" s="162">
        <v>2011</v>
      </c>
      <c r="AK356" s="162">
        <v>11</v>
      </c>
      <c r="AL356" s="162">
        <v>1</v>
      </c>
      <c r="AM356" s="162">
        <v>2011</v>
      </c>
      <c r="AN356" s="162">
        <v>11</v>
      </c>
      <c r="AO356" s="162">
        <v>1</v>
      </c>
      <c r="AP356" s="162">
        <v>2031</v>
      </c>
      <c r="AQ356" s="162">
        <v>10</v>
      </c>
      <c r="AR356" s="162">
        <v>31</v>
      </c>
      <c r="AS356" s="162">
        <v>2010</v>
      </c>
      <c r="AT356" s="162">
        <v>9</v>
      </c>
      <c r="AU356" s="162">
        <v>22</v>
      </c>
      <c r="AV356" s="162" t="s">
        <v>101</v>
      </c>
      <c r="AW356" s="162"/>
      <c r="AX356" s="162"/>
      <c r="AY356" s="162"/>
      <c r="AZ356" s="162"/>
      <c r="BA356" s="162"/>
      <c r="BB356" s="182"/>
      <c r="BC356" s="182"/>
      <c r="BD356" s="182"/>
      <c r="BE356" s="182"/>
      <c r="BF356" s="182"/>
      <c r="BG356" s="182"/>
      <c r="BH356" s="182"/>
      <c r="BI356" s="182"/>
      <c r="BJ356" s="182"/>
      <c r="BK356" s="182"/>
      <c r="BL356" s="182"/>
      <c r="BM356" s="162" t="s">
        <v>103</v>
      </c>
      <c r="BN356" s="162" t="s">
        <v>96</v>
      </c>
      <c r="BO356" s="162" t="s">
        <v>103</v>
      </c>
      <c r="BP356" s="162" t="s">
        <v>104</v>
      </c>
      <c r="BQ356" s="162" t="s">
        <v>117</v>
      </c>
      <c r="BR356" s="162" t="s">
        <v>566</v>
      </c>
      <c r="BS356" s="162" t="s">
        <v>404</v>
      </c>
      <c r="BT356" s="175">
        <v>6.7052972173690799</v>
      </c>
      <c r="BU356" s="175">
        <v>6.6709922971725497</v>
      </c>
      <c r="BV356" s="175">
        <v>6.6709923162460303</v>
      </c>
      <c r="BW356" s="175">
        <v>0</v>
      </c>
      <c r="BX356" s="162"/>
      <c r="BY356" s="182"/>
    </row>
    <row r="357" spans="1:77" x14ac:dyDescent="0.25">
      <c r="A357" s="162" t="s">
        <v>1556</v>
      </c>
      <c r="B357" s="162" t="s">
        <v>1557</v>
      </c>
      <c r="C357" s="162" t="s">
        <v>1558</v>
      </c>
      <c r="D357" s="162" t="s">
        <v>95</v>
      </c>
      <c r="E357" s="162" t="s">
        <v>96</v>
      </c>
      <c r="F357" s="162" t="s">
        <v>1559</v>
      </c>
      <c r="G357" s="182"/>
      <c r="H357" s="182"/>
      <c r="I357" s="183"/>
      <c r="J357" s="166">
        <v>3</v>
      </c>
      <c r="K357" s="2">
        <v>3</v>
      </c>
      <c r="L357" s="166">
        <v>13</v>
      </c>
      <c r="M357" s="182"/>
      <c r="N357" s="182"/>
      <c r="O357" s="182"/>
      <c r="P357" s="162"/>
      <c r="Q357" s="182"/>
      <c r="R357" s="162"/>
      <c r="S357" s="162" t="s">
        <v>96</v>
      </c>
      <c r="T357" s="162" t="s">
        <v>96</v>
      </c>
      <c r="U357" s="182"/>
      <c r="V357" s="162"/>
      <c r="W357" s="182"/>
      <c r="X357" s="182"/>
      <c r="Y357" s="182"/>
      <c r="Z357" s="162" t="s">
        <v>96</v>
      </c>
      <c r="AA357" s="162" t="s">
        <v>96</v>
      </c>
      <c r="AB357" s="164" t="s">
        <v>99</v>
      </c>
      <c r="AC357" s="7" t="s">
        <v>100</v>
      </c>
      <c r="AD357" s="162" t="s">
        <v>96</v>
      </c>
      <c r="AE357" s="162" t="s">
        <v>101</v>
      </c>
      <c r="AF357" s="162" t="s">
        <v>195</v>
      </c>
      <c r="AG357" s="162" t="s">
        <v>303</v>
      </c>
      <c r="AH357" s="162" t="s">
        <v>114</v>
      </c>
      <c r="AI357" s="162" t="s">
        <v>166</v>
      </c>
      <c r="AJ357" s="162">
        <v>2021</v>
      </c>
      <c r="AK357" s="162">
        <v>12</v>
      </c>
      <c r="AL357" s="162">
        <v>1</v>
      </c>
      <c r="AM357" s="162">
        <v>2021</v>
      </c>
      <c r="AN357" s="162">
        <v>12</v>
      </c>
      <c r="AO357" s="162">
        <v>1</v>
      </c>
      <c r="AP357" s="162">
        <v>2041</v>
      </c>
      <c r="AQ357" s="162">
        <v>11</v>
      </c>
      <c r="AR357" s="162">
        <v>30</v>
      </c>
      <c r="AS357" s="162">
        <v>2021</v>
      </c>
      <c r="AT357" s="162">
        <v>9</v>
      </c>
      <c r="AU357" s="162">
        <v>17</v>
      </c>
      <c r="AV357" s="162" t="s">
        <v>101</v>
      </c>
      <c r="AW357" s="162"/>
      <c r="AX357" s="162"/>
      <c r="AY357" s="162"/>
      <c r="AZ357" s="162"/>
      <c r="BA357" s="162"/>
      <c r="BB357" s="182"/>
      <c r="BC357" s="182"/>
      <c r="BD357" s="182"/>
      <c r="BE357" s="182"/>
      <c r="BF357" s="182"/>
      <c r="BG357" s="182"/>
      <c r="BH357" s="182"/>
      <c r="BI357" s="182"/>
      <c r="BJ357" s="182"/>
      <c r="BK357" s="182"/>
      <c r="BL357" s="182"/>
      <c r="BM357" s="162" t="s">
        <v>103</v>
      </c>
      <c r="BN357" s="162" t="s">
        <v>96</v>
      </c>
      <c r="BO357" s="162" t="s">
        <v>116</v>
      </c>
      <c r="BP357" s="162" t="s">
        <v>104</v>
      </c>
      <c r="BQ357" s="162" t="s">
        <v>117</v>
      </c>
      <c r="BR357" s="162" t="s">
        <v>118</v>
      </c>
      <c r="BS357" s="162" t="s">
        <v>404</v>
      </c>
      <c r="BT357" s="175">
        <v>13.0385437927246</v>
      </c>
      <c r="BU357" s="175">
        <v>13.0000000610352</v>
      </c>
      <c r="BV357" s="175">
        <v>13</v>
      </c>
      <c r="BW357" s="175">
        <v>13.000000030517599</v>
      </c>
      <c r="BX357" s="162"/>
      <c r="BY357" s="182"/>
    </row>
    <row r="358" spans="1:77" x14ac:dyDescent="0.25">
      <c r="A358" s="162" t="s">
        <v>1560</v>
      </c>
      <c r="B358" s="162" t="s">
        <v>1561</v>
      </c>
      <c r="C358" s="162" t="s">
        <v>1562</v>
      </c>
      <c r="D358" s="162" t="s">
        <v>95</v>
      </c>
      <c r="E358" s="162" t="s">
        <v>96</v>
      </c>
      <c r="F358" s="162" t="s">
        <v>1563</v>
      </c>
      <c r="G358" s="182"/>
      <c r="H358" s="182"/>
      <c r="I358" s="183"/>
      <c r="J358" s="166">
        <v>1</v>
      </c>
      <c r="K358" s="2">
        <v>1</v>
      </c>
      <c r="L358" s="166">
        <v>6.2050000000000001</v>
      </c>
      <c r="M358" s="182"/>
      <c r="N358" s="182"/>
      <c r="O358" s="182"/>
      <c r="P358" s="162"/>
      <c r="Q358" s="182"/>
      <c r="R358" s="162"/>
      <c r="S358" s="162" t="s">
        <v>96</v>
      </c>
      <c r="T358" s="162" t="s">
        <v>96</v>
      </c>
      <c r="U358" s="182"/>
      <c r="V358" s="162"/>
      <c r="W358" s="182"/>
      <c r="X358" s="182"/>
      <c r="Y358" s="182"/>
      <c r="Z358" s="162" t="s">
        <v>96</v>
      </c>
      <c r="AA358" s="162" t="s">
        <v>96</v>
      </c>
      <c r="AB358" s="164" t="s">
        <v>99</v>
      </c>
      <c r="AC358" s="7" t="s">
        <v>100</v>
      </c>
      <c r="AD358" s="162" t="s">
        <v>96</v>
      </c>
      <c r="AE358" s="162" t="s">
        <v>101</v>
      </c>
      <c r="AF358" s="162" t="s">
        <v>195</v>
      </c>
      <c r="AG358" s="162" t="s">
        <v>303</v>
      </c>
      <c r="AH358" s="162" t="s">
        <v>114</v>
      </c>
      <c r="AI358" s="162" t="s">
        <v>166</v>
      </c>
      <c r="AJ358" s="162">
        <v>2017</v>
      </c>
      <c r="AK358" s="162">
        <v>8</v>
      </c>
      <c r="AL358" s="162">
        <v>22</v>
      </c>
      <c r="AM358" s="162">
        <v>2017</v>
      </c>
      <c r="AN358" s="162">
        <v>8</v>
      </c>
      <c r="AO358" s="162">
        <v>22</v>
      </c>
      <c r="AP358" s="162">
        <v>2037</v>
      </c>
      <c r="AQ358" s="162">
        <v>8</v>
      </c>
      <c r="AR358" s="162">
        <v>21</v>
      </c>
      <c r="AS358" s="162">
        <v>2017</v>
      </c>
      <c r="AT358" s="162">
        <v>7</v>
      </c>
      <c r="AU358" s="162">
        <v>21</v>
      </c>
      <c r="AV358" s="162" t="s">
        <v>101</v>
      </c>
      <c r="AW358" s="162"/>
      <c r="AX358" s="162"/>
      <c r="AY358" s="162"/>
      <c r="AZ358" s="162"/>
      <c r="BA358" s="162"/>
      <c r="BB358" s="182"/>
      <c r="BC358" s="182"/>
      <c r="BD358" s="182"/>
      <c r="BE358" s="182"/>
      <c r="BF358" s="182"/>
      <c r="BG358" s="182"/>
      <c r="BH358" s="182"/>
      <c r="BI358" s="182"/>
      <c r="BJ358" s="182"/>
      <c r="BK358" s="182"/>
      <c r="BL358" s="182"/>
      <c r="BM358" s="162" t="s">
        <v>103</v>
      </c>
      <c r="BN358" s="162" t="s">
        <v>96</v>
      </c>
      <c r="BO358" s="162" t="s">
        <v>116</v>
      </c>
      <c r="BP358" s="162" t="s">
        <v>104</v>
      </c>
      <c r="BQ358" s="162" t="s">
        <v>117</v>
      </c>
      <c r="BR358" s="162" t="s">
        <v>118</v>
      </c>
      <c r="BS358" s="162" t="s">
        <v>404</v>
      </c>
      <c r="BT358" s="175">
        <v>6.2251762847900398</v>
      </c>
      <c r="BU358" s="175">
        <v>6.2049999847412103</v>
      </c>
      <c r="BV358" s="175">
        <v>6.20499993896484</v>
      </c>
      <c r="BW358" s="175">
        <v>6.2050000152587899</v>
      </c>
      <c r="BX358" s="162"/>
      <c r="BY358" s="182"/>
    </row>
    <row r="359" spans="1:77" x14ac:dyDescent="0.25">
      <c r="A359" s="162" t="s">
        <v>1564</v>
      </c>
      <c r="B359" s="162" t="s">
        <v>1565</v>
      </c>
      <c r="C359" s="162" t="s">
        <v>1566</v>
      </c>
      <c r="D359" s="162" t="s">
        <v>95</v>
      </c>
      <c r="E359" s="162" t="s">
        <v>96</v>
      </c>
      <c r="F359" s="162" t="s">
        <v>96</v>
      </c>
      <c r="G359" s="182"/>
      <c r="H359" s="182"/>
      <c r="I359" s="183"/>
      <c r="J359" s="166">
        <v>2</v>
      </c>
      <c r="K359" s="188"/>
      <c r="L359" s="166">
        <v>0.65</v>
      </c>
      <c r="M359" s="182"/>
      <c r="N359" s="182"/>
      <c r="O359" s="182"/>
      <c r="P359" s="162"/>
      <c r="Q359" s="182"/>
      <c r="R359" s="162"/>
      <c r="S359" s="162" t="s">
        <v>96</v>
      </c>
      <c r="T359" s="162" t="s">
        <v>96</v>
      </c>
      <c r="U359" s="182"/>
      <c r="V359" s="162"/>
      <c r="W359" s="182"/>
      <c r="X359" s="182"/>
      <c r="Y359" s="182"/>
      <c r="Z359" s="162" t="s">
        <v>96</v>
      </c>
      <c r="AA359" s="162" t="s">
        <v>98</v>
      </c>
      <c r="AB359" s="164" t="s">
        <v>99</v>
      </c>
      <c r="AC359" s="7" t="s">
        <v>100</v>
      </c>
      <c r="AD359" s="162" t="s">
        <v>96</v>
      </c>
      <c r="AE359" s="162" t="s">
        <v>101</v>
      </c>
      <c r="AF359" s="162"/>
      <c r="AG359" s="162"/>
      <c r="AH359" s="162" t="s">
        <v>1042</v>
      </c>
      <c r="AI359" s="162" t="s">
        <v>147</v>
      </c>
      <c r="AJ359" s="162">
        <v>2019</v>
      </c>
      <c r="AK359" s="162">
        <v>11</v>
      </c>
      <c r="AL359" s="162">
        <v>1</v>
      </c>
      <c r="AM359" s="162">
        <v>2019</v>
      </c>
      <c r="AN359" s="162">
        <v>11</v>
      </c>
      <c r="AO359" s="162">
        <v>1</v>
      </c>
      <c r="AP359" s="162">
        <v>2026</v>
      </c>
      <c r="AQ359" s="162">
        <v>10</v>
      </c>
      <c r="AR359" s="162">
        <v>31</v>
      </c>
      <c r="AS359" s="162">
        <v>2019</v>
      </c>
      <c r="AT359" s="162">
        <v>10</v>
      </c>
      <c r="AU359" s="162">
        <v>30</v>
      </c>
      <c r="AV359" s="162" t="s">
        <v>101</v>
      </c>
      <c r="AW359" s="162"/>
      <c r="AX359" s="162"/>
      <c r="AY359" s="162"/>
      <c r="AZ359" s="162"/>
      <c r="BA359" s="162"/>
      <c r="BB359" s="182"/>
      <c r="BC359" s="182"/>
      <c r="BD359" s="182"/>
      <c r="BE359" s="182"/>
      <c r="BF359" s="182"/>
      <c r="BG359" s="182"/>
      <c r="BH359" s="182"/>
      <c r="BI359" s="182"/>
      <c r="BJ359" s="182"/>
      <c r="BK359" s="182"/>
      <c r="BL359" s="182"/>
      <c r="BM359" s="162" t="s">
        <v>103</v>
      </c>
      <c r="BN359" s="162" t="s">
        <v>96</v>
      </c>
      <c r="BO359" s="162" t="s">
        <v>103</v>
      </c>
      <c r="BP359" s="162" t="s">
        <v>104</v>
      </c>
      <c r="BQ359" s="162" t="s">
        <v>117</v>
      </c>
      <c r="BR359" s="162" t="s">
        <v>712</v>
      </c>
      <c r="BS359" s="162" t="s">
        <v>101</v>
      </c>
      <c r="BT359" s="187"/>
      <c r="BU359" s="187"/>
      <c r="BV359" s="187"/>
      <c r="BW359" s="187"/>
      <c r="BX359" s="162"/>
      <c r="BY359" s="182"/>
    </row>
    <row r="360" spans="1:77" x14ac:dyDescent="0.25">
      <c r="A360" s="162" t="s">
        <v>1567</v>
      </c>
      <c r="B360" s="162" t="s">
        <v>1568</v>
      </c>
      <c r="C360" s="162" t="s">
        <v>1569</v>
      </c>
      <c r="D360" s="162" t="s">
        <v>95</v>
      </c>
      <c r="E360" s="162" t="s">
        <v>1570</v>
      </c>
      <c r="F360" s="162" t="s">
        <v>1571</v>
      </c>
      <c r="G360" s="182"/>
      <c r="H360" s="182"/>
      <c r="I360" s="183"/>
      <c r="J360" s="166">
        <v>20</v>
      </c>
      <c r="K360" s="2">
        <v>20</v>
      </c>
      <c r="L360" s="166">
        <v>49.23</v>
      </c>
      <c r="M360" s="182"/>
      <c r="N360" s="182"/>
      <c r="O360" s="182"/>
      <c r="P360" s="162"/>
      <c r="Q360" s="182"/>
      <c r="R360" s="162"/>
      <c r="S360" s="162" t="s">
        <v>208</v>
      </c>
      <c r="T360" s="162" t="s">
        <v>96</v>
      </c>
      <c r="U360" s="182"/>
      <c r="V360" s="162"/>
      <c r="W360" s="182"/>
      <c r="X360" s="182"/>
      <c r="Y360" s="182"/>
      <c r="Z360" s="162" t="s">
        <v>96</v>
      </c>
      <c r="AA360" s="162" t="s">
        <v>263</v>
      </c>
      <c r="AB360" s="164" t="s">
        <v>99</v>
      </c>
      <c r="AC360" s="7" t="s">
        <v>100</v>
      </c>
      <c r="AD360" s="162" t="s">
        <v>96</v>
      </c>
      <c r="AE360" s="162" t="s">
        <v>101</v>
      </c>
      <c r="AF360" s="7" t="s">
        <v>137</v>
      </c>
      <c r="AG360" s="162" t="s">
        <v>359</v>
      </c>
      <c r="AH360" s="162" t="s">
        <v>102</v>
      </c>
      <c r="AI360" s="162" t="s">
        <v>257</v>
      </c>
      <c r="AJ360" s="162">
        <v>2016</v>
      </c>
      <c r="AK360" s="162">
        <v>12</v>
      </c>
      <c r="AL360" s="162">
        <v>1</v>
      </c>
      <c r="AM360" s="162">
        <v>2016</v>
      </c>
      <c r="AN360" s="162">
        <v>12</v>
      </c>
      <c r="AO360" s="162">
        <v>1</v>
      </c>
      <c r="AP360" s="162">
        <v>2036</v>
      </c>
      <c r="AQ360" s="162">
        <v>11</v>
      </c>
      <c r="AR360" s="162">
        <v>30</v>
      </c>
      <c r="AS360" s="162">
        <v>2015</v>
      </c>
      <c r="AT360" s="162">
        <v>3</v>
      </c>
      <c r="AU360" s="162">
        <v>23</v>
      </c>
      <c r="AV360" s="162" t="s">
        <v>101</v>
      </c>
      <c r="AW360" s="162"/>
      <c r="AX360" s="162"/>
      <c r="AY360" s="162"/>
      <c r="AZ360" s="162"/>
      <c r="BA360" s="162"/>
      <c r="BB360" s="182"/>
      <c r="BC360" s="182"/>
      <c r="BD360" s="182"/>
      <c r="BE360" s="182"/>
      <c r="BF360" s="182"/>
      <c r="BG360" s="182"/>
      <c r="BH360" s="182"/>
      <c r="BI360" s="182"/>
      <c r="BJ360" s="182"/>
      <c r="BK360" s="182"/>
      <c r="BL360" s="182"/>
      <c r="BM360" s="162" t="s">
        <v>103</v>
      </c>
      <c r="BN360" s="162" t="s">
        <v>96</v>
      </c>
      <c r="BO360" s="162" t="s">
        <v>103</v>
      </c>
      <c r="BP360" s="162" t="s">
        <v>104</v>
      </c>
      <c r="BQ360" s="162" t="s">
        <v>117</v>
      </c>
      <c r="BR360" s="162" t="s">
        <v>265</v>
      </c>
      <c r="BS360" s="162" t="s">
        <v>119</v>
      </c>
      <c r="BT360" s="175">
        <v>49.897379180908203</v>
      </c>
      <c r="BU360" s="175">
        <v>49.304830627441397</v>
      </c>
      <c r="BV360" s="175">
        <v>48.326107940673801</v>
      </c>
      <c r="BW360" s="175">
        <v>47.129979888915997</v>
      </c>
      <c r="BX360" s="162"/>
      <c r="BY360" s="182"/>
    </row>
    <row r="361" spans="1:77" x14ac:dyDescent="0.25">
      <c r="A361" s="162" t="s">
        <v>1572</v>
      </c>
      <c r="B361" s="162" t="s">
        <v>1573</v>
      </c>
      <c r="C361" s="162" t="s">
        <v>1574</v>
      </c>
      <c r="D361" s="162" t="s">
        <v>95</v>
      </c>
      <c r="E361" s="162" t="s">
        <v>96</v>
      </c>
      <c r="F361" s="162" t="s">
        <v>1575</v>
      </c>
      <c r="G361" s="182"/>
      <c r="H361" s="182"/>
      <c r="I361" s="183"/>
      <c r="J361" s="166">
        <v>18</v>
      </c>
      <c r="K361" s="2">
        <v>18</v>
      </c>
      <c r="L361" s="166">
        <v>62.02</v>
      </c>
      <c r="M361" s="182"/>
      <c r="N361" s="182"/>
      <c r="O361" s="182"/>
      <c r="P361" s="162"/>
      <c r="Q361" s="182"/>
      <c r="R361" s="162"/>
      <c r="S361" s="162" t="s">
        <v>96</v>
      </c>
      <c r="T361" s="162" t="s">
        <v>96</v>
      </c>
      <c r="U361" s="182"/>
      <c r="V361" s="162"/>
      <c r="W361" s="182"/>
      <c r="X361" s="182"/>
      <c r="Y361" s="182"/>
      <c r="Z361" s="162" t="s">
        <v>96</v>
      </c>
      <c r="AA361" s="162" t="s">
        <v>263</v>
      </c>
      <c r="AB361" s="164" t="s">
        <v>99</v>
      </c>
      <c r="AC361" s="7" t="s">
        <v>100</v>
      </c>
      <c r="AD361" s="162" t="s">
        <v>96</v>
      </c>
      <c r="AE361" s="162" t="s">
        <v>101</v>
      </c>
      <c r="AF361" s="162"/>
      <c r="AG361" s="162"/>
      <c r="AH361" s="162" t="s">
        <v>1576</v>
      </c>
      <c r="AI361" s="162" t="s">
        <v>115</v>
      </c>
      <c r="AJ361" s="162">
        <v>2016</v>
      </c>
      <c r="AK361" s="162">
        <v>7</v>
      </c>
      <c r="AL361" s="162">
        <v>1</v>
      </c>
      <c r="AM361" s="162">
        <v>2016</v>
      </c>
      <c r="AN361" s="162">
        <v>7</v>
      </c>
      <c r="AO361" s="162">
        <v>1</v>
      </c>
      <c r="AP361" s="162">
        <v>2031</v>
      </c>
      <c r="AQ361" s="162">
        <v>6</v>
      </c>
      <c r="AR361" s="162">
        <v>30</v>
      </c>
      <c r="AS361" s="162">
        <v>2013</v>
      </c>
      <c r="AT361" s="162">
        <v>12</v>
      </c>
      <c r="AU361" s="162">
        <v>16</v>
      </c>
      <c r="AV361" s="162" t="s">
        <v>101</v>
      </c>
      <c r="AW361" s="162"/>
      <c r="AX361" s="162"/>
      <c r="AY361" s="162"/>
      <c r="AZ361" s="162"/>
      <c r="BA361" s="162"/>
      <c r="BB361" s="182"/>
      <c r="BC361" s="182"/>
      <c r="BD361" s="182"/>
      <c r="BE361" s="182"/>
      <c r="BF361" s="182"/>
      <c r="BG361" s="182"/>
      <c r="BH361" s="182"/>
      <c r="BI361" s="182"/>
      <c r="BJ361" s="182"/>
      <c r="BK361" s="182"/>
      <c r="BL361" s="182"/>
      <c r="BM361" s="162" t="s">
        <v>103</v>
      </c>
      <c r="BN361" s="162" t="s">
        <v>96</v>
      </c>
      <c r="BO361" s="162" t="s">
        <v>103</v>
      </c>
      <c r="BP361" s="162" t="s">
        <v>104</v>
      </c>
      <c r="BQ361" s="162" t="s">
        <v>117</v>
      </c>
      <c r="BR361" s="162" t="s">
        <v>566</v>
      </c>
      <c r="BS361" s="162" t="s">
        <v>621</v>
      </c>
      <c r="BT361" s="175">
        <v>54.053198669433598</v>
      </c>
      <c r="BU361" s="175">
        <v>53.9415311279297</v>
      </c>
      <c r="BV361" s="175">
        <v>53.941531311035199</v>
      </c>
      <c r="BW361" s="175">
        <v>0</v>
      </c>
      <c r="BX361" s="162"/>
      <c r="BY361" s="182"/>
    </row>
    <row r="362" spans="1:77" x14ac:dyDescent="0.25">
      <c r="A362" s="162" t="s">
        <v>1577</v>
      </c>
      <c r="B362" s="162" t="s">
        <v>1578</v>
      </c>
      <c r="C362" s="162" t="s">
        <v>1579</v>
      </c>
      <c r="D362" s="162" t="s">
        <v>95</v>
      </c>
      <c r="E362" s="162" t="s">
        <v>96</v>
      </c>
      <c r="F362" s="162" t="s">
        <v>96</v>
      </c>
      <c r="G362" s="182"/>
      <c r="H362" s="182"/>
      <c r="I362" s="183"/>
      <c r="J362" s="166">
        <v>6.0640000000000001</v>
      </c>
      <c r="K362" s="188"/>
      <c r="L362" s="166">
        <v>0</v>
      </c>
      <c r="M362" s="182"/>
      <c r="N362" s="182"/>
      <c r="O362" s="182"/>
      <c r="P362" s="162"/>
      <c r="Q362" s="182"/>
      <c r="R362" s="162"/>
      <c r="S362" s="162" t="s">
        <v>96</v>
      </c>
      <c r="T362" s="162" t="s">
        <v>96</v>
      </c>
      <c r="U362" s="182"/>
      <c r="V362" s="162"/>
      <c r="W362" s="182"/>
      <c r="X362" s="182"/>
      <c r="Y362" s="182"/>
      <c r="Z362" s="162" t="s">
        <v>96</v>
      </c>
      <c r="AA362" s="162" t="s">
        <v>96</v>
      </c>
      <c r="AB362" s="164" t="s">
        <v>99</v>
      </c>
      <c r="AC362" s="7" t="s">
        <v>100</v>
      </c>
      <c r="AD362" s="162" t="s">
        <v>96</v>
      </c>
      <c r="AE362" s="162" t="s">
        <v>101</v>
      </c>
      <c r="AF362" s="162"/>
      <c r="AG362" s="162"/>
      <c r="AH362" s="162" t="s">
        <v>610</v>
      </c>
      <c r="AI362" s="162" t="s">
        <v>147</v>
      </c>
      <c r="AJ362" s="162">
        <v>1988</v>
      </c>
      <c r="AK362" s="162">
        <v>9</v>
      </c>
      <c r="AL362" s="162">
        <v>2</v>
      </c>
      <c r="AM362" s="162">
        <v>1988</v>
      </c>
      <c r="AN362" s="162">
        <v>9</v>
      </c>
      <c r="AO362" s="162">
        <v>2</v>
      </c>
      <c r="AP362" s="162">
        <v>2060</v>
      </c>
      <c r="AQ362" s="162">
        <v>12</v>
      </c>
      <c r="AR362" s="162">
        <v>31</v>
      </c>
      <c r="AS362" s="162">
        <v>1988</v>
      </c>
      <c r="AT362" s="162">
        <v>4</v>
      </c>
      <c r="AU362" s="162">
        <v>29</v>
      </c>
      <c r="AV362" s="162" t="s">
        <v>101</v>
      </c>
      <c r="AW362" s="162"/>
      <c r="AX362" s="162"/>
      <c r="AY362" s="162"/>
      <c r="AZ362" s="162"/>
      <c r="BA362" s="162"/>
      <c r="BB362" s="182"/>
      <c r="BC362" s="182"/>
      <c r="BD362" s="182"/>
      <c r="BE362" s="182"/>
      <c r="BF362" s="182"/>
      <c r="BG362" s="182"/>
      <c r="BH362" s="182"/>
      <c r="BI362" s="182"/>
      <c r="BJ362" s="182"/>
      <c r="BK362" s="182"/>
      <c r="BL362" s="182"/>
      <c r="BM362" s="162" t="s">
        <v>103</v>
      </c>
      <c r="BN362" s="162" t="s">
        <v>96</v>
      </c>
      <c r="BO362" s="162" t="s">
        <v>116</v>
      </c>
      <c r="BP362" s="162" t="s">
        <v>104</v>
      </c>
      <c r="BQ362" s="162" t="s">
        <v>117</v>
      </c>
      <c r="BR362" s="162" t="s">
        <v>611</v>
      </c>
      <c r="BS362" s="162" t="s">
        <v>101</v>
      </c>
      <c r="BT362" s="187"/>
      <c r="BU362" s="187"/>
      <c r="BV362" s="187"/>
      <c r="BW362" s="187"/>
      <c r="BX362" s="162"/>
      <c r="BY362" s="182"/>
    </row>
    <row r="363" spans="1:77" x14ac:dyDescent="0.25">
      <c r="A363" s="162" t="s">
        <v>1580</v>
      </c>
      <c r="B363" s="162" t="s">
        <v>1581</v>
      </c>
      <c r="C363" s="162" t="s">
        <v>1582</v>
      </c>
      <c r="D363" s="162" t="s">
        <v>95</v>
      </c>
      <c r="E363" s="162" t="s">
        <v>96</v>
      </c>
      <c r="F363" s="162" t="s">
        <v>96</v>
      </c>
      <c r="G363" s="182"/>
      <c r="H363" s="182"/>
      <c r="I363" s="183"/>
      <c r="J363" s="166">
        <v>24</v>
      </c>
      <c r="K363" s="2">
        <v>24</v>
      </c>
      <c r="L363" s="166">
        <v>37</v>
      </c>
      <c r="M363" s="182"/>
      <c r="N363" s="182"/>
      <c r="O363" s="182"/>
      <c r="P363" s="162"/>
      <c r="Q363" s="182"/>
      <c r="R363" s="162"/>
      <c r="S363" s="162" t="s">
        <v>96</v>
      </c>
      <c r="T363" s="162" t="s">
        <v>96</v>
      </c>
      <c r="U363" s="182"/>
      <c r="V363" s="162"/>
      <c r="W363" s="182"/>
      <c r="X363" s="182"/>
      <c r="Y363" s="182"/>
      <c r="Z363" s="162" t="s">
        <v>96</v>
      </c>
      <c r="AA363" s="162" t="s">
        <v>96</v>
      </c>
      <c r="AB363" s="164" t="s">
        <v>99</v>
      </c>
      <c r="AC363" s="7" t="s">
        <v>100</v>
      </c>
      <c r="AD363" s="162" t="s">
        <v>96</v>
      </c>
      <c r="AE363" s="162" t="s">
        <v>101</v>
      </c>
      <c r="AF363" s="162" t="s">
        <v>325</v>
      </c>
      <c r="AG363" s="162" t="s">
        <v>155</v>
      </c>
      <c r="AH363" s="162" t="s">
        <v>1583</v>
      </c>
      <c r="AI363" s="162" t="s">
        <v>210</v>
      </c>
      <c r="AJ363" s="162">
        <v>1994</v>
      </c>
      <c r="AK363" s="162">
        <v>6</v>
      </c>
      <c r="AL363" s="162">
        <v>27</v>
      </c>
      <c r="AM363" s="162">
        <v>1994</v>
      </c>
      <c r="AN363" s="162">
        <v>12</v>
      </c>
      <c r="AO363" s="162">
        <v>30</v>
      </c>
      <c r="AP363" s="162">
        <v>2060</v>
      </c>
      <c r="AQ363" s="162">
        <v>12</v>
      </c>
      <c r="AR363" s="162">
        <v>31</v>
      </c>
      <c r="AS363" s="162">
        <v>1994</v>
      </c>
      <c r="AT363" s="162">
        <v>1</v>
      </c>
      <c r="AU363" s="162">
        <v>18</v>
      </c>
      <c r="AV363" s="162" t="s">
        <v>101</v>
      </c>
      <c r="AW363" s="162"/>
      <c r="AX363" s="162"/>
      <c r="AY363" s="162"/>
      <c r="AZ363" s="162"/>
      <c r="BA363" s="162"/>
      <c r="BB363" s="182"/>
      <c r="BC363" s="182"/>
      <c r="BD363" s="182"/>
      <c r="BE363" s="182"/>
      <c r="BF363" s="182"/>
      <c r="BG363" s="182"/>
      <c r="BH363" s="182"/>
      <c r="BI363" s="182"/>
      <c r="BJ363" s="182"/>
      <c r="BK363" s="182"/>
      <c r="BL363" s="182"/>
      <c r="BM363" s="162" t="s">
        <v>103</v>
      </c>
      <c r="BN363" s="162" t="s">
        <v>96</v>
      </c>
      <c r="BO363" s="162" t="s">
        <v>103</v>
      </c>
      <c r="BP363" s="162" t="s">
        <v>104</v>
      </c>
      <c r="BQ363" s="162" t="s">
        <v>117</v>
      </c>
      <c r="BR363" s="162" t="s">
        <v>566</v>
      </c>
      <c r="BS363" s="162" t="s">
        <v>404</v>
      </c>
      <c r="BT363" s="175">
        <v>43.029000274658202</v>
      </c>
      <c r="BU363" s="175">
        <v>43.029000152587898</v>
      </c>
      <c r="BV363" s="175">
        <v>43.029000396728499</v>
      </c>
      <c r="BW363" s="175">
        <v>43.028999572753897</v>
      </c>
      <c r="BX363" s="162"/>
      <c r="BY363" s="182"/>
    </row>
    <row r="364" spans="1:77" x14ac:dyDescent="0.25">
      <c r="A364" s="162" t="s">
        <v>1584</v>
      </c>
      <c r="B364" s="162" t="s">
        <v>1585</v>
      </c>
      <c r="C364" s="162" t="s">
        <v>1586</v>
      </c>
      <c r="D364" s="162" t="s">
        <v>95</v>
      </c>
      <c r="E364" s="162" t="s">
        <v>96</v>
      </c>
      <c r="F364" s="162" t="s">
        <v>96</v>
      </c>
      <c r="G364" s="182"/>
      <c r="H364" s="182"/>
      <c r="I364" s="183"/>
      <c r="J364" s="166">
        <v>9</v>
      </c>
      <c r="K364" s="2">
        <v>9</v>
      </c>
      <c r="L364" s="166">
        <v>72</v>
      </c>
      <c r="M364" s="182"/>
      <c r="N364" s="182"/>
      <c r="O364" s="182"/>
      <c r="P364" s="162"/>
      <c r="Q364" s="182"/>
      <c r="R364" s="162"/>
      <c r="S364" s="162" t="s">
        <v>96</v>
      </c>
      <c r="T364" s="162" t="s">
        <v>96</v>
      </c>
      <c r="U364" s="182"/>
      <c r="V364" s="162"/>
      <c r="W364" s="182"/>
      <c r="X364" s="182"/>
      <c r="Y364" s="182"/>
      <c r="Z364" s="162" t="s">
        <v>96</v>
      </c>
      <c r="AA364" s="162" t="s">
        <v>263</v>
      </c>
      <c r="AB364" s="164" t="s">
        <v>99</v>
      </c>
      <c r="AC364" s="7" t="s">
        <v>100</v>
      </c>
      <c r="AD364" s="162" t="s">
        <v>96</v>
      </c>
      <c r="AE364" s="162" t="s">
        <v>101</v>
      </c>
      <c r="AF364" s="7" t="s">
        <v>137</v>
      </c>
      <c r="AG364" s="162" t="s">
        <v>352</v>
      </c>
      <c r="AH364" s="162" t="s">
        <v>1587</v>
      </c>
      <c r="AI364" s="162" t="s">
        <v>347</v>
      </c>
      <c r="AJ364" s="162">
        <v>2009</v>
      </c>
      <c r="AK364" s="162">
        <v>2</v>
      </c>
      <c r="AL364" s="162">
        <v>21</v>
      </c>
      <c r="AM364" s="162">
        <v>2009</v>
      </c>
      <c r="AN364" s="162">
        <v>2</v>
      </c>
      <c r="AO364" s="162">
        <v>21</v>
      </c>
      <c r="AP364" s="162">
        <v>2031</v>
      </c>
      <c r="AQ364" s="162">
        <v>2</v>
      </c>
      <c r="AR364" s="162">
        <v>7</v>
      </c>
      <c r="AS364" s="162">
        <v>2005</v>
      </c>
      <c r="AT364" s="162">
        <v>9</v>
      </c>
      <c r="AU364" s="162">
        <v>26</v>
      </c>
      <c r="AV364" s="162" t="s">
        <v>101</v>
      </c>
      <c r="AW364" s="162"/>
      <c r="AX364" s="162"/>
      <c r="AY364" s="162"/>
      <c r="AZ364" s="162"/>
      <c r="BA364" s="162"/>
      <c r="BB364" s="182"/>
      <c r="BC364" s="182"/>
      <c r="BD364" s="182"/>
      <c r="BE364" s="182"/>
      <c r="BF364" s="182"/>
      <c r="BG364" s="182"/>
      <c r="BH364" s="182"/>
      <c r="BI364" s="182"/>
      <c r="BJ364" s="182"/>
      <c r="BK364" s="182"/>
      <c r="BL364" s="182"/>
      <c r="BM364" s="162" t="s">
        <v>103</v>
      </c>
      <c r="BN364" s="162" t="s">
        <v>96</v>
      </c>
      <c r="BO364" s="162" t="s">
        <v>103</v>
      </c>
      <c r="BP364" s="162" t="s">
        <v>104</v>
      </c>
      <c r="BQ364" s="162" t="s">
        <v>117</v>
      </c>
      <c r="BR364" s="162" t="s">
        <v>566</v>
      </c>
      <c r="BS364" s="162" t="s">
        <v>168</v>
      </c>
      <c r="BT364" s="175">
        <v>63.712799682617202</v>
      </c>
      <c r="BU364" s="175">
        <v>63.554400390624998</v>
      </c>
      <c r="BV364" s="175">
        <v>63.5543997802734</v>
      </c>
      <c r="BW364" s="175">
        <v>0</v>
      </c>
      <c r="BX364" s="162"/>
      <c r="BY364" s="182"/>
    </row>
    <row r="365" spans="1:77" x14ac:dyDescent="0.25">
      <c r="A365" s="162" t="s">
        <v>1588</v>
      </c>
      <c r="B365" s="162" t="s">
        <v>1589</v>
      </c>
      <c r="C365" s="162" t="s">
        <v>1590</v>
      </c>
      <c r="D365" s="162" t="s">
        <v>95</v>
      </c>
      <c r="E365" s="162"/>
      <c r="F365" s="162"/>
      <c r="G365" s="182"/>
      <c r="H365" s="182"/>
      <c r="I365" s="183"/>
      <c r="J365" s="166">
        <v>182.5</v>
      </c>
      <c r="K365" s="188"/>
      <c r="L365" s="166">
        <v>0</v>
      </c>
      <c r="M365" s="182"/>
      <c r="N365" s="182"/>
      <c r="O365" s="182"/>
      <c r="P365" s="162"/>
      <c r="Q365" s="182"/>
      <c r="R365" s="162"/>
      <c r="S365" s="162"/>
      <c r="T365" s="162" t="s">
        <v>123</v>
      </c>
      <c r="U365" s="182"/>
      <c r="V365" s="162">
        <v>730</v>
      </c>
      <c r="W365" s="182"/>
      <c r="X365" s="182"/>
      <c r="Y365" s="182"/>
      <c r="Z365" s="162"/>
      <c r="AA365" s="162" t="s">
        <v>98</v>
      </c>
      <c r="AB365" s="101" t="s">
        <v>615</v>
      </c>
      <c r="AC365" s="7" t="s">
        <v>521</v>
      </c>
      <c r="AD365" s="162"/>
      <c r="AE365" s="162"/>
      <c r="AF365" s="162" t="s">
        <v>247</v>
      </c>
      <c r="AG365" s="162" t="s">
        <v>183</v>
      </c>
      <c r="AH365" s="162"/>
      <c r="AI365" s="162"/>
      <c r="AJ365" s="162"/>
      <c r="AK365" s="162"/>
      <c r="AL365" s="162"/>
      <c r="AM365" s="162">
        <v>2022</v>
      </c>
      <c r="AN365" s="162">
        <v>4</v>
      </c>
      <c r="AO365" s="162">
        <v>7</v>
      </c>
      <c r="AP365" s="162">
        <v>2050</v>
      </c>
      <c r="AQ365" s="162">
        <v>12</v>
      </c>
      <c r="AR365" s="162">
        <v>31</v>
      </c>
      <c r="AS365" s="162"/>
      <c r="AT365" s="162"/>
      <c r="AU365" s="162"/>
      <c r="AV365" s="162" t="s">
        <v>101</v>
      </c>
      <c r="AW365" s="162"/>
      <c r="AX365" s="162"/>
      <c r="AY365" s="162"/>
      <c r="AZ365" s="162"/>
      <c r="BA365" s="162"/>
      <c r="BB365" s="182"/>
      <c r="BC365" s="182"/>
      <c r="BD365" s="182"/>
      <c r="BE365" s="182"/>
      <c r="BF365" s="182"/>
      <c r="BG365" s="182"/>
      <c r="BH365" s="182"/>
      <c r="BI365" s="182"/>
      <c r="BJ365" s="182"/>
      <c r="BK365" s="182"/>
      <c r="BL365" s="182"/>
      <c r="BM365" s="162"/>
      <c r="BN365" s="162"/>
      <c r="BO365" s="162"/>
      <c r="BP365" s="162" t="s">
        <v>104</v>
      </c>
      <c r="BQ365" s="162" t="s">
        <v>117</v>
      </c>
      <c r="BR365" s="162" t="s">
        <v>96</v>
      </c>
      <c r="BS365" s="162" t="s">
        <v>130</v>
      </c>
      <c r="BT365" s="187"/>
      <c r="BU365" s="187"/>
      <c r="BV365" s="187"/>
      <c r="BW365" s="187"/>
      <c r="BX365" s="162"/>
      <c r="BY365" s="182"/>
    </row>
    <row r="366" spans="1:77" x14ac:dyDescent="0.25">
      <c r="A366" s="162" t="s">
        <v>1591</v>
      </c>
      <c r="B366" s="162" t="s">
        <v>1592</v>
      </c>
      <c r="C366" s="162" t="s">
        <v>1593</v>
      </c>
      <c r="D366" s="162" t="s">
        <v>95</v>
      </c>
      <c r="E366" s="162"/>
      <c r="F366" s="162"/>
      <c r="G366" s="182"/>
      <c r="H366" s="182"/>
      <c r="I366" s="183"/>
      <c r="J366" s="166">
        <v>93</v>
      </c>
      <c r="K366" s="188"/>
      <c r="L366" s="168">
        <v>331.17952462311678</v>
      </c>
      <c r="M366" s="182"/>
      <c r="N366" s="182"/>
      <c r="O366" s="182"/>
      <c r="P366" s="162"/>
      <c r="Q366" s="182"/>
      <c r="R366" s="162"/>
      <c r="S366" s="162"/>
      <c r="T366" s="162"/>
      <c r="U366" s="182"/>
      <c r="V366" s="162"/>
      <c r="W366" s="182"/>
      <c r="X366" s="182"/>
      <c r="Y366" s="182"/>
      <c r="Z366" s="162"/>
      <c r="AA366" s="162" t="s">
        <v>96</v>
      </c>
      <c r="AB366" s="101" t="s">
        <v>615</v>
      </c>
      <c r="AC366" s="7" t="s">
        <v>521</v>
      </c>
      <c r="AD366" s="162"/>
      <c r="AE366" s="162"/>
      <c r="AF366" s="162"/>
      <c r="AH366" s="162"/>
      <c r="AI366" s="162"/>
      <c r="AJ366" s="162"/>
      <c r="AK366" s="162"/>
      <c r="AL366" s="162"/>
      <c r="AM366" s="162">
        <v>1950</v>
      </c>
      <c r="AN366" s="162">
        <v>1</v>
      </c>
      <c r="AO366" s="162">
        <v>1</v>
      </c>
      <c r="AP366" s="162">
        <v>2099</v>
      </c>
      <c r="AQ366" s="162">
        <v>12</v>
      </c>
      <c r="AR366" s="162">
        <v>31</v>
      </c>
      <c r="AS366" s="162"/>
      <c r="AT366" s="162"/>
      <c r="AU366" s="162"/>
      <c r="AV366" s="162" t="s">
        <v>101</v>
      </c>
      <c r="AW366" s="162"/>
      <c r="AX366" s="162"/>
      <c r="AY366" s="162"/>
      <c r="AZ366" s="162"/>
      <c r="BA366" s="162"/>
      <c r="BB366" s="182"/>
      <c r="BC366" s="182"/>
      <c r="BD366" s="182"/>
      <c r="BE366" s="182"/>
      <c r="BF366" s="182"/>
      <c r="BG366" s="182"/>
      <c r="BH366" s="182"/>
      <c r="BI366" s="182"/>
      <c r="BJ366" s="182"/>
      <c r="BK366" s="182"/>
      <c r="BL366" s="182"/>
      <c r="BM366" s="162"/>
      <c r="BN366" s="162"/>
      <c r="BO366" s="162"/>
      <c r="BP366" s="162" t="s">
        <v>104</v>
      </c>
      <c r="BQ366" s="162" t="s">
        <v>117</v>
      </c>
      <c r="BR366" s="162" t="s">
        <v>96</v>
      </c>
      <c r="BS366" s="162" t="s">
        <v>522</v>
      </c>
      <c r="BT366" s="187"/>
      <c r="BU366" s="187"/>
      <c r="BV366" s="187"/>
      <c r="BW366" s="187"/>
      <c r="BX366" s="162"/>
      <c r="BY366" s="192"/>
    </row>
    <row r="367" spans="1:77" x14ac:dyDescent="0.25">
      <c r="A367" s="162" t="s">
        <v>1594</v>
      </c>
      <c r="B367" s="162" t="s">
        <v>1595</v>
      </c>
      <c r="C367" s="162" t="s">
        <v>1596</v>
      </c>
      <c r="D367" s="162" t="s">
        <v>95</v>
      </c>
      <c r="E367" s="162" t="s">
        <v>1597</v>
      </c>
      <c r="F367" s="162" t="s">
        <v>1092</v>
      </c>
      <c r="G367" s="182"/>
      <c r="H367" s="182"/>
      <c r="I367" s="183"/>
      <c r="J367" s="166">
        <v>1.5</v>
      </c>
      <c r="K367" s="2">
        <v>1.5</v>
      </c>
      <c r="L367" s="166">
        <v>2.1</v>
      </c>
      <c r="M367" s="182"/>
      <c r="N367" s="182"/>
      <c r="O367" s="182"/>
      <c r="P367" s="162"/>
      <c r="Q367" s="182"/>
      <c r="R367" s="162"/>
      <c r="S367" s="162" t="s">
        <v>208</v>
      </c>
      <c r="T367" s="162" t="s">
        <v>96</v>
      </c>
      <c r="U367" s="182"/>
      <c r="V367" s="162"/>
      <c r="W367" s="182"/>
      <c r="X367" s="182"/>
      <c r="Y367" s="182"/>
      <c r="Z367" s="162" t="s">
        <v>96</v>
      </c>
      <c r="AA367" s="162" t="s">
        <v>96</v>
      </c>
      <c r="AB367" s="164" t="s">
        <v>99</v>
      </c>
      <c r="AC367" s="7" t="s">
        <v>100</v>
      </c>
      <c r="AD367" s="162" t="s">
        <v>96</v>
      </c>
      <c r="AE367" s="162" t="s">
        <v>101</v>
      </c>
      <c r="AF367" s="7" t="s">
        <v>137</v>
      </c>
      <c r="AG367" s="162" t="s">
        <v>183</v>
      </c>
      <c r="AH367" s="162" t="s">
        <v>555</v>
      </c>
      <c r="AI367" s="162" t="s">
        <v>347</v>
      </c>
      <c r="AJ367" s="162">
        <v>2015</v>
      </c>
      <c r="AK367" s="162">
        <v>4</v>
      </c>
      <c r="AL367" s="162">
        <v>30</v>
      </c>
      <c r="AM367" s="162">
        <v>2015</v>
      </c>
      <c r="AN367" s="162">
        <v>4</v>
      </c>
      <c r="AO367" s="162">
        <v>30</v>
      </c>
      <c r="AP367" s="162">
        <v>2035</v>
      </c>
      <c r="AQ367" s="162">
        <v>4</v>
      </c>
      <c r="AR367" s="162">
        <v>29</v>
      </c>
      <c r="AS367" s="162">
        <v>2011</v>
      </c>
      <c r="AT367" s="162">
        <v>8</v>
      </c>
      <c r="AU367" s="162">
        <v>17</v>
      </c>
      <c r="AV367" s="162" t="s">
        <v>101</v>
      </c>
      <c r="AW367" s="162"/>
      <c r="AX367" s="162"/>
      <c r="AY367" s="162"/>
      <c r="AZ367" s="162"/>
      <c r="BA367" s="162"/>
      <c r="BB367" s="182"/>
      <c r="BC367" s="182"/>
      <c r="BD367" s="182"/>
      <c r="BE367" s="182"/>
      <c r="BF367" s="182"/>
      <c r="BG367" s="182"/>
      <c r="BH367" s="182"/>
      <c r="BI367" s="182"/>
      <c r="BJ367" s="182"/>
      <c r="BK367" s="182"/>
      <c r="BL367" s="182"/>
      <c r="BM367" s="162" t="s">
        <v>103</v>
      </c>
      <c r="BN367" s="162" t="s">
        <v>96</v>
      </c>
      <c r="BO367" s="162" t="s">
        <v>116</v>
      </c>
      <c r="BP367" s="162" t="s">
        <v>104</v>
      </c>
      <c r="BQ367" s="162" t="s">
        <v>117</v>
      </c>
      <c r="BR367" s="162" t="s">
        <v>556</v>
      </c>
      <c r="BS367" s="162" t="s">
        <v>119</v>
      </c>
      <c r="BT367" s="175">
        <v>2.5641331176757798</v>
      </c>
      <c r="BU367" s="175">
        <v>2.5323570594787599</v>
      </c>
      <c r="BV367" s="175">
        <v>2.48208869361877</v>
      </c>
      <c r="BW367" s="175">
        <v>0.69399124908447296</v>
      </c>
      <c r="BX367" s="162"/>
      <c r="BY367" s="182"/>
    </row>
    <row r="368" spans="1:77" x14ac:dyDescent="0.25">
      <c r="A368" s="162" t="s">
        <v>1598</v>
      </c>
      <c r="B368" s="162" t="s">
        <v>1599</v>
      </c>
      <c r="C368" s="162" t="s">
        <v>1600</v>
      </c>
      <c r="D368" s="162" t="s">
        <v>95</v>
      </c>
      <c r="E368" s="162" t="s">
        <v>96</v>
      </c>
      <c r="F368" s="162" t="s">
        <v>96</v>
      </c>
      <c r="G368" s="182"/>
      <c r="H368" s="182"/>
      <c r="I368" s="183"/>
      <c r="J368" s="166">
        <v>26</v>
      </c>
      <c r="K368" s="2">
        <v>26</v>
      </c>
      <c r="L368" s="166">
        <v>118</v>
      </c>
      <c r="M368" s="182"/>
      <c r="N368" s="182"/>
      <c r="O368" s="182"/>
      <c r="P368" s="162"/>
      <c r="Q368" s="182"/>
      <c r="R368" s="162"/>
      <c r="S368" s="162" t="s">
        <v>96</v>
      </c>
      <c r="T368" s="162" t="s">
        <v>96</v>
      </c>
      <c r="U368" s="182"/>
      <c r="V368" s="162"/>
      <c r="W368" s="182"/>
      <c r="X368" s="182"/>
      <c r="Y368" s="182"/>
      <c r="Z368" s="162"/>
      <c r="AA368" s="162" t="s">
        <v>263</v>
      </c>
      <c r="AB368" s="164" t="s">
        <v>99</v>
      </c>
      <c r="AC368" s="7" t="s">
        <v>100</v>
      </c>
      <c r="AD368" s="162" t="s">
        <v>96</v>
      </c>
      <c r="AE368" s="162" t="s">
        <v>101</v>
      </c>
      <c r="AF368" s="162" t="s">
        <v>182</v>
      </c>
      <c r="AG368" s="162" t="s">
        <v>183</v>
      </c>
      <c r="AH368" s="162" t="s">
        <v>873</v>
      </c>
      <c r="AI368" s="162" t="s">
        <v>874</v>
      </c>
      <c r="AJ368" s="162">
        <v>2013</v>
      </c>
      <c r="AK368" s="162">
        <v>7</v>
      </c>
      <c r="AL368" s="162">
        <v>1</v>
      </c>
      <c r="AM368" s="162">
        <v>2013</v>
      </c>
      <c r="AN368" s="162">
        <v>7</v>
      </c>
      <c r="AO368" s="162">
        <v>1</v>
      </c>
      <c r="AP368" s="162">
        <v>2033</v>
      </c>
      <c r="AQ368" s="162">
        <v>6</v>
      </c>
      <c r="AR368" s="162">
        <v>30</v>
      </c>
      <c r="AS368" s="162">
        <v>2012</v>
      </c>
      <c r="AT368" s="162">
        <v>5</v>
      </c>
      <c r="AU368" s="162">
        <v>9</v>
      </c>
      <c r="AV368" s="162" t="s">
        <v>101</v>
      </c>
      <c r="AW368" s="162"/>
      <c r="AX368" s="162"/>
      <c r="AY368" s="162"/>
      <c r="AZ368" s="162"/>
      <c r="BA368" s="162"/>
      <c r="BB368" s="182"/>
      <c r="BC368" s="182"/>
      <c r="BD368" s="182"/>
      <c r="BE368" s="182"/>
      <c r="BF368" s="182"/>
      <c r="BG368" s="182"/>
      <c r="BH368" s="182"/>
      <c r="BI368" s="182"/>
      <c r="BJ368" s="182"/>
      <c r="BK368" s="182"/>
      <c r="BL368" s="182"/>
      <c r="BM368" s="162" t="s">
        <v>103</v>
      </c>
      <c r="BN368" s="162" t="s">
        <v>96</v>
      </c>
      <c r="BO368" s="162" t="s">
        <v>103</v>
      </c>
      <c r="BP368" s="162" t="s">
        <v>104</v>
      </c>
      <c r="BQ368" s="162" t="s">
        <v>117</v>
      </c>
      <c r="BR368" s="162" t="s">
        <v>566</v>
      </c>
      <c r="BS368" s="162" t="s">
        <v>404</v>
      </c>
      <c r="BT368" s="175">
        <v>56.391817708333299</v>
      </c>
      <c r="BU368" s="175">
        <v>56.676546091715501</v>
      </c>
      <c r="BV368" s="175">
        <v>56.417574727376298</v>
      </c>
      <c r="BW368" s="175">
        <v>0</v>
      </c>
      <c r="BX368" s="162"/>
      <c r="BY368" s="182"/>
    </row>
    <row r="369" spans="1:77" x14ac:dyDescent="0.25">
      <c r="A369" s="162" t="s">
        <v>1601</v>
      </c>
      <c r="B369" s="162" t="s">
        <v>1602</v>
      </c>
      <c r="C369" s="162" t="s">
        <v>1603</v>
      </c>
      <c r="D369" s="162" t="s">
        <v>95</v>
      </c>
      <c r="E369" s="162"/>
      <c r="F369" s="162"/>
      <c r="G369" s="182"/>
      <c r="H369" s="182"/>
      <c r="I369" s="183"/>
      <c r="J369" s="166">
        <v>22</v>
      </c>
      <c r="K369" s="2">
        <v>16.8</v>
      </c>
      <c r="L369" s="166">
        <v>68.903666439066882</v>
      </c>
      <c r="M369" s="182"/>
      <c r="N369" s="182"/>
      <c r="O369" s="182"/>
      <c r="P369" s="162"/>
      <c r="Q369" s="182"/>
      <c r="R369" s="162"/>
      <c r="S369" s="162"/>
      <c r="T369" s="162"/>
      <c r="U369" s="182"/>
      <c r="V369" s="162"/>
      <c r="W369" s="182"/>
      <c r="X369" s="182"/>
      <c r="Y369" s="182"/>
      <c r="Z369" s="162"/>
      <c r="AA369" s="162" t="s">
        <v>263</v>
      </c>
      <c r="AB369" s="101" t="s">
        <v>615</v>
      </c>
      <c r="AC369" s="7" t="s">
        <v>521</v>
      </c>
      <c r="AD369" s="162"/>
      <c r="AE369" s="162"/>
      <c r="AF369" s="162" t="s">
        <v>182</v>
      </c>
      <c r="AG369" s="162" t="s">
        <v>541</v>
      </c>
      <c r="AH369" s="162"/>
      <c r="AI369" s="162"/>
      <c r="AJ369" s="162"/>
      <c r="AK369" s="162"/>
      <c r="AL369" s="162"/>
      <c r="AM369" s="162">
        <v>1950</v>
      </c>
      <c r="AN369" s="162">
        <v>1</v>
      </c>
      <c r="AO369" s="162">
        <v>1</v>
      </c>
      <c r="AP369" s="162">
        <v>2099</v>
      </c>
      <c r="AQ369" s="162">
        <v>12</v>
      </c>
      <c r="AR369" s="162">
        <v>31</v>
      </c>
      <c r="AS369" s="162"/>
      <c r="AT369" s="162"/>
      <c r="AU369" s="162"/>
      <c r="AV369" s="162" t="s">
        <v>101</v>
      </c>
      <c r="AW369" s="162"/>
      <c r="AX369" s="162"/>
      <c r="AY369" s="162"/>
      <c r="AZ369" s="162"/>
      <c r="BA369" s="162"/>
      <c r="BB369" s="182"/>
      <c r="BC369" s="182"/>
      <c r="BD369" s="182"/>
      <c r="BE369" s="182"/>
      <c r="BF369" s="182"/>
      <c r="BG369" s="182"/>
      <c r="BH369" s="182"/>
      <c r="BI369" s="182"/>
      <c r="BJ369" s="182"/>
      <c r="BK369" s="182"/>
      <c r="BL369" s="182"/>
      <c r="BM369" s="162"/>
      <c r="BN369" s="162"/>
      <c r="BO369" s="162"/>
      <c r="BP369" s="162" t="s">
        <v>104</v>
      </c>
      <c r="BQ369" s="162" t="s">
        <v>117</v>
      </c>
      <c r="BR369" s="162" t="s">
        <v>96</v>
      </c>
      <c r="BS369" s="162" t="s">
        <v>404</v>
      </c>
      <c r="BT369" s="175">
        <v>71.872131300409507</v>
      </c>
      <c r="BU369" s="175">
        <v>70.786723231836604</v>
      </c>
      <c r="BV369" s="175">
        <v>68.440767150023106</v>
      </c>
      <c r="BW369" s="175">
        <v>66.835729330268606</v>
      </c>
      <c r="BX369" s="162"/>
      <c r="BY369" s="182"/>
    </row>
    <row r="370" spans="1:77" x14ac:dyDescent="0.25">
      <c r="A370" s="162" t="s">
        <v>1604</v>
      </c>
      <c r="B370" s="162" t="s">
        <v>1605</v>
      </c>
      <c r="C370" s="162" t="s">
        <v>1606</v>
      </c>
      <c r="D370" s="162" t="s">
        <v>95</v>
      </c>
      <c r="E370" s="162" t="s">
        <v>1607</v>
      </c>
      <c r="F370" s="162" t="s">
        <v>1608</v>
      </c>
      <c r="G370" s="182"/>
      <c r="H370" s="182"/>
      <c r="I370" s="183"/>
      <c r="J370" s="166">
        <v>300</v>
      </c>
      <c r="K370" s="2">
        <v>300</v>
      </c>
      <c r="L370" s="166">
        <v>619</v>
      </c>
      <c r="M370" s="182"/>
      <c r="N370" s="182"/>
      <c r="O370" s="182"/>
      <c r="P370" s="162"/>
      <c r="Q370" s="182"/>
      <c r="R370" s="162"/>
      <c r="S370" s="162" t="s">
        <v>649</v>
      </c>
      <c r="T370" s="162" t="s">
        <v>96</v>
      </c>
      <c r="U370" s="182"/>
      <c r="V370" s="162"/>
      <c r="W370" s="182"/>
      <c r="X370" s="182"/>
      <c r="Y370" s="182"/>
      <c r="Z370" s="162" t="s">
        <v>96</v>
      </c>
      <c r="AA370" s="162" t="s">
        <v>263</v>
      </c>
      <c r="AB370" s="164" t="s">
        <v>99</v>
      </c>
      <c r="AC370" s="7" t="s">
        <v>100</v>
      </c>
      <c r="AD370" s="162" t="s">
        <v>96</v>
      </c>
      <c r="AE370" s="162" t="s">
        <v>101</v>
      </c>
      <c r="AF370" s="162"/>
      <c r="AG370" s="162"/>
      <c r="AH370" s="162" t="s">
        <v>1609</v>
      </c>
      <c r="AI370" s="162" t="s">
        <v>157</v>
      </c>
      <c r="AJ370" s="162">
        <v>2013</v>
      </c>
      <c r="AK370" s="162">
        <v>12</v>
      </c>
      <c r="AL370" s="162">
        <v>28</v>
      </c>
      <c r="AM370" s="162">
        <v>2014</v>
      </c>
      <c r="AN370" s="162">
        <v>12</v>
      </c>
      <c r="AO370" s="162">
        <v>17</v>
      </c>
      <c r="AP370" s="162">
        <v>2039</v>
      </c>
      <c r="AQ370" s="162">
        <v>12</v>
      </c>
      <c r="AR370" s="162">
        <v>16</v>
      </c>
      <c r="AS370" s="162">
        <v>2010</v>
      </c>
      <c r="AT370" s="162">
        <v>2</v>
      </c>
      <c r="AU370" s="162">
        <v>24</v>
      </c>
      <c r="AV370" s="162" t="s">
        <v>101</v>
      </c>
      <c r="AW370" s="162"/>
      <c r="AX370" s="162"/>
      <c r="AY370" s="162"/>
      <c r="AZ370" s="162"/>
      <c r="BA370" s="162"/>
      <c r="BB370" s="182"/>
      <c r="BC370" s="182"/>
      <c r="BD370" s="182"/>
      <c r="BE370" s="182"/>
      <c r="BF370" s="182"/>
      <c r="BG370" s="182"/>
      <c r="BH370" s="182"/>
      <c r="BI370" s="182"/>
      <c r="BJ370" s="182"/>
      <c r="BK370" s="182"/>
      <c r="BL370" s="182"/>
      <c r="BM370" s="162" t="s">
        <v>103</v>
      </c>
      <c r="BN370" s="162" t="s">
        <v>96</v>
      </c>
      <c r="BO370" s="162" t="s">
        <v>103</v>
      </c>
      <c r="BP370" s="162" t="s">
        <v>104</v>
      </c>
      <c r="BQ370" s="162" t="s">
        <v>117</v>
      </c>
      <c r="BR370" s="162" t="s">
        <v>566</v>
      </c>
      <c r="BS370" s="162" t="s">
        <v>119</v>
      </c>
      <c r="BT370" s="175">
        <v>687.39085058593798</v>
      </c>
      <c r="BU370" s="175">
        <v>674.00365820312504</v>
      </c>
      <c r="BV370" s="175">
        <v>651.37806054687496</v>
      </c>
      <c r="BW370" s="175">
        <v>624.16120996093798</v>
      </c>
      <c r="BX370" s="162"/>
      <c r="BY370" s="182"/>
    </row>
    <row r="371" spans="1:77" x14ac:dyDescent="0.25">
      <c r="A371" s="162" t="s">
        <v>1610</v>
      </c>
      <c r="B371" s="162" t="s">
        <v>1611</v>
      </c>
      <c r="C371" s="162" t="s">
        <v>1612</v>
      </c>
      <c r="D371" s="162" t="s">
        <v>95</v>
      </c>
      <c r="E371" s="162"/>
      <c r="F371" s="162"/>
      <c r="G371" s="182"/>
      <c r="H371" s="182"/>
      <c r="I371" s="183"/>
      <c r="J371" s="166">
        <v>18.5</v>
      </c>
      <c r="K371" s="2">
        <v>4.3499999999999996</v>
      </c>
      <c r="L371" s="166">
        <v>76.528538117683368</v>
      </c>
      <c r="M371" s="182"/>
      <c r="N371" s="182"/>
      <c r="O371" s="182"/>
      <c r="P371" s="162"/>
      <c r="Q371" s="182"/>
      <c r="R371" s="162"/>
      <c r="S371" s="162"/>
      <c r="T371" s="162"/>
      <c r="U371" s="182"/>
      <c r="V371" s="162"/>
      <c r="W371" s="182"/>
      <c r="X371" s="182"/>
      <c r="Y371" s="182"/>
      <c r="Z371" s="162"/>
      <c r="AA371" s="162" t="s">
        <v>263</v>
      </c>
      <c r="AB371" s="101" t="s">
        <v>615</v>
      </c>
      <c r="AC371" s="7" t="s">
        <v>521</v>
      </c>
      <c r="AD371" s="162"/>
      <c r="AE371" s="162"/>
      <c r="AF371" s="162"/>
      <c r="AG371" s="162"/>
      <c r="AH371" s="162"/>
      <c r="AI371" s="162"/>
      <c r="AJ371" s="162"/>
      <c r="AK371" s="162"/>
      <c r="AL371" s="162"/>
      <c r="AM371" s="162">
        <v>1950</v>
      </c>
      <c r="AN371" s="162">
        <v>1</v>
      </c>
      <c r="AO371" s="162">
        <v>1</v>
      </c>
      <c r="AP371" s="162">
        <v>2099</v>
      </c>
      <c r="AQ371" s="162">
        <v>12</v>
      </c>
      <c r="AR371" s="162">
        <v>31</v>
      </c>
      <c r="AS371" s="162"/>
      <c r="AT371" s="162"/>
      <c r="AU371" s="162"/>
      <c r="AV371" s="162" t="s">
        <v>101</v>
      </c>
      <c r="AW371" s="162"/>
      <c r="AX371" s="162"/>
      <c r="AY371" s="162"/>
      <c r="AZ371" s="162"/>
      <c r="BA371" s="162"/>
      <c r="BB371" s="182"/>
      <c r="BC371" s="182"/>
      <c r="BD371" s="182"/>
      <c r="BE371" s="182"/>
      <c r="BF371" s="182"/>
      <c r="BG371" s="182"/>
      <c r="BH371" s="182"/>
      <c r="BI371" s="182"/>
      <c r="BJ371" s="182"/>
      <c r="BK371" s="182"/>
      <c r="BL371" s="182"/>
      <c r="BM371" s="162"/>
      <c r="BN371" s="162"/>
      <c r="BO371" s="162"/>
      <c r="BP371" s="162" t="s">
        <v>104</v>
      </c>
      <c r="BQ371" s="162" t="s">
        <v>117</v>
      </c>
      <c r="BR371" s="162" t="s">
        <v>96</v>
      </c>
      <c r="BS371" s="162" t="s">
        <v>404</v>
      </c>
      <c r="BT371" s="175">
        <v>79.643198167017303</v>
      </c>
      <c r="BU371" s="175">
        <v>78.634161973505897</v>
      </c>
      <c r="BV371" s="175">
        <v>76.023169743362004</v>
      </c>
      <c r="BW371" s="175">
        <v>74.214834576613796</v>
      </c>
      <c r="BX371" s="162"/>
      <c r="BY371" s="182"/>
    </row>
    <row r="372" spans="1:77" x14ac:dyDescent="0.25">
      <c r="A372" s="162" t="s">
        <v>1613</v>
      </c>
      <c r="B372" s="162" t="s">
        <v>1614</v>
      </c>
      <c r="C372" s="162" t="s">
        <v>1615</v>
      </c>
      <c r="D372" s="162" t="s">
        <v>95</v>
      </c>
      <c r="E372" s="162"/>
      <c r="F372" s="162"/>
      <c r="G372" s="182"/>
      <c r="H372" s="182"/>
      <c r="I372" s="183"/>
      <c r="J372" s="166">
        <v>49.5</v>
      </c>
      <c r="K372" s="188"/>
      <c r="L372" s="168">
        <v>219.60569578281266</v>
      </c>
      <c r="M372" s="182"/>
      <c r="N372" s="182"/>
      <c r="O372" s="182"/>
      <c r="P372" s="162"/>
      <c r="Q372" s="182"/>
      <c r="R372" s="162"/>
      <c r="S372" s="162"/>
      <c r="T372" s="162"/>
      <c r="U372" s="182"/>
      <c r="V372" s="162"/>
      <c r="W372" s="182"/>
      <c r="X372" s="182"/>
      <c r="Y372" s="182"/>
      <c r="Z372" s="162"/>
      <c r="AA372" s="162" t="s">
        <v>96</v>
      </c>
      <c r="AB372" s="101" t="s">
        <v>615</v>
      </c>
      <c r="AC372" s="7" t="s">
        <v>521</v>
      </c>
      <c r="AD372" s="162"/>
      <c r="AE372" s="162"/>
      <c r="AF372" s="162" t="s">
        <v>182</v>
      </c>
      <c r="AG372" s="162" t="s">
        <v>183</v>
      </c>
      <c r="AH372" s="162"/>
      <c r="AI372" s="162"/>
      <c r="AJ372" s="162"/>
      <c r="AK372" s="162"/>
      <c r="AL372" s="162"/>
      <c r="AM372" s="162">
        <v>1950</v>
      </c>
      <c r="AN372" s="162">
        <v>1</v>
      </c>
      <c r="AO372" s="162">
        <v>1</v>
      </c>
      <c r="AP372" s="162">
        <v>2099</v>
      </c>
      <c r="AQ372" s="162">
        <v>12</v>
      </c>
      <c r="AR372" s="162">
        <v>31</v>
      </c>
      <c r="AS372" s="162"/>
      <c r="AT372" s="162"/>
      <c r="AU372" s="162"/>
      <c r="AV372" s="162" t="s">
        <v>101</v>
      </c>
      <c r="AW372" s="162"/>
      <c r="AX372" s="162"/>
      <c r="AY372" s="162"/>
      <c r="AZ372" s="162"/>
      <c r="BA372" s="162"/>
      <c r="BB372" s="182"/>
      <c r="BC372" s="182"/>
      <c r="BD372" s="182"/>
      <c r="BE372" s="182"/>
      <c r="BF372" s="182"/>
      <c r="BG372" s="182"/>
      <c r="BH372" s="182"/>
      <c r="BI372" s="182"/>
      <c r="BJ372" s="182"/>
      <c r="BK372" s="182"/>
      <c r="BL372" s="182"/>
      <c r="BM372" s="162"/>
      <c r="BN372" s="162"/>
      <c r="BO372" s="162"/>
      <c r="BP372" s="162" t="s">
        <v>104</v>
      </c>
      <c r="BQ372" s="162" t="s">
        <v>117</v>
      </c>
      <c r="BR372" s="162" t="s">
        <v>96</v>
      </c>
      <c r="BS372" s="162" t="s">
        <v>522</v>
      </c>
      <c r="BT372" s="187"/>
      <c r="BU372" s="187"/>
      <c r="BV372" s="187"/>
      <c r="BW372" s="187"/>
      <c r="BX372" s="162"/>
      <c r="BY372" s="182"/>
    </row>
    <row r="373" spans="1:77" x14ac:dyDescent="0.25">
      <c r="A373" s="162" t="s">
        <v>1616</v>
      </c>
      <c r="B373" s="162" t="s">
        <v>1617</v>
      </c>
      <c r="C373" s="162" t="s">
        <v>1618</v>
      </c>
      <c r="D373" s="162" t="s">
        <v>95</v>
      </c>
      <c r="E373" s="162"/>
      <c r="F373" s="162"/>
      <c r="G373" s="182"/>
      <c r="H373" s="182"/>
      <c r="I373" s="183"/>
      <c r="J373" s="166">
        <v>27</v>
      </c>
      <c r="K373" s="188"/>
      <c r="L373" s="168">
        <v>82.661872319529067</v>
      </c>
      <c r="M373" s="182"/>
      <c r="N373" s="182"/>
      <c r="O373" s="182"/>
      <c r="P373" s="162"/>
      <c r="Q373" s="182"/>
      <c r="R373" s="162"/>
      <c r="S373" s="162"/>
      <c r="T373" s="162"/>
      <c r="U373" s="182"/>
      <c r="V373" s="162"/>
      <c r="W373" s="182"/>
      <c r="X373" s="182"/>
      <c r="Y373" s="182"/>
      <c r="Z373" s="162"/>
      <c r="AA373" s="162" t="s">
        <v>96</v>
      </c>
      <c r="AB373" s="101" t="s">
        <v>615</v>
      </c>
      <c r="AC373" s="7" t="s">
        <v>521</v>
      </c>
      <c r="AD373" s="162"/>
      <c r="AE373" s="162"/>
      <c r="AF373" s="162" t="s">
        <v>182</v>
      </c>
      <c r="AG373" s="162" t="s">
        <v>183</v>
      </c>
      <c r="AH373" s="162"/>
      <c r="AI373" s="162"/>
      <c r="AJ373" s="162"/>
      <c r="AK373" s="162"/>
      <c r="AL373" s="162"/>
      <c r="AM373" s="162">
        <v>1950</v>
      </c>
      <c r="AN373" s="162">
        <v>1</v>
      </c>
      <c r="AO373" s="162">
        <v>1</v>
      </c>
      <c r="AP373" s="162">
        <v>2099</v>
      </c>
      <c r="AQ373" s="162">
        <v>12</v>
      </c>
      <c r="AR373" s="162">
        <v>31</v>
      </c>
      <c r="AS373" s="162"/>
      <c r="AT373" s="162"/>
      <c r="AU373" s="162"/>
      <c r="AV373" s="162" t="s">
        <v>101</v>
      </c>
      <c r="AW373" s="162"/>
      <c r="AX373" s="162"/>
      <c r="AY373" s="162"/>
      <c r="AZ373" s="162"/>
      <c r="BA373" s="162"/>
      <c r="BB373" s="182"/>
      <c r="BC373" s="182"/>
      <c r="BD373" s="182"/>
      <c r="BE373" s="182"/>
      <c r="BF373" s="182"/>
      <c r="BG373" s="182"/>
      <c r="BH373" s="182"/>
      <c r="BI373" s="182"/>
      <c r="BJ373" s="182"/>
      <c r="BK373" s="182"/>
      <c r="BL373" s="182"/>
      <c r="BM373" s="162"/>
      <c r="BN373" s="162"/>
      <c r="BO373" s="162"/>
      <c r="BP373" s="162" t="s">
        <v>104</v>
      </c>
      <c r="BQ373" s="162" t="s">
        <v>117</v>
      </c>
      <c r="BR373" s="162" t="s">
        <v>96</v>
      </c>
      <c r="BS373" s="162" t="s">
        <v>522</v>
      </c>
      <c r="BT373" s="187"/>
      <c r="BU373" s="187"/>
      <c r="BV373" s="187"/>
      <c r="BW373" s="187"/>
      <c r="BX373" s="162"/>
      <c r="BY373" s="182"/>
    </row>
    <row r="374" spans="1:77" x14ac:dyDescent="0.25">
      <c r="A374" s="162" t="s">
        <v>1619</v>
      </c>
      <c r="B374" s="162" t="s">
        <v>1620</v>
      </c>
      <c r="C374" s="162" t="s">
        <v>1618</v>
      </c>
      <c r="D374" s="162" t="s">
        <v>95</v>
      </c>
      <c r="E374" s="162"/>
      <c r="F374" s="162"/>
      <c r="G374" s="182"/>
      <c r="H374" s="182"/>
      <c r="I374" s="183"/>
      <c r="J374" s="166">
        <v>26</v>
      </c>
      <c r="K374" s="188"/>
      <c r="L374" s="168">
        <v>82.661872319529067</v>
      </c>
      <c r="M374" s="182"/>
      <c r="N374" s="182"/>
      <c r="O374" s="182"/>
      <c r="P374" s="162"/>
      <c r="Q374" s="182"/>
      <c r="R374" s="162"/>
      <c r="S374" s="162"/>
      <c r="T374" s="162"/>
      <c r="U374" s="182"/>
      <c r="V374" s="162"/>
      <c r="W374" s="182"/>
      <c r="X374" s="182"/>
      <c r="Y374" s="182"/>
      <c r="Z374" s="162"/>
      <c r="AA374" s="162" t="s">
        <v>96</v>
      </c>
      <c r="AB374" s="101" t="s">
        <v>615</v>
      </c>
      <c r="AC374" s="7" t="s">
        <v>521</v>
      </c>
      <c r="AD374" s="162"/>
      <c r="AE374" s="162"/>
      <c r="AF374" s="162" t="s">
        <v>182</v>
      </c>
      <c r="AG374" s="162" t="s">
        <v>183</v>
      </c>
      <c r="AH374" s="162"/>
      <c r="AI374" s="162"/>
      <c r="AJ374" s="162"/>
      <c r="AK374" s="162"/>
      <c r="AL374" s="162"/>
      <c r="AM374" s="162">
        <v>1950</v>
      </c>
      <c r="AN374" s="162">
        <v>1</v>
      </c>
      <c r="AO374" s="162">
        <v>1</v>
      </c>
      <c r="AP374" s="162">
        <v>2099</v>
      </c>
      <c r="AQ374" s="162">
        <v>12</v>
      </c>
      <c r="AR374" s="162">
        <v>31</v>
      </c>
      <c r="AS374" s="162"/>
      <c r="AT374" s="162"/>
      <c r="AU374" s="162"/>
      <c r="AV374" s="162" t="s">
        <v>101</v>
      </c>
      <c r="AW374" s="162"/>
      <c r="AX374" s="162"/>
      <c r="AY374" s="162"/>
      <c r="AZ374" s="162"/>
      <c r="BA374" s="162"/>
      <c r="BB374" s="182"/>
      <c r="BC374" s="182"/>
      <c r="BD374" s="182"/>
      <c r="BE374" s="182"/>
      <c r="BF374" s="182"/>
      <c r="BG374" s="182"/>
      <c r="BH374" s="182"/>
      <c r="BI374" s="182"/>
      <c r="BJ374" s="182"/>
      <c r="BK374" s="182"/>
      <c r="BL374" s="182"/>
      <c r="BM374" s="162"/>
      <c r="BN374" s="162"/>
      <c r="BO374" s="162"/>
      <c r="BP374" s="162" t="s">
        <v>104</v>
      </c>
      <c r="BQ374" s="162" t="s">
        <v>117</v>
      </c>
      <c r="BR374" s="162" t="s">
        <v>96</v>
      </c>
      <c r="BS374" s="162" t="s">
        <v>522</v>
      </c>
      <c r="BT374" s="187"/>
      <c r="BU374" s="187"/>
      <c r="BV374" s="187"/>
      <c r="BW374" s="187"/>
      <c r="BX374" s="162"/>
      <c r="BY374" s="192"/>
    </row>
    <row r="375" spans="1:77" x14ac:dyDescent="0.25">
      <c r="A375" s="162" t="s">
        <v>1621</v>
      </c>
      <c r="B375" s="162" t="s">
        <v>1622</v>
      </c>
      <c r="C375" s="162" t="s">
        <v>1623</v>
      </c>
      <c r="D375" s="162" t="s">
        <v>95</v>
      </c>
      <c r="E375" s="162" t="s">
        <v>1624</v>
      </c>
      <c r="F375" s="162" t="s">
        <v>1516</v>
      </c>
      <c r="G375" s="182"/>
      <c r="H375" s="182"/>
      <c r="I375" s="183"/>
      <c r="J375" s="166">
        <v>63</v>
      </c>
      <c r="K375" s="188"/>
      <c r="L375" s="166">
        <v>0</v>
      </c>
      <c r="M375" s="182"/>
      <c r="N375" s="182"/>
      <c r="O375" s="182"/>
      <c r="P375" s="162">
        <v>0</v>
      </c>
      <c r="Q375" s="182"/>
      <c r="R375" s="162">
        <v>63</v>
      </c>
      <c r="S375" s="162" t="s">
        <v>208</v>
      </c>
      <c r="T375" s="162" t="s">
        <v>123</v>
      </c>
      <c r="U375" s="182"/>
      <c r="V375" s="162">
        <v>252</v>
      </c>
      <c r="W375" s="182"/>
      <c r="X375" s="182"/>
      <c r="Y375" s="182"/>
      <c r="Z375" s="162" t="s">
        <v>96</v>
      </c>
      <c r="AA375" s="162" t="s">
        <v>124</v>
      </c>
      <c r="AB375" s="164" t="s">
        <v>99</v>
      </c>
      <c r="AC375" s="7" t="s">
        <v>100</v>
      </c>
      <c r="AD375" s="162" t="s">
        <v>96</v>
      </c>
      <c r="AE375" s="162" t="s">
        <v>101</v>
      </c>
      <c r="AF375" s="162" t="s">
        <v>154</v>
      </c>
      <c r="AG375" s="162" t="s">
        <v>183</v>
      </c>
      <c r="AH375" s="162" t="s">
        <v>590</v>
      </c>
      <c r="AI375" s="162" t="s">
        <v>157</v>
      </c>
      <c r="AJ375" s="162">
        <v>2021</v>
      </c>
      <c r="AK375" s="162">
        <v>8</v>
      </c>
      <c r="AL375" s="162">
        <v>12</v>
      </c>
      <c r="AM375" s="162">
        <v>2021</v>
      </c>
      <c r="AN375" s="162">
        <v>10</v>
      </c>
      <c r="AO375" s="162">
        <v>1</v>
      </c>
      <c r="AP375" s="162">
        <v>2036</v>
      </c>
      <c r="AQ375" s="162">
        <v>9</v>
      </c>
      <c r="AR375" s="162">
        <v>30</v>
      </c>
      <c r="AS375" s="162">
        <v>2020</v>
      </c>
      <c r="AT375" s="162">
        <v>5</v>
      </c>
      <c r="AU375" s="162">
        <v>13</v>
      </c>
      <c r="AV375" s="162" t="s">
        <v>101</v>
      </c>
      <c r="AW375" s="162"/>
      <c r="AX375" s="162"/>
      <c r="AY375" s="162"/>
      <c r="AZ375" s="162"/>
      <c r="BA375" s="162">
        <v>1</v>
      </c>
      <c r="BB375" s="182"/>
      <c r="BC375" s="182"/>
      <c r="BD375" s="182"/>
      <c r="BE375" s="182"/>
      <c r="BF375" s="182"/>
      <c r="BG375" s="182"/>
      <c r="BH375" s="182"/>
      <c r="BI375" s="182"/>
      <c r="BJ375" s="182"/>
      <c r="BK375" s="182"/>
      <c r="BL375" s="182"/>
      <c r="BM375" s="162" t="s">
        <v>103</v>
      </c>
      <c r="BN375" s="162" t="s">
        <v>116</v>
      </c>
      <c r="BO375" s="162" t="s">
        <v>103</v>
      </c>
      <c r="BP375" s="162" t="s">
        <v>128</v>
      </c>
      <c r="BQ375" s="162" t="s">
        <v>105</v>
      </c>
      <c r="BR375" s="162" t="s">
        <v>129</v>
      </c>
      <c r="BS375" s="162" t="s">
        <v>130</v>
      </c>
      <c r="BT375" s="187"/>
      <c r="BU375" s="187"/>
      <c r="BV375" s="187"/>
      <c r="BW375" s="187"/>
      <c r="BX375" s="162"/>
      <c r="BY375" s="182"/>
    </row>
    <row r="376" spans="1:77" x14ac:dyDescent="0.25">
      <c r="A376" s="162" t="s">
        <v>1625</v>
      </c>
      <c r="B376" s="162" t="s">
        <v>1626</v>
      </c>
      <c r="C376" s="162" t="s">
        <v>1627</v>
      </c>
      <c r="D376" s="162" t="s">
        <v>95</v>
      </c>
      <c r="E376" s="162" t="s">
        <v>96</v>
      </c>
      <c r="F376" s="162" t="s">
        <v>1628</v>
      </c>
      <c r="G376" s="182"/>
      <c r="H376" s="182"/>
      <c r="I376" s="183"/>
      <c r="J376" s="166">
        <v>1.6</v>
      </c>
      <c r="K376" s="2">
        <v>1.6</v>
      </c>
      <c r="L376" s="166">
        <v>6.0940000000000003</v>
      </c>
      <c r="M376" s="182"/>
      <c r="N376" s="182"/>
      <c r="O376" s="182"/>
      <c r="P376" s="162"/>
      <c r="Q376" s="182"/>
      <c r="R376" s="162"/>
      <c r="S376" s="162" t="s">
        <v>96</v>
      </c>
      <c r="T376" s="162" t="s">
        <v>96</v>
      </c>
      <c r="U376" s="182"/>
      <c r="V376" s="162"/>
      <c r="W376" s="182"/>
      <c r="X376" s="182"/>
      <c r="Y376" s="182"/>
      <c r="Z376" s="162" t="s">
        <v>96</v>
      </c>
      <c r="AA376" s="162" t="s">
        <v>96</v>
      </c>
      <c r="AB376" s="164" t="s">
        <v>99</v>
      </c>
      <c r="AC376" s="7" t="s">
        <v>100</v>
      </c>
      <c r="AD376" s="162" t="s">
        <v>96</v>
      </c>
      <c r="AE376" s="162" t="s">
        <v>101</v>
      </c>
      <c r="AF376" s="162" t="s">
        <v>247</v>
      </c>
      <c r="AG376" s="162" t="s">
        <v>183</v>
      </c>
      <c r="AH376" s="162" t="s">
        <v>165</v>
      </c>
      <c r="AI376" s="162" t="s">
        <v>250</v>
      </c>
      <c r="AJ376" s="162">
        <v>2016</v>
      </c>
      <c r="AK376" s="162">
        <v>12</v>
      </c>
      <c r="AL376" s="162">
        <v>7</v>
      </c>
      <c r="AM376" s="162">
        <v>2016</v>
      </c>
      <c r="AN376" s="162">
        <v>12</v>
      </c>
      <c r="AO376" s="162">
        <v>7</v>
      </c>
      <c r="AP376" s="162">
        <v>2026</v>
      </c>
      <c r="AQ376" s="162">
        <v>12</v>
      </c>
      <c r="AR376" s="162">
        <v>6</v>
      </c>
      <c r="AS376" s="162">
        <v>2016</v>
      </c>
      <c r="AT376" s="162">
        <v>11</v>
      </c>
      <c r="AU376" s="162">
        <v>4</v>
      </c>
      <c r="AV376" s="162" t="s">
        <v>101</v>
      </c>
      <c r="AW376" s="162"/>
      <c r="AX376" s="162"/>
      <c r="AY376" s="162"/>
      <c r="AZ376" s="162"/>
      <c r="BA376" s="162"/>
      <c r="BB376" s="182"/>
      <c r="BC376" s="182"/>
      <c r="BD376" s="182"/>
      <c r="BE376" s="182"/>
      <c r="BF376" s="182"/>
      <c r="BG376" s="182"/>
      <c r="BH376" s="182"/>
      <c r="BI376" s="182"/>
      <c r="BJ376" s="182"/>
      <c r="BK376" s="182"/>
      <c r="BL376" s="182"/>
      <c r="BM376" s="162" t="s">
        <v>103</v>
      </c>
      <c r="BN376" s="162" t="s">
        <v>96</v>
      </c>
      <c r="BO376" s="162" t="s">
        <v>116</v>
      </c>
      <c r="BP376" s="162" t="s">
        <v>104</v>
      </c>
      <c r="BQ376" s="162" t="s">
        <v>117</v>
      </c>
      <c r="BR376" s="162" t="s">
        <v>167</v>
      </c>
      <c r="BS376" s="162" t="s">
        <v>415</v>
      </c>
      <c r="BT376" s="175">
        <v>3.51014671325684</v>
      </c>
      <c r="BU376" s="175">
        <v>3.2914610538482698</v>
      </c>
      <c r="BV376" s="175">
        <v>0</v>
      </c>
      <c r="BW376" s="175">
        <v>0</v>
      </c>
      <c r="BX376" s="162"/>
      <c r="BY376" s="182"/>
    </row>
    <row r="377" spans="1:77" x14ac:dyDescent="0.25">
      <c r="A377" s="162" t="s">
        <v>1629</v>
      </c>
      <c r="B377" s="162" t="s">
        <v>1630</v>
      </c>
      <c r="C377" s="162" t="s">
        <v>1631</v>
      </c>
      <c r="D377" s="162" t="s">
        <v>95</v>
      </c>
      <c r="E377" s="162" t="s">
        <v>96</v>
      </c>
      <c r="F377" s="162" t="s">
        <v>96</v>
      </c>
      <c r="G377" s="182"/>
      <c r="H377" s="182"/>
      <c r="I377" s="183"/>
      <c r="J377" s="166">
        <v>48.8</v>
      </c>
      <c r="K377" s="188"/>
      <c r="L377" s="166">
        <v>0</v>
      </c>
      <c r="M377" s="182"/>
      <c r="N377" s="182"/>
      <c r="O377" s="182"/>
      <c r="P377" s="162"/>
      <c r="Q377" s="182"/>
      <c r="R377" s="162"/>
      <c r="S377" s="162" t="s">
        <v>96</v>
      </c>
      <c r="T377" s="162" t="s">
        <v>96</v>
      </c>
      <c r="U377" s="182"/>
      <c r="V377" s="162"/>
      <c r="W377" s="182"/>
      <c r="X377" s="182"/>
      <c r="Y377" s="182"/>
      <c r="Z377" s="162" t="s">
        <v>96</v>
      </c>
      <c r="AA377" s="162" t="s">
        <v>96</v>
      </c>
      <c r="AB377" s="164" t="s">
        <v>99</v>
      </c>
      <c r="AC377" s="7" t="s">
        <v>100</v>
      </c>
      <c r="AD377" s="162" t="s">
        <v>96</v>
      </c>
      <c r="AE377" s="162" t="s">
        <v>101</v>
      </c>
      <c r="AF377" s="162" t="s">
        <v>608</v>
      </c>
      <c r="AG377" s="162" t="s">
        <v>609</v>
      </c>
      <c r="AH377" s="162" t="s">
        <v>610</v>
      </c>
      <c r="AI377" s="162" t="s">
        <v>147</v>
      </c>
      <c r="AJ377" s="162">
        <v>1988</v>
      </c>
      <c r="AK377" s="162">
        <v>6</v>
      </c>
      <c r="AL377" s="162">
        <v>13</v>
      </c>
      <c r="AM377" s="162">
        <v>1988</v>
      </c>
      <c r="AN377" s="162">
        <v>6</v>
      </c>
      <c r="AO377" s="162">
        <v>13</v>
      </c>
      <c r="AP377" s="162">
        <v>2060</v>
      </c>
      <c r="AQ377" s="162">
        <v>12</v>
      </c>
      <c r="AR377" s="162">
        <v>31</v>
      </c>
      <c r="AS377" s="162">
        <v>1987</v>
      </c>
      <c r="AT377" s="162">
        <v>8</v>
      </c>
      <c r="AU377" s="162">
        <v>6</v>
      </c>
      <c r="AV377" s="162" t="s">
        <v>101</v>
      </c>
      <c r="AW377" s="162"/>
      <c r="AX377" s="162"/>
      <c r="AY377" s="162"/>
      <c r="AZ377" s="162"/>
      <c r="BA377" s="162"/>
      <c r="BB377" s="182"/>
      <c r="BC377" s="182"/>
      <c r="BD377" s="182"/>
      <c r="BE377" s="182"/>
      <c r="BF377" s="182"/>
      <c r="BG377" s="182"/>
      <c r="BH377" s="182"/>
      <c r="BI377" s="182"/>
      <c r="BJ377" s="182"/>
      <c r="BK377" s="182"/>
      <c r="BL377" s="182"/>
      <c r="BM377" s="162" t="s">
        <v>103</v>
      </c>
      <c r="BN377" s="162" t="s">
        <v>96</v>
      </c>
      <c r="BO377" s="162" t="s">
        <v>116</v>
      </c>
      <c r="BP377" s="162" t="s">
        <v>104</v>
      </c>
      <c r="BQ377" s="162" t="s">
        <v>117</v>
      </c>
      <c r="BR377" s="162" t="s">
        <v>611</v>
      </c>
      <c r="BS377" s="162" t="s">
        <v>101</v>
      </c>
      <c r="BT377" s="187"/>
      <c r="BU377" s="187"/>
      <c r="BV377" s="187"/>
      <c r="BW377" s="187"/>
      <c r="BX377" s="162"/>
      <c r="BY377" s="182"/>
    </row>
    <row r="378" spans="1:77" x14ac:dyDescent="0.25">
      <c r="A378" s="162" t="s">
        <v>1632</v>
      </c>
      <c r="B378" s="162" t="s">
        <v>1633</v>
      </c>
      <c r="C378" s="162" t="s">
        <v>1634</v>
      </c>
      <c r="D378" s="162" t="s">
        <v>95</v>
      </c>
      <c r="E378" s="162"/>
      <c r="F378" s="162"/>
      <c r="G378" s="182"/>
      <c r="H378" s="182"/>
      <c r="I378" s="183"/>
      <c r="J378" s="166">
        <v>1118</v>
      </c>
      <c r="K378" s="188"/>
      <c r="L378" s="166">
        <v>8976.7216523437492</v>
      </c>
      <c r="M378" s="182"/>
      <c r="N378" s="182"/>
      <c r="O378" s="182"/>
      <c r="P378" s="162"/>
      <c r="Q378" s="182"/>
      <c r="R378" s="162"/>
      <c r="S378" s="162"/>
      <c r="T378" s="162"/>
      <c r="U378" s="182"/>
      <c r="V378" s="162"/>
      <c r="W378" s="182"/>
      <c r="X378" s="182"/>
      <c r="Y378" s="182"/>
      <c r="Z378" s="162"/>
      <c r="AA378" s="162" t="s">
        <v>96</v>
      </c>
      <c r="AB378" s="101" t="s">
        <v>615</v>
      </c>
      <c r="AC378" s="7" t="s">
        <v>521</v>
      </c>
      <c r="AD378" s="162"/>
      <c r="AE378" s="162"/>
      <c r="AF378" s="162"/>
      <c r="AG378" s="162"/>
      <c r="AH378" s="162"/>
      <c r="AI378" s="162"/>
      <c r="AJ378" s="162"/>
      <c r="AK378" s="162"/>
      <c r="AL378" s="162"/>
      <c r="AM378" s="162">
        <v>1899</v>
      </c>
      <c r="AN378" s="162">
        <v>12</v>
      </c>
      <c r="AO378" s="162">
        <v>30</v>
      </c>
      <c r="AP378" s="162">
        <v>2025</v>
      </c>
      <c r="AQ378" s="162">
        <v>8</v>
      </c>
      <c r="AR378" s="162">
        <v>26</v>
      </c>
      <c r="AS378" s="162"/>
      <c r="AT378" s="162"/>
      <c r="AU378" s="162"/>
      <c r="AV378" s="162" t="s">
        <v>101</v>
      </c>
      <c r="AW378" s="162"/>
      <c r="AX378" s="162"/>
      <c r="AY378" s="162"/>
      <c r="AZ378" s="162"/>
      <c r="BA378" s="162"/>
      <c r="BB378" s="182"/>
      <c r="BC378" s="182"/>
      <c r="BD378" s="182"/>
      <c r="BE378" s="182"/>
      <c r="BF378" s="182"/>
      <c r="BG378" s="182"/>
      <c r="BH378" s="182"/>
      <c r="BI378" s="182"/>
      <c r="BJ378" s="182"/>
      <c r="BK378" s="182"/>
      <c r="BL378" s="182"/>
      <c r="BM378" s="162"/>
      <c r="BN378" s="162"/>
      <c r="BO378" s="162"/>
      <c r="BP378" s="162" t="s">
        <v>104</v>
      </c>
      <c r="BQ378" s="162" t="s">
        <v>117</v>
      </c>
      <c r="BR378" s="162" t="s">
        <v>96</v>
      </c>
      <c r="BS378" s="162" t="s">
        <v>1635</v>
      </c>
      <c r="BT378" s="187"/>
      <c r="BU378" s="187"/>
      <c r="BV378" s="187"/>
      <c r="BW378" s="187"/>
      <c r="BX378" s="162"/>
      <c r="BY378" s="182"/>
    </row>
    <row r="379" spans="1:77" x14ac:dyDescent="0.25">
      <c r="A379" s="162" t="s">
        <v>1636</v>
      </c>
      <c r="B379" s="162" t="s">
        <v>1637</v>
      </c>
      <c r="C379" s="162" t="s">
        <v>1638</v>
      </c>
      <c r="D379" s="162" t="s">
        <v>95</v>
      </c>
      <c r="E379" s="162"/>
      <c r="F379" s="162"/>
      <c r="G379" s="182"/>
      <c r="H379" s="182"/>
      <c r="I379" s="183"/>
      <c r="J379" s="166">
        <v>1122</v>
      </c>
      <c r="K379" s="188"/>
      <c r="L379" s="166">
        <v>8121.0695781249997</v>
      </c>
      <c r="M379" s="182"/>
      <c r="N379" s="182"/>
      <c r="O379" s="182"/>
      <c r="P379" s="162"/>
      <c r="Q379" s="182"/>
      <c r="R379" s="162"/>
      <c r="S379" s="162"/>
      <c r="T379" s="162"/>
      <c r="U379" s="182"/>
      <c r="V379" s="162"/>
      <c r="W379" s="182"/>
      <c r="X379" s="182"/>
      <c r="Y379" s="182"/>
      <c r="Z379" s="162"/>
      <c r="AA379" s="162" t="s">
        <v>96</v>
      </c>
      <c r="AB379" s="101" t="s">
        <v>615</v>
      </c>
      <c r="AC379" s="7" t="s">
        <v>521</v>
      </c>
      <c r="AD379" s="162"/>
      <c r="AE379" s="162"/>
      <c r="AF379" s="162"/>
      <c r="AG379" s="162"/>
      <c r="AH379" s="162"/>
      <c r="AI379" s="162"/>
      <c r="AJ379" s="162"/>
      <c r="AK379" s="162"/>
      <c r="AL379" s="162"/>
      <c r="AM379" s="162">
        <v>1899</v>
      </c>
      <c r="AN379" s="162">
        <v>12</v>
      </c>
      <c r="AO379" s="162">
        <v>30</v>
      </c>
      <c r="AP379" s="162">
        <v>2024</v>
      </c>
      <c r="AQ379" s="162">
        <v>11</v>
      </c>
      <c r="AR379" s="162">
        <v>2</v>
      </c>
      <c r="AS379" s="162"/>
      <c r="AT379" s="162"/>
      <c r="AU379" s="162"/>
      <c r="AV379" s="162" t="s">
        <v>101</v>
      </c>
      <c r="AW379" s="162"/>
      <c r="AX379" s="162"/>
      <c r="AY379" s="162"/>
      <c r="AZ379" s="162"/>
      <c r="BA379" s="162"/>
      <c r="BB379" s="182"/>
      <c r="BC379" s="182"/>
      <c r="BD379" s="182"/>
      <c r="BE379" s="182"/>
      <c r="BF379" s="182"/>
      <c r="BG379" s="182"/>
      <c r="BH379" s="182"/>
      <c r="BI379" s="182"/>
      <c r="BJ379" s="182"/>
      <c r="BK379" s="182"/>
      <c r="BL379" s="182"/>
      <c r="BM379" s="162"/>
      <c r="BN379" s="162"/>
      <c r="BO379" s="162"/>
      <c r="BP379" s="162" t="s">
        <v>104</v>
      </c>
      <c r="BQ379" s="162" t="s">
        <v>117</v>
      </c>
      <c r="BR379" s="162" t="s">
        <v>96</v>
      </c>
      <c r="BS379" s="162" t="s">
        <v>1635</v>
      </c>
      <c r="BT379" s="187"/>
      <c r="BU379" s="187"/>
      <c r="BV379" s="187"/>
      <c r="BW379" s="187"/>
      <c r="BX379" s="162"/>
      <c r="BY379" s="182"/>
    </row>
    <row r="380" spans="1:77" x14ac:dyDescent="0.25">
      <c r="A380" s="162" t="s">
        <v>1639</v>
      </c>
      <c r="B380" s="162" t="s">
        <v>1640</v>
      </c>
      <c r="C380" s="162" t="s">
        <v>1641</v>
      </c>
      <c r="D380" s="162" t="s">
        <v>95</v>
      </c>
      <c r="E380" s="162" t="s">
        <v>1642</v>
      </c>
      <c r="F380" s="162" t="s">
        <v>1643</v>
      </c>
      <c r="G380" s="182"/>
      <c r="H380" s="182"/>
      <c r="I380" s="183"/>
      <c r="J380" s="166">
        <v>1</v>
      </c>
      <c r="K380" s="2">
        <v>1</v>
      </c>
      <c r="L380" s="166">
        <v>1.4</v>
      </c>
      <c r="M380" s="182"/>
      <c r="N380" s="182"/>
      <c r="O380" s="182"/>
      <c r="P380" s="162"/>
      <c r="Q380" s="182"/>
      <c r="R380" s="162"/>
      <c r="S380" s="162" t="s">
        <v>208</v>
      </c>
      <c r="T380" s="162" t="s">
        <v>96</v>
      </c>
      <c r="U380" s="182"/>
      <c r="V380" s="162"/>
      <c r="W380" s="182"/>
      <c r="X380" s="182"/>
      <c r="Y380" s="182"/>
      <c r="Z380" s="162" t="s">
        <v>96</v>
      </c>
      <c r="AA380" s="162" t="s">
        <v>96</v>
      </c>
      <c r="AB380" s="164" t="s">
        <v>99</v>
      </c>
      <c r="AC380" s="7" t="s">
        <v>100</v>
      </c>
      <c r="AD380" s="162" t="s">
        <v>96</v>
      </c>
      <c r="AE380" s="162" t="s">
        <v>101</v>
      </c>
      <c r="AF380" s="162" t="s">
        <v>182</v>
      </c>
      <c r="AG380" s="162" t="s">
        <v>183</v>
      </c>
      <c r="AH380" s="162" t="s">
        <v>555</v>
      </c>
      <c r="AI380" s="162" t="s">
        <v>918</v>
      </c>
      <c r="AJ380" s="162">
        <v>2013</v>
      </c>
      <c r="AK380" s="162">
        <v>8</v>
      </c>
      <c r="AL380" s="162">
        <v>5</v>
      </c>
      <c r="AM380" s="162">
        <v>2013</v>
      </c>
      <c r="AN380" s="162">
        <v>8</v>
      </c>
      <c r="AO380" s="162">
        <v>5</v>
      </c>
      <c r="AP380" s="162">
        <v>2033</v>
      </c>
      <c r="AQ380" s="162">
        <v>8</v>
      </c>
      <c r="AR380" s="162">
        <v>4</v>
      </c>
      <c r="AS380" s="162">
        <v>2012</v>
      </c>
      <c r="AT380" s="162">
        <v>8</v>
      </c>
      <c r="AU380" s="162">
        <v>20</v>
      </c>
      <c r="AV380" s="162" t="s">
        <v>101</v>
      </c>
      <c r="AW380" s="162"/>
      <c r="AX380" s="162"/>
      <c r="AY380" s="162"/>
      <c r="AZ380" s="162"/>
      <c r="BA380" s="162"/>
      <c r="BB380" s="182"/>
      <c r="BC380" s="182"/>
      <c r="BD380" s="182"/>
      <c r="BE380" s="182"/>
      <c r="BF380" s="182"/>
      <c r="BG380" s="182"/>
      <c r="BH380" s="182"/>
      <c r="BI380" s="182"/>
      <c r="BJ380" s="182"/>
      <c r="BK380" s="182"/>
      <c r="BL380" s="182"/>
      <c r="BM380" s="162" t="s">
        <v>103</v>
      </c>
      <c r="BN380" s="162" t="s">
        <v>96</v>
      </c>
      <c r="BO380" s="162" t="s">
        <v>116</v>
      </c>
      <c r="BP380" s="162" t="s">
        <v>104</v>
      </c>
      <c r="BQ380" s="162" t="s">
        <v>117</v>
      </c>
      <c r="BR380" s="162" t="s">
        <v>556</v>
      </c>
      <c r="BS380" s="162" t="s">
        <v>119</v>
      </c>
      <c r="BT380" s="175">
        <v>2.2370309114456202</v>
      </c>
      <c r="BU380" s="175">
        <v>2.2102635097503698</v>
      </c>
      <c r="BV380" s="175">
        <v>2.1663887271881102</v>
      </c>
      <c r="BW380" s="175">
        <v>0</v>
      </c>
      <c r="BX380" s="162"/>
      <c r="BY380" s="182"/>
    </row>
    <row r="381" spans="1:77" x14ac:dyDescent="0.25">
      <c r="A381" s="162" t="s">
        <v>1644</v>
      </c>
      <c r="B381" s="162" t="s">
        <v>1645</v>
      </c>
      <c r="C381" s="162" t="s">
        <v>1646</v>
      </c>
      <c r="D381" s="162" t="s">
        <v>95</v>
      </c>
      <c r="E381" s="162" t="s">
        <v>1647</v>
      </c>
      <c r="F381" s="162" t="s">
        <v>1643</v>
      </c>
      <c r="G381" s="182"/>
      <c r="H381" s="182"/>
      <c r="I381" s="183"/>
      <c r="J381" s="166">
        <v>1</v>
      </c>
      <c r="K381" s="2">
        <v>1</v>
      </c>
      <c r="L381" s="166">
        <v>1.4</v>
      </c>
      <c r="M381" s="182"/>
      <c r="N381" s="182"/>
      <c r="O381" s="182"/>
      <c r="P381" s="162"/>
      <c r="Q381" s="182"/>
      <c r="R381" s="162"/>
      <c r="S381" s="162" t="s">
        <v>208</v>
      </c>
      <c r="T381" s="162" t="s">
        <v>96</v>
      </c>
      <c r="U381" s="182"/>
      <c r="V381" s="162"/>
      <c r="W381" s="182"/>
      <c r="X381" s="182"/>
      <c r="Y381" s="182"/>
      <c r="Z381" s="162" t="s">
        <v>96</v>
      </c>
      <c r="AA381" s="162" t="s">
        <v>96</v>
      </c>
      <c r="AB381" s="164" t="s">
        <v>99</v>
      </c>
      <c r="AC381" s="7" t="s">
        <v>100</v>
      </c>
      <c r="AD381" s="162" t="s">
        <v>96</v>
      </c>
      <c r="AE381" s="162" t="s">
        <v>101</v>
      </c>
      <c r="AF381" s="162" t="s">
        <v>182</v>
      </c>
      <c r="AG381" s="162" t="s">
        <v>183</v>
      </c>
      <c r="AH381" s="162" t="s">
        <v>555</v>
      </c>
      <c r="AI381" s="162" t="s">
        <v>918</v>
      </c>
      <c r="AJ381" s="162">
        <v>2013</v>
      </c>
      <c r="AK381" s="162">
        <v>7</v>
      </c>
      <c r="AL381" s="162">
        <v>1</v>
      </c>
      <c r="AM381" s="162">
        <v>2013</v>
      </c>
      <c r="AN381" s="162">
        <v>7</v>
      </c>
      <c r="AO381" s="162">
        <v>1</v>
      </c>
      <c r="AP381" s="162">
        <v>2033</v>
      </c>
      <c r="AQ381" s="162">
        <v>6</v>
      </c>
      <c r="AR381" s="162">
        <v>30</v>
      </c>
      <c r="AS381" s="162">
        <v>2012</v>
      </c>
      <c r="AT381" s="162">
        <v>8</v>
      </c>
      <c r="AU381" s="162">
        <v>20</v>
      </c>
      <c r="AV381" s="162" t="s">
        <v>101</v>
      </c>
      <c r="AW381" s="162"/>
      <c r="AX381" s="162"/>
      <c r="AY381" s="162"/>
      <c r="AZ381" s="162"/>
      <c r="BA381" s="162"/>
      <c r="BB381" s="182"/>
      <c r="BC381" s="182"/>
      <c r="BD381" s="182"/>
      <c r="BE381" s="182"/>
      <c r="BF381" s="182"/>
      <c r="BG381" s="182"/>
      <c r="BH381" s="182"/>
      <c r="BI381" s="182"/>
      <c r="BJ381" s="182"/>
      <c r="BK381" s="182"/>
      <c r="BL381" s="182"/>
      <c r="BM381" s="162" t="s">
        <v>103</v>
      </c>
      <c r="BN381" s="162" t="s">
        <v>96</v>
      </c>
      <c r="BO381" s="162" t="s">
        <v>116</v>
      </c>
      <c r="BP381" s="162" t="s">
        <v>104</v>
      </c>
      <c r="BQ381" s="162" t="s">
        <v>117</v>
      </c>
      <c r="BR381" s="162" t="s">
        <v>556</v>
      </c>
      <c r="BS381" s="162" t="s">
        <v>119</v>
      </c>
      <c r="BT381" s="175">
        <v>2.1582522220611602</v>
      </c>
      <c r="BU381" s="175">
        <v>2.1322695636749298</v>
      </c>
      <c r="BV381" s="175">
        <v>2.0899430189132699</v>
      </c>
      <c r="BW381" s="175">
        <v>0</v>
      </c>
      <c r="BX381" s="162"/>
      <c r="BY381" s="182"/>
    </row>
    <row r="382" spans="1:77" x14ac:dyDescent="0.25">
      <c r="A382" s="162" t="s">
        <v>1648</v>
      </c>
      <c r="B382" s="162" t="s">
        <v>1649</v>
      </c>
      <c r="C382" s="162" t="s">
        <v>1650</v>
      </c>
      <c r="D382" s="162" t="s">
        <v>95</v>
      </c>
      <c r="E382" s="162" t="s">
        <v>1651</v>
      </c>
      <c r="F382" s="162" t="s">
        <v>1652</v>
      </c>
      <c r="G382" s="182"/>
      <c r="H382" s="182"/>
      <c r="I382" s="183"/>
      <c r="J382" s="166">
        <v>0.8</v>
      </c>
      <c r="K382" s="2">
        <v>0.8</v>
      </c>
      <c r="L382" s="166">
        <v>0</v>
      </c>
      <c r="M382" s="182"/>
      <c r="N382" s="182"/>
      <c r="O382" s="182"/>
      <c r="P382" s="162"/>
      <c r="Q382" s="182"/>
      <c r="R382" s="162"/>
      <c r="S382" s="162" t="s">
        <v>96</v>
      </c>
      <c r="T382" s="162" t="s">
        <v>96</v>
      </c>
      <c r="U382" s="182"/>
      <c r="V382" s="162"/>
      <c r="W382" s="182"/>
      <c r="X382" s="182"/>
      <c r="Y382" s="182"/>
      <c r="Z382" s="162" t="s">
        <v>96</v>
      </c>
      <c r="AA382" s="162" t="s">
        <v>96</v>
      </c>
      <c r="AB382" s="164" t="s">
        <v>99</v>
      </c>
      <c r="AC382" s="7" t="s">
        <v>100</v>
      </c>
      <c r="AD382" s="162" t="s">
        <v>96</v>
      </c>
      <c r="AE382" s="162" t="s">
        <v>101</v>
      </c>
      <c r="AF382" s="7" t="s">
        <v>137</v>
      </c>
      <c r="AG382" s="162" t="s">
        <v>183</v>
      </c>
      <c r="AH382" s="162" t="s">
        <v>165</v>
      </c>
      <c r="AI382" s="162" t="s">
        <v>310</v>
      </c>
      <c r="AJ382" s="162">
        <v>2019</v>
      </c>
      <c r="AK382" s="162">
        <v>1</v>
      </c>
      <c r="AL382" s="162">
        <v>11</v>
      </c>
      <c r="AM382" s="162">
        <v>2019</v>
      </c>
      <c r="AN382" s="162">
        <v>1</v>
      </c>
      <c r="AO382" s="162">
        <v>11</v>
      </c>
      <c r="AP382" s="162">
        <v>2039</v>
      </c>
      <c r="AQ382" s="162">
        <v>1</v>
      </c>
      <c r="AR382" s="162">
        <v>10</v>
      </c>
      <c r="AS382" s="162">
        <v>2018</v>
      </c>
      <c r="AT382" s="162">
        <v>6</v>
      </c>
      <c r="AU382" s="162">
        <v>12</v>
      </c>
      <c r="AV382" s="162" t="s">
        <v>101</v>
      </c>
      <c r="AW382" s="162"/>
      <c r="AX382" s="162"/>
      <c r="AY382" s="162"/>
      <c r="AZ382" s="162"/>
      <c r="BA382" s="162"/>
      <c r="BB382" s="182"/>
      <c r="BC382" s="182"/>
      <c r="BD382" s="182"/>
      <c r="BE382" s="182"/>
      <c r="BF382" s="182"/>
      <c r="BG382" s="182"/>
      <c r="BH382" s="182"/>
      <c r="BI382" s="182"/>
      <c r="BJ382" s="182"/>
      <c r="BK382" s="182"/>
      <c r="BL382" s="182"/>
      <c r="BM382" s="162" t="s">
        <v>103</v>
      </c>
      <c r="BN382" s="162" t="s">
        <v>96</v>
      </c>
      <c r="BO382" s="162" t="s">
        <v>116</v>
      </c>
      <c r="BP382" s="162" t="s">
        <v>104</v>
      </c>
      <c r="BQ382" s="162" t="s">
        <v>117</v>
      </c>
      <c r="BR382" s="162" t="s">
        <v>167</v>
      </c>
      <c r="BS382" s="162" t="s">
        <v>415</v>
      </c>
      <c r="BT382" s="175">
        <v>0</v>
      </c>
      <c r="BU382" s="175">
        <v>0</v>
      </c>
      <c r="BV382" s="175">
        <v>5.46256999206543</v>
      </c>
      <c r="BW382" s="175">
        <v>5.4625700073242198</v>
      </c>
      <c r="BX382" s="162"/>
      <c r="BY382" s="182"/>
    </row>
    <row r="383" spans="1:77" x14ac:dyDescent="0.25">
      <c r="A383" s="162" t="s">
        <v>1653</v>
      </c>
      <c r="B383" s="162" t="s">
        <v>1654</v>
      </c>
      <c r="C383" s="162" t="s">
        <v>1655</v>
      </c>
      <c r="D383" s="162" t="s">
        <v>95</v>
      </c>
      <c r="E383" s="162" t="s">
        <v>1656</v>
      </c>
      <c r="F383" s="162" t="s">
        <v>1652</v>
      </c>
      <c r="G383" s="182"/>
      <c r="H383" s="182"/>
      <c r="I383" s="183"/>
      <c r="J383" s="166">
        <v>1.5</v>
      </c>
      <c r="K383" s="2">
        <v>1.5</v>
      </c>
      <c r="L383" s="166">
        <v>3.9293</v>
      </c>
      <c r="M383" s="182"/>
      <c r="N383" s="182"/>
      <c r="O383" s="182"/>
      <c r="P383" s="162"/>
      <c r="Q383" s="182"/>
      <c r="R383" s="162"/>
      <c r="S383" s="162" t="s">
        <v>208</v>
      </c>
      <c r="T383" s="162" t="s">
        <v>96</v>
      </c>
      <c r="U383" s="182"/>
      <c r="V383" s="162"/>
      <c r="W383" s="182"/>
      <c r="X383" s="182"/>
      <c r="Y383" s="182"/>
      <c r="Z383" s="162" t="s">
        <v>96</v>
      </c>
      <c r="AA383" s="162" t="s">
        <v>96</v>
      </c>
      <c r="AB383" s="164" t="s">
        <v>99</v>
      </c>
      <c r="AC383" s="7" t="s">
        <v>100</v>
      </c>
      <c r="AD383" s="162" t="s">
        <v>96</v>
      </c>
      <c r="AE383" s="162" t="s">
        <v>101</v>
      </c>
      <c r="AF383" s="7" t="s">
        <v>137</v>
      </c>
      <c r="AG383" s="162" t="s">
        <v>183</v>
      </c>
      <c r="AH383" s="162" t="s">
        <v>114</v>
      </c>
      <c r="AI383" s="162" t="s">
        <v>310</v>
      </c>
      <c r="AJ383" s="162">
        <v>2018</v>
      </c>
      <c r="AK383" s="162">
        <v>1</v>
      </c>
      <c r="AL383" s="162">
        <v>5</v>
      </c>
      <c r="AM383" s="162">
        <v>2018</v>
      </c>
      <c r="AN383" s="162">
        <v>1</v>
      </c>
      <c r="AO383" s="162">
        <v>5</v>
      </c>
      <c r="AP383" s="162">
        <v>2038</v>
      </c>
      <c r="AQ383" s="162">
        <v>1</v>
      </c>
      <c r="AR383" s="162">
        <v>4</v>
      </c>
      <c r="AS383" s="162">
        <v>2016</v>
      </c>
      <c r="AT383" s="162">
        <v>4</v>
      </c>
      <c r="AU383" s="162">
        <v>22</v>
      </c>
      <c r="AV383" s="162" t="s">
        <v>101</v>
      </c>
      <c r="AW383" s="162"/>
      <c r="AX383" s="162"/>
      <c r="AY383" s="162"/>
      <c r="AZ383" s="162"/>
      <c r="BA383" s="162"/>
      <c r="BB383" s="182"/>
      <c r="BC383" s="182"/>
      <c r="BD383" s="182"/>
      <c r="BE383" s="182"/>
      <c r="BF383" s="182"/>
      <c r="BG383" s="182"/>
      <c r="BH383" s="182"/>
      <c r="BI383" s="182"/>
      <c r="BJ383" s="182"/>
      <c r="BK383" s="182"/>
      <c r="BL383" s="182"/>
      <c r="BM383" s="162" t="s">
        <v>103</v>
      </c>
      <c r="BN383" s="162" t="s">
        <v>96</v>
      </c>
      <c r="BO383" s="162" t="s">
        <v>116</v>
      </c>
      <c r="BP383" s="162" t="s">
        <v>104</v>
      </c>
      <c r="BQ383" s="162" t="s">
        <v>117</v>
      </c>
      <c r="BR383" s="162" t="s">
        <v>118</v>
      </c>
      <c r="BS383" s="162" t="s">
        <v>119</v>
      </c>
      <c r="BT383" s="175">
        <v>3.1935044555664098</v>
      </c>
      <c r="BU383" s="175">
        <v>3.1559535102844198</v>
      </c>
      <c r="BV383" s="175">
        <v>3.0933065681457501</v>
      </c>
      <c r="BW383" s="175">
        <v>3.01674330711365</v>
      </c>
      <c r="BX383" s="162"/>
      <c r="BY383" s="182"/>
    </row>
    <row r="384" spans="1:77" x14ac:dyDescent="0.25">
      <c r="A384" s="162" t="s">
        <v>1657</v>
      </c>
      <c r="B384" s="162" t="s">
        <v>1658</v>
      </c>
      <c r="C384" s="162" t="s">
        <v>1659</v>
      </c>
      <c r="D384" s="162" t="s">
        <v>95</v>
      </c>
      <c r="E384" s="162" t="s">
        <v>1660</v>
      </c>
      <c r="F384" s="162" t="s">
        <v>1652</v>
      </c>
      <c r="G384" s="182"/>
      <c r="H384" s="182"/>
      <c r="I384" s="183"/>
      <c r="J384" s="166">
        <v>2</v>
      </c>
      <c r="K384" s="2">
        <v>2</v>
      </c>
      <c r="L384" s="166">
        <v>13.699</v>
      </c>
      <c r="M384" s="182"/>
      <c r="N384" s="182"/>
      <c r="O384" s="182"/>
      <c r="P384" s="162"/>
      <c r="Q384" s="182"/>
      <c r="R384" s="162"/>
      <c r="S384" s="162" t="s">
        <v>96</v>
      </c>
      <c r="T384" s="162" t="s">
        <v>96</v>
      </c>
      <c r="U384" s="182"/>
      <c r="V384" s="162"/>
      <c r="W384" s="182"/>
      <c r="X384" s="182"/>
      <c r="Y384" s="182"/>
      <c r="Z384" s="162" t="s">
        <v>96</v>
      </c>
      <c r="AA384" s="162" t="s">
        <v>96</v>
      </c>
      <c r="AB384" s="164" t="s">
        <v>99</v>
      </c>
      <c r="AC384" s="7" t="s">
        <v>100</v>
      </c>
      <c r="AD384" s="162" t="s">
        <v>96</v>
      </c>
      <c r="AE384" s="162" t="s">
        <v>101</v>
      </c>
      <c r="AF384" s="7" t="s">
        <v>137</v>
      </c>
      <c r="AG384" s="162" t="s">
        <v>183</v>
      </c>
      <c r="AH384" s="162" t="s">
        <v>165</v>
      </c>
      <c r="AI384" s="162" t="s">
        <v>310</v>
      </c>
      <c r="AJ384" s="162">
        <v>2021</v>
      </c>
      <c r="AK384" s="162">
        <v>10</v>
      </c>
      <c r="AL384" s="162">
        <v>1</v>
      </c>
      <c r="AM384" s="162">
        <v>2021</v>
      </c>
      <c r="AN384" s="162">
        <v>10</v>
      </c>
      <c r="AO384" s="162">
        <v>1</v>
      </c>
      <c r="AP384" s="162">
        <v>2036</v>
      </c>
      <c r="AQ384" s="162">
        <v>9</v>
      </c>
      <c r="AR384" s="162">
        <v>30</v>
      </c>
      <c r="AS384" s="162">
        <v>2018</v>
      </c>
      <c r="AT384" s="162">
        <v>10</v>
      </c>
      <c r="AU384" s="162">
        <v>22</v>
      </c>
      <c r="AV384" s="162" t="s">
        <v>101</v>
      </c>
      <c r="AW384" s="162"/>
      <c r="AX384" s="162"/>
      <c r="AY384" s="162"/>
      <c r="AZ384" s="162"/>
      <c r="BA384" s="162"/>
      <c r="BB384" s="182"/>
      <c r="BC384" s="182"/>
      <c r="BD384" s="182"/>
      <c r="BE384" s="182"/>
      <c r="BF384" s="182"/>
      <c r="BG384" s="182"/>
      <c r="BH384" s="182"/>
      <c r="BI384" s="182"/>
      <c r="BJ384" s="182"/>
      <c r="BK384" s="182"/>
      <c r="BL384" s="182"/>
      <c r="BM384" s="162" t="s">
        <v>103</v>
      </c>
      <c r="BN384" s="162" t="s">
        <v>96</v>
      </c>
      <c r="BO384" s="162" t="s">
        <v>116</v>
      </c>
      <c r="BP384" s="162" t="s">
        <v>104</v>
      </c>
      <c r="BQ384" s="162" t="s">
        <v>117</v>
      </c>
      <c r="BR384" s="162" t="s">
        <v>167</v>
      </c>
      <c r="BS384" s="162" t="s">
        <v>415</v>
      </c>
      <c r="BT384" s="175">
        <v>13.0427065429687</v>
      </c>
      <c r="BU384" s="175">
        <v>13.6990003662109</v>
      </c>
      <c r="BV384" s="175">
        <v>13.6990003662109</v>
      </c>
      <c r="BW384" s="175">
        <v>13.6990003662109</v>
      </c>
      <c r="BX384" s="162"/>
      <c r="BY384" s="182"/>
    </row>
    <row r="385" spans="1:77" x14ac:dyDescent="0.25">
      <c r="A385" s="162" t="s">
        <v>1661</v>
      </c>
      <c r="B385" s="162" t="s">
        <v>1662</v>
      </c>
      <c r="C385" s="162" t="s">
        <v>1663</v>
      </c>
      <c r="D385" s="162" t="s">
        <v>95</v>
      </c>
      <c r="E385" s="162" t="s">
        <v>1664</v>
      </c>
      <c r="F385" s="162" t="s">
        <v>1665</v>
      </c>
      <c r="G385" s="182"/>
      <c r="H385" s="182"/>
      <c r="I385" s="183"/>
      <c r="J385" s="166">
        <v>40</v>
      </c>
      <c r="K385" s="2">
        <v>40</v>
      </c>
      <c r="L385" s="166">
        <v>104</v>
      </c>
      <c r="M385" s="182"/>
      <c r="N385" s="182"/>
      <c r="O385" s="182"/>
      <c r="P385" s="162"/>
      <c r="Q385" s="182"/>
      <c r="R385" s="162"/>
      <c r="S385" s="162" t="s">
        <v>208</v>
      </c>
      <c r="T385" s="162" t="s">
        <v>96</v>
      </c>
      <c r="U385" s="182"/>
      <c r="V385" s="162"/>
      <c r="W385" s="182"/>
      <c r="X385" s="182"/>
      <c r="Y385" s="182"/>
      <c r="Z385" s="162" t="s">
        <v>96</v>
      </c>
      <c r="AA385" s="162" t="s">
        <v>263</v>
      </c>
      <c r="AB385" s="164" t="s">
        <v>99</v>
      </c>
      <c r="AC385" s="7" t="s">
        <v>100</v>
      </c>
      <c r="AD385" s="162" t="s">
        <v>96</v>
      </c>
      <c r="AE385" s="162" t="s">
        <v>101</v>
      </c>
      <c r="AF385" s="162"/>
      <c r="AG385" s="162"/>
      <c r="AH385" s="162" t="s">
        <v>1308</v>
      </c>
      <c r="AI385" s="162" t="s">
        <v>821</v>
      </c>
      <c r="AJ385" s="162">
        <v>2019</v>
      </c>
      <c r="AK385" s="162">
        <v>1</v>
      </c>
      <c r="AL385" s="162">
        <v>1</v>
      </c>
      <c r="AM385" s="162">
        <v>2019</v>
      </c>
      <c r="AN385" s="162">
        <v>1</v>
      </c>
      <c r="AO385" s="162">
        <v>1</v>
      </c>
      <c r="AP385" s="162">
        <v>2043</v>
      </c>
      <c r="AQ385" s="162">
        <v>12</v>
      </c>
      <c r="AR385" s="162">
        <v>31</v>
      </c>
      <c r="AS385" s="162">
        <v>2012</v>
      </c>
      <c r="AT385" s="162">
        <v>8</v>
      </c>
      <c r="AU385" s="162">
        <v>13</v>
      </c>
      <c r="AV385" s="162" t="s">
        <v>101</v>
      </c>
      <c r="AW385" s="162"/>
      <c r="AX385" s="162"/>
      <c r="AY385" s="162"/>
      <c r="AZ385" s="162"/>
      <c r="BA385" s="162"/>
      <c r="BB385" s="182"/>
      <c r="BC385" s="182"/>
      <c r="BD385" s="182"/>
      <c r="BE385" s="182"/>
      <c r="BF385" s="182"/>
      <c r="BG385" s="182"/>
      <c r="BH385" s="182"/>
      <c r="BI385" s="182"/>
      <c r="BJ385" s="182"/>
      <c r="BK385" s="182"/>
      <c r="BL385" s="182"/>
      <c r="BM385" s="162" t="s">
        <v>103</v>
      </c>
      <c r="BN385" s="162" t="s">
        <v>96</v>
      </c>
      <c r="BO385" s="162" t="s">
        <v>103</v>
      </c>
      <c r="BP385" s="162" t="s">
        <v>104</v>
      </c>
      <c r="BQ385" s="162" t="s">
        <v>117</v>
      </c>
      <c r="BR385" s="162" t="s">
        <v>566</v>
      </c>
      <c r="BS385" s="162" t="s">
        <v>119</v>
      </c>
      <c r="BT385" s="175">
        <v>100.103155822754</v>
      </c>
      <c r="BU385" s="175">
        <v>98.313907775878903</v>
      </c>
      <c r="BV385" s="175">
        <v>95.205408386230502</v>
      </c>
      <c r="BW385" s="175">
        <v>91.457638732910198</v>
      </c>
      <c r="BX385" s="162"/>
      <c r="BY385" s="182"/>
    </row>
    <row r="386" spans="1:77" x14ac:dyDescent="0.25">
      <c r="A386" s="162" t="s">
        <v>1666</v>
      </c>
      <c r="B386" s="162" t="s">
        <v>1667</v>
      </c>
      <c r="C386" s="162" t="s">
        <v>1668</v>
      </c>
      <c r="D386" s="162" t="s">
        <v>95</v>
      </c>
      <c r="E386" s="162" t="s">
        <v>1669</v>
      </c>
      <c r="F386" s="162" t="s">
        <v>1670</v>
      </c>
      <c r="G386" s="182"/>
      <c r="H386" s="182"/>
      <c r="I386" s="183"/>
      <c r="J386" s="166">
        <v>19</v>
      </c>
      <c r="K386" s="2">
        <v>19</v>
      </c>
      <c r="L386" s="166">
        <v>40.6</v>
      </c>
      <c r="M386" s="182"/>
      <c r="N386" s="182"/>
      <c r="O386" s="182"/>
      <c r="P386" s="162"/>
      <c r="Q386" s="182"/>
      <c r="R386" s="162"/>
      <c r="S386" s="162" t="s">
        <v>208</v>
      </c>
      <c r="T386" s="162" t="s">
        <v>96</v>
      </c>
      <c r="U386" s="182"/>
      <c r="V386" s="162"/>
      <c r="W386" s="182"/>
      <c r="X386" s="182"/>
      <c r="Y386" s="182"/>
      <c r="Z386" s="162" t="s">
        <v>96</v>
      </c>
      <c r="AA386" s="162" t="s">
        <v>263</v>
      </c>
      <c r="AB386" s="164" t="s">
        <v>99</v>
      </c>
      <c r="AC386" s="7" t="s">
        <v>100</v>
      </c>
      <c r="AD386" s="162" t="s">
        <v>96</v>
      </c>
      <c r="AE386" s="162" t="s">
        <v>101</v>
      </c>
      <c r="AF386" s="162" t="s">
        <v>247</v>
      </c>
      <c r="AG386" s="162" t="s">
        <v>183</v>
      </c>
      <c r="AH386" s="162" t="s">
        <v>102</v>
      </c>
      <c r="AI386" s="162" t="s">
        <v>364</v>
      </c>
      <c r="AJ386" s="162">
        <v>2015</v>
      </c>
      <c r="AK386" s="162">
        <v>10</v>
      </c>
      <c r="AL386" s="162">
        <v>21</v>
      </c>
      <c r="AM386" s="162">
        <v>2015</v>
      </c>
      <c r="AN386" s="162">
        <v>12</v>
      </c>
      <c r="AO386" s="162">
        <v>14</v>
      </c>
      <c r="AP386" s="162">
        <v>2035</v>
      </c>
      <c r="AQ386" s="162">
        <v>12</v>
      </c>
      <c r="AR386" s="162">
        <v>13</v>
      </c>
      <c r="AS386" s="162">
        <v>2012</v>
      </c>
      <c r="AT386" s="162">
        <v>9</v>
      </c>
      <c r="AU386" s="162">
        <v>17</v>
      </c>
      <c r="AV386" s="162" t="s">
        <v>101</v>
      </c>
      <c r="AW386" s="162"/>
      <c r="AX386" s="162"/>
      <c r="AY386" s="162"/>
      <c r="AZ386" s="162"/>
      <c r="BA386" s="162"/>
      <c r="BB386" s="182"/>
      <c r="BC386" s="182"/>
      <c r="BD386" s="182"/>
      <c r="BE386" s="182"/>
      <c r="BF386" s="182"/>
      <c r="BG386" s="182"/>
      <c r="BH386" s="182"/>
      <c r="BI386" s="182"/>
      <c r="BJ386" s="182"/>
      <c r="BK386" s="182"/>
      <c r="BL386" s="182"/>
      <c r="BM386" s="162" t="s">
        <v>103</v>
      </c>
      <c r="BN386" s="162" t="s">
        <v>96</v>
      </c>
      <c r="BO386" s="162" t="s">
        <v>103</v>
      </c>
      <c r="BP386" s="162" t="s">
        <v>104</v>
      </c>
      <c r="BQ386" s="162" t="s">
        <v>117</v>
      </c>
      <c r="BR386" s="162" t="s">
        <v>333</v>
      </c>
      <c r="BS386" s="162" t="s">
        <v>119</v>
      </c>
      <c r="BT386" s="175">
        <v>39.099125045776397</v>
      </c>
      <c r="BU386" s="175">
        <v>38.616474349975597</v>
      </c>
      <c r="BV386" s="175">
        <v>37.849921051025397</v>
      </c>
      <c r="BW386" s="175">
        <v>35.884827453613298</v>
      </c>
      <c r="BX386" s="162"/>
      <c r="BY386" s="182"/>
    </row>
    <row r="387" spans="1:77" x14ac:dyDescent="0.25">
      <c r="A387" s="162" t="s">
        <v>1671</v>
      </c>
      <c r="B387" s="162" t="s">
        <v>1672</v>
      </c>
      <c r="C387" s="162" t="s">
        <v>1673</v>
      </c>
      <c r="D387" s="162" t="s">
        <v>95</v>
      </c>
      <c r="E387" s="162" t="s">
        <v>96</v>
      </c>
      <c r="F387" s="162" t="s">
        <v>96</v>
      </c>
      <c r="G387" s="182"/>
      <c r="H387" s="182"/>
      <c r="I387" s="183"/>
      <c r="J387" s="166">
        <v>0.1</v>
      </c>
      <c r="K387" s="2">
        <v>0.1</v>
      </c>
      <c r="L387" s="166">
        <v>0</v>
      </c>
      <c r="M387" s="182"/>
      <c r="N387" s="182"/>
      <c r="O387" s="182"/>
      <c r="P387" s="162"/>
      <c r="Q387" s="182"/>
      <c r="R387" s="162"/>
      <c r="S387" s="162" t="s">
        <v>96</v>
      </c>
      <c r="T387" s="162" t="s">
        <v>96</v>
      </c>
      <c r="U387" s="182"/>
      <c r="V387" s="162"/>
      <c r="W387" s="182"/>
      <c r="X387" s="182"/>
      <c r="Y387" s="182"/>
      <c r="Z387" s="162" t="s">
        <v>96</v>
      </c>
      <c r="AA387" s="162" t="s">
        <v>96</v>
      </c>
      <c r="AB387" s="164" t="s">
        <v>99</v>
      </c>
      <c r="AC387" s="7" t="s">
        <v>100</v>
      </c>
      <c r="AD387" s="162" t="s">
        <v>96</v>
      </c>
      <c r="AE387" s="162" t="s">
        <v>101</v>
      </c>
      <c r="AF387" s="162"/>
      <c r="AG387" s="162"/>
      <c r="AH387" s="162" t="s">
        <v>610</v>
      </c>
      <c r="AI387" s="162" t="s">
        <v>237</v>
      </c>
      <c r="AJ387" s="162">
        <v>1982</v>
      </c>
      <c r="AK387" s="162">
        <v>12</v>
      </c>
      <c r="AL387" s="162">
        <v>9</v>
      </c>
      <c r="AM387" s="162">
        <v>1982</v>
      </c>
      <c r="AN387" s="162">
        <v>12</v>
      </c>
      <c r="AO387" s="162">
        <v>9</v>
      </c>
      <c r="AP387" s="162">
        <v>2060</v>
      </c>
      <c r="AQ387" s="162">
        <v>12</v>
      </c>
      <c r="AR387" s="162">
        <v>31</v>
      </c>
      <c r="AS387" s="162">
        <v>1982</v>
      </c>
      <c r="AT387" s="162">
        <v>12</v>
      </c>
      <c r="AU387" s="162">
        <v>3</v>
      </c>
      <c r="AV387" s="162" t="s">
        <v>101</v>
      </c>
      <c r="AW387" s="162"/>
      <c r="AX387" s="162"/>
      <c r="AY387" s="162"/>
      <c r="AZ387" s="162"/>
      <c r="BA387" s="162"/>
      <c r="BB387" s="182"/>
      <c r="BC387" s="182"/>
      <c r="BD387" s="182"/>
      <c r="BE387" s="182"/>
      <c r="BF387" s="182"/>
      <c r="BG387" s="182"/>
      <c r="BH387" s="182"/>
      <c r="BI387" s="182"/>
      <c r="BJ387" s="182"/>
      <c r="BK387" s="182"/>
      <c r="BL387" s="182"/>
      <c r="BM387" s="162" t="s">
        <v>103</v>
      </c>
      <c r="BN387" s="162" t="s">
        <v>96</v>
      </c>
      <c r="BO387" s="162" t="s">
        <v>116</v>
      </c>
      <c r="BP387" s="162" t="s">
        <v>104</v>
      </c>
      <c r="BQ387" s="162" t="s">
        <v>117</v>
      </c>
      <c r="BR387" s="162" t="s">
        <v>611</v>
      </c>
      <c r="BS387" s="162" t="s">
        <v>404</v>
      </c>
      <c r="BT387" s="175">
        <v>0.38067290973663298</v>
      </c>
      <c r="BU387" s="175">
        <v>0.37909459400176998</v>
      </c>
      <c r="BV387" s="175">
        <v>0.37920862102508501</v>
      </c>
      <c r="BW387" s="175">
        <v>0.37932177591323901</v>
      </c>
      <c r="BX387" s="162"/>
      <c r="BY387" s="182"/>
    </row>
    <row r="388" spans="1:77" x14ac:dyDescent="0.25">
      <c r="A388" s="162" t="s">
        <v>1674</v>
      </c>
      <c r="B388" s="162" t="s">
        <v>1675</v>
      </c>
      <c r="C388" s="162" t="s">
        <v>1676</v>
      </c>
      <c r="D388" s="162" t="s">
        <v>95</v>
      </c>
      <c r="E388" s="162" t="s">
        <v>96</v>
      </c>
      <c r="F388" s="162" t="s">
        <v>96</v>
      </c>
      <c r="G388" s="182"/>
      <c r="H388" s="182"/>
      <c r="I388" s="183"/>
      <c r="J388" s="166">
        <v>1.74</v>
      </c>
      <c r="K388" s="2">
        <v>1.74</v>
      </c>
      <c r="L388" s="166">
        <v>0</v>
      </c>
      <c r="M388" s="182"/>
      <c r="N388" s="182"/>
      <c r="O388" s="182"/>
      <c r="P388" s="162"/>
      <c r="Q388" s="182"/>
      <c r="R388" s="162"/>
      <c r="S388" s="162" t="s">
        <v>96</v>
      </c>
      <c r="T388" s="162" t="s">
        <v>96</v>
      </c>
      <c r="U388" s="182"/>
      <c r="V388" s="162"/>
      <c r="W388" s="182"/>
      <c r="X388" s="182"/>
      <c r="Y388" s="182"/>
      <c r="Z388" s="162" t="s">
        <v>96</v>
      </c>
      <c r="AA388" s="162" t="s">
        <v>96</v>
      </c>
      <c r="AB388" s="164" t="s">
        <v>99</v>
      </c>
      <c r="AC388" s="7" t="s">
        <v>100</v>
      </c>
      <c r="AD388" s="162" t="s">
        <v>96</v>
      </c>
      <c r="AE388" s="162" t="s">
        <v>101</v>
      </c>
      <c r="AF388" s="162"/>
      <c r="AG388" s="162"/>
      <c r="AH388" s="162" t="s">
        <v>610</v>
      </c>
      <c r="AI388" s="162" t="s">
        <v>285</v>
      </c>
      <c r="AJ388" s="162">
        <v>1988</v>
      </c>
      <c r="AK388" s="162">
        <v>8</v>
      </c>
      <c r="AL388" s="162">
        <v>26</v>
      </c>
      <c r="AM388" s="162">
        <v>1988</v>
      </c>
      <c r="AN388" s="162">
        <v>8</v>
      </c>
      <c r="AO388" s="162">
        <v>26</v>
      </c>
      <c r="AP388" s="162">
        <v>2060</v>
      </c>
      <c r="AQ388" s="162">
        <v>12</v>
      </c>
      <c r="AR388" s="162">
        <v>31</v>
      </c>
      <c r="AS388" s="162">
        <v>1985</v>
      </c>
      <c r="AT388" s="162">
        <v>7</v>
      </c>
      <c r="AU388" s="162">
        <v>8</v>
      </c>
      <c r="AV388" s="162" t="s">
        <v>101</v>
      </c>
      <c r="AW388" s="162"/>
      <c r="AX388" s="162"/>
      <c r="AY388" s="162"/>
      <c r="AZ388" s="162"/>
      <c r="BA388" s="162"/>
      <c r="BB388" s="182"/>
      <c r="BC388" s="182"/>
      <c r="BD388" s="182"/>
      <c r="BE388" s="182"/>
      <c r="BF388" s="182"/>
      <c r="BG388" s="182"/>
      <c r="BH388" s="182"/>
      <c r="BI388" s="182"/>
      <c r="BJ388" s="182"/>
      <c r="BK388" s="182"/>
      <c r="BL388" s="182"/>
      <c r="BM388" s="162" t="s">
        <v>103</v>
      </c>
      <c r="BN388" s="162" t="s">
        <v>96</v>
      </c>
      <c r="BO388" s="162" t="s">
        <v>116</v>
      </c>
      <c r="BP388" s="162" t="s">
        <v>104</v>
      </c>
      <c r="BQ388" s="162" t="s">
        <v>117</v>
      </c>
      <c r="BR388" s="162" t="s">
        <v>611</v>
      </c>
      <c r="BS388" s="162" t="s">
        <v>415</v>
      </c>
      <c r="BT388" s="175">
        <v>0.212588074326515</v>
      </c>
      <c r="BU388" s="175">
        <v>0.211711773991585</v>
      </c>
      <c r="BV388" s="175">
        <v>0.212193141102791</v>
      </c>
      <c r="BW388" s="175">
        <v>0.212738755345345</v>
      </c>
      <c r="BX388" s="162"/>
      <c r="BY388" s="182"/>
    </row>
    <row r="389" spans="1:77" x14ac:dyDescent="0.25">
      <c r="A389" s="162" t="s">
        <v>1677</v>
      </c>
      <c r="B389" s="162" t="s">
        <v>1678</v>
      </c>
      <c r="C389" s="162" t="s">
        <v>1679</v>
      </c>
      <c r="D389" s="162" t="s">
        <v>95</v>
      </c>
      <c r="E389" s="162" t="s">
        <v>1680</v>
      </c>
      <c r="F389" s="162" t="s">
        <v>1681</v>
      </c>
      <c r="G389" s="182"/>
      <c r="H389" s="182"/>
      <c r="I389" s="183"/>
      <c r="J389" s="166">
        <v>0.84799999999999998</v>
      </c>
      <c r="K389" s="2">
        <v>0.84799999999999998</v>
      </c>
      <c r="L389" s="166">
        <v>5.7469999999999999</v>
      </c>
      <c r="M389" s="182"/>
      <c r="N389" s="182"/>
      <c r="O389" s="182"/>
      <c r="P389" s="162"/>
      <c r="Q389" s="182"/>
      <c r="R389" s="162"/>
      <c r="S389" s="162" t="s">
        <v>96</v>
      </c>
      <c r="T389" s="162" t="s">
        <v>96</v>
      </c>
      <c r="U389" s="182"/>
      <c r="V389" s="162"/>
      <c r="W389" s="182"/>
      <c r="X389" s="182"/>
      <c r="Y389" s="182"/>
      <c r="Z389" s="162" t="s">
        <v>96</v>
      </c>
      <c r="AA389" s="162" t="s">
        <v>96</v>
      </c>
      <c r="AB389" s="164" t="s">
        <v>99</v>
      </c>
      <c r="AC389" s="7" t="s">
        <v>100</v>
      </c>
      <c r="AD389" s="162" t="s">
        <v>96</v>
      </c>
      <c r="AE389" s="162" t="s">
        <v>101</v>
      </c>
      <c r="AF389" s="162" t="s">
        <v>926</v>
      </c>
      <c r="AG389" s="162" t="s">
        <v>1540</v>
      </c>
      <c r="AH389" s="162" t="s">
        <v>114</v>
      </c>
      <c r="AI389" s="162" t="s">
        <v>1410</v>
      </c>
      <c r="AJ389" s="162">
        <v>2014</v>
      </c>
      <c r="AK389" s="162">
        <v>7</v>
      </c>
      <c r="AL389" s="162">
        <v>7</v>
      </c>
      <c r="AM389" s="162">
        <v>2014</v>
      </c>
      <c r="AN389" s="162">
        <v>7</v>
      </c>
      <c r="AO389" s="162">
        <v>7</v>
      </c>
      <c r="AP389" s="162">
        <v>2024</v>
      </c>
      <c r="AQ389" s="162">
        <v>7</v>
      </c>
      <c r="AR389" s="162">
        <v>6</v>
      </c>
      <c r="AS389" s="162">
        <v>2013</v>
      </c>
      <c r="AT389" s="162">
        <v>12</v>
      </c>
      <c r="AU389" s="162">
        <v>20</v>
      </c>
      <c r="AV389" s="162" t="s">
        <v>101</v>
      </c>
      <c r="AW389" s="162"/>
      <c r="AX389" s="162"/>
      <c r="AY389" s="162"/>
      <c r="AZ389" s="162"/>
      <c r="BA389" s="162"/>
      <c r="BB389" s="182"/>
      <c r="BC389" s="182"/>
      <c r="BD389" s="182"/>
      <c r="BE389" s="182"/>
      <c r="BF389" s="182"/>
      <c r="BG389" s="182"/>
      <c r="BH389" s="182"/>
      <c r="BI389" s="182"/>
      <c r="BJ389" s="182"/>
      <c r="BK389" s="182"/>
      <c r="BL389" s="182"/>
      <c r="BM389" s="162" t="s">
        <v>103</v>
      </c>
      <c r="BN389" s="162" t="s">
        <v>96</v>
      </c>
      <c r="BO389" s="162" t="s">
        <v>116</v>
      </c>
      <c r="BP389" s="162" t="s">
        <v>104</v>
      </c>
      <c r="BQ389" s="162" t="s">
        <v>117</v>
      </c>
      <c r="BR389" s="162" t="s">
        <v>118</v>
      </c>
      <c r="BS389" s="162" t="s">
        <v>415</v>
      </c>
      <c r="BT389" s="175">
        <v>2.7318449897766102</v>
      </c>
      <c r="BU389" s="175">
        <v>0</v>
      </c>
      <c r="BV389" s="175">
        <v>0</v>
      </c>
      <c r="BW389" s="175">
        <v>0</v>
      </c>
      <c r="BX389" s="162"/>
      <c r="BY389" s="182"/>
    </row>
    <row r="390" spans="1:77" x14ac:dyDescent="0.25">
      <c r="A390" s="162" t="s">
        <v>1682</v>
      </c>
      <c r="B390" s="162" t="s">
        <v>1683</v>
      </c>
      <c r="C390" s="162" t="s">
        <v>1684</v>
      </c>
      <c r="D390" s="162" t="s">
        <v>95</v>
      </c>
      <c r="E390" s="162" t="s">
        <v>96</v>
      </c>
      <c r="F390" s="162" t="s">
        <v>96</v>
      </c>
      <c r="G390" s="182"/>
      <c r="H390" s="182"/>
      <c r="I390" s="183"/>
      <c r="J390" s="166">
        <v>240</v>
      </c>
      <c r="K390" s="188"/>
      <c r="L390" s="166">
        <v>0</v>
      </c>
      <c r="M390" s="182"/>
      <c r="N390" s="182"/>
      <c r="O390" s="182"/>
      <c r="P390" s="162"/>
      <c r="Q390" s="182"/>
      <c r="R390" s="162"/>
      <c r="S390" s="162" t="s">
        <v>96</v>
      </c>
      <c r="T390" s="162" t="s">
        <v>96</v>
      </c>
      <c r="U390" s="182"/>
      <c r="V390" s="162"/>
      <c r="W390" s="182"/>
      <c r="X390" s="182"/>
      <c r="Y390" s="182"/>
      <c r="Z390" s="162" t="s">
        <v>96</v>
      </c>
      <c r="AA390" s="162" t="s">
        <v>96</v>
      </c>
      <c r="AB390" s="164" t="s">
        <v>99</v>
      </c>
      <c r="AC390" s="7" t="s">
        <v>100</v>
      </c>
      <c r="AD390" s="162" t="s">
        <v>96</v>
      </c>
      <c r="AE390" s="162" t="s">
        <v>101</v>
      </c>
      <c r="AF390" s="162" t="s">
        <v>247</v>
      </c>
      <c r="AG390" s="162" t="s">
        <v>183</v>
      </c>
      <c r="AH390" s="162" t="s">
        <v>1268</v>
      </c>
      <c r="AI390" s="162" t="s">
        <v>364</v>
      </c>
      <c r="AJ390" s="162">
        <v>1995</v>
      </c>
      <c r="AK390" s="162">
        <v>12</v>
      </c>
      <c r="AL390" s="162">
        <v>20</v>
      </c>
      <c r="AM390" s="162">
        <v>1996</v>
      </c>
      <c r="AN390" s="162">
        <v>5</v>
      </c>
      <c r="AO390" s="162">
        <v>27</v>
      </c>
      <c r="AP390" s="162">
        <v>2026</v>
      </c>
      <c r="AQ390" s="162">
        <v>5</v>
      </c>
      <c r="AR390" s="162">
        <v>26</v>
      </c>
      <c r="AS390" s="162">
        <v>1983</v>
      </c>
      <c r="AT390" s="162">
        <v>12</v>
      </c>
      <c r="AU390" s="162">
        <v>12</v>
      </c>
      <c r="AV390" s="162" t="s">
        <v>101</v>
      </c>
      <c r="AW390" s="162"/>
      <c r="AX390" s="162"/>
      <c r="AY390" s="162"/>
      <c r="AZ390" s="162"/>
      <c r="BA390" s="162"/>
      <c r="BB390" s="182"/>
      <c r="BC390" s="182"/>
      <c r="BD390" s="182"/>
      <c r="BE390" s="182"/>
      <c r="BF390" s="182"/>
      <c r="BG390" s="182"/>
      <c r="BH390" s="182"/>
      <c r="BI390" s="182"/>
      <c r="BJ390" s="182"/>
      <c r="BK390" s="182"/>
      <c r="BL390" s="182"/>
      <c r="BM390" s="162" t="s">
        <v>103</v>
      </c>
      <c r="BN390" s="162" t="s">
        <v>96</v>
      </c>
      <c r="BO390" s="162" t="s">
        <v>116</v>
      </c>
      <c r="BP390" s="162" t="s">
        <v>104</v>
      </c>
      <c r="BQ390" s="162" t="s">
        <v>117</v>
      </c>
      <c r="BR390" s="162" t="s">
        <v>1270</v>
      </c>
      <c r="BS390" s="162" t="s">
        <v>101</v>
      </c>
      <c r="BT390" s="187"/>
      <c r="BU390" s="187"/>
      <c r="BV390" s="187"/>
      <c r="BW390" s="187"/>
      <c r="BX390" s="162"/>
      <c r="BY390" s="182"/>
    </row>
    <row r="391" spans="1:77" x14ac:dyDescent="0.25">
      <c r="A391" s="162" t="s">
        <v>1685</v>
      </c>
      <c r="B391" s="162" t="s">
        <v>1686</v>
      </c>
      <c r="C391" s="162" t="s">
        <v>1687</v>
      </c>
      <c r="D391" s="162" t="s">
        <v>95</v>
      </c>
      <c r="E391" s="162"/>
      <c r="F391" s="162"/>
      <c r="G391" s="182"/>
      <c r="H391" s="182"/>
      <c r="I391" s="183"/>
      <c r="J391" s="166">
        <v>4.2</v>
      </c>
      <c r="K391" s="2">
        <v>0</v>
      </c>
      <c r="L391" s="166">
        <v>0</v>
      </c>
      <c r="M391" s="182"/>
      <c r="N391" s="182"/>
      <c r="O391" s="182"/>
      <c r="P391" s="162"/>
      <c r="Q391" s="182"/>
      <c r="R391" s="162"/>
      <c r="S391" s="162"/>
      <c r="T391" s="162"/>
      <c r="U391" s="182"/>
      <c r="V391" s="162"/>
      <c r="W391" s="182"/>
      <c r="X391" s="182"/>
      <c r="Y391" s="182"/>
      <c r="Z391" s="162"/>
      <c r="AA391" s="162" t="s">
        <v>263</v>
      </c>
      <c r="AB391" s="101" t="s">
        <v>615</v>
      </c>
      <c r="AC391" s="7" t="s">
        <v>521</v>
      </c>
      <c r="AD391" s="162"/>
      <c r="AE391" s="162"/>
      <c r="AF391" s="7" t="s">
        <v>137</v>
      </c>
      <c r="AG391" s="162" t="s">
        <v>183</v>
      </c>
      <c r="AH391" s="162"/>
      <c r="AI391" s="162"/>
      <c r="AJ391" s="162"/>
      <c r="AK391" s="162"/>
      <c r="AL391" s="162"/>
      <c r="AM391" s="162">
        <v>1950</v>
      </c>
      <c r="AN391" s="162">
        <v>1</v>
      </c>
      <c r="AO391" s="162">
        <v>1</v>
      </c>
      <c r="AP391" s="162">
        <v>2099</v>
      </c>
      <c r="AQ391" s="162">
        <v>12</v>
      </c>
      <c r="AR391" s="162">
        <v>31</v>
      </c>
      <c r="AS391" s="162"/>
      <c r="AT391" s="162"/>
      <c r="AU391" s="162"/>
      <c r="AV391" s="162" t="s">
        <v>101</v>
      </c>
      <c r="AW391" s="162"/>
      <c r="AX391" s="162"/>
      <c r="AY391" s="162"/>
      <c r="AZ391" s="162"/>
      <c r="BA391" s="162"/>
      <c r="BB391" s="182"/>
      <c r="BC391" s="182"/>
      <c r="BD391" s="182"/>
      <c r="BE391" s="182"/>
      <c r="BF391" s="182"/>
      <c r="BG391" s="182"/>
      <c r="BH391" s="182"/>
      <c r="BI391" s="182"/>
      <c r="BJ391" s="182"/>
      <c r="BK391" s="182"/>
      <c r="BL391" s="182"/>
      <c r="BM391" s="162"/>
      <c r="BN391" s="162"/>
      <c r="BO391" s="162"/>
      <c r="BP391" s="162" t="s">
        <v>104</v>
      </c>
      <c r="BQ391" s="162" t="s">
        <v>117</v>
      </c>
      <c r="BR391" s="162" t="s">
        <v>96</v>
      </c>
      <c r="BS391" s="162" t="s">
        <v>404</v>
      </c>
      <c r="BT391" s="175">
        <v>0</v>
      </c>
      <c r="BU391" s="175">
        <v>0</v>
      </c>
      <c r="BV391" s="175">
        <v>0</v>
      </c>
      <c r="BW391" s="175">
        <v>0</v>
      </c>
      <c r="BX391" s="162"/>
      <c r="BY391" s="182"/>
    </row>
    <row r="392" spans="1:77" x14ac:dyDescent="0.25">
      <c r="A392" s="162" t="s">
        <v>1688</v>
      </c>
      <c r="B392" s="162" t="s">
        <v>524</v>
      </c>
      <c r="C392" s="162" t="s">
        <v>1689</v>
      </c>
      <c r="D392" s="162" t="s">
        <v>95</v>
      </c>
      <c r="E392" s="162"/>
      <c r="F392" s="162"/>
      <c r="G392" s="182"/>
      <c r="H392" s="182"/>
      <c r="I392" s="183"/>
      <c r="J392" s="166">
        <v>3.2</v>
      </c>
      <c r="K392" s="2">
        <v>0</v>
      </c>
      <c r="L392" s="166">
        <v>7.5617834495680727</v>
      </c>
      <c r="M392" s="182"/>
      <c r="N392" s="182"/>
      <c r="O392" s="182"/>
      <c r="P392" s="162"/>
      <c r="Q392" s="182"/>
      <c r="R392" s="162"/>
      <c r="S392" s="162"/>
      <c r="T392" s="162"/>
      <c r="U392" s="182"/>
      <c r="V392" s="162"/>
      <c r="W392" s="182"/>
      <c r="X392" s="182"/>
      <c r="Y392" s="182"/>
      <c r="Z392" s="162"/>
      <c r="AA392" s="162" t="s">
        <v>263</v>
      </c>
      <c r="AB392" s="101" t="s">
        <v>615</v>
      </c>
      <c r="AC392" s="7" t="s">
        <v>521</v>
      </c>
      <c r="AD392" s="162"/>
      <c r="AE392" s="162"/>
      <c r="AF392" s="7" t="s">
        <v>137</v>
      </c>
      <c r="AG392" s="162" t="s">
        <v>309</v>
      </c>
      <c r="AH392" s="162"/>
      <c r="AI392" s="162"/>
      <c r="AJ392" s="162"/>
      <c r="AK392" s="162"/>
      <c r="AL392" s="162"/>
      <c r="AM392" s="162">
        <v>1950</v>
      </c>
      <c r="AN392" s="162">
        <v>1</v>
      </c>
      <c r="AO392" s="162">
        <v>1</v>
      </c>
      <c r="AP392" s="162">
        <v>2099</v>
      </c>
      <c r="AQ392" s="162">
        <v>12</v>
      </c>
      <c r="AR392" s="162">
        <v>31</v>
      </c>
      <c r="AS392" s="162"/>
      <c r="AT392" s="162"/>
      <c r="AU392" s="162"/>
      <c r="AV392" s="162" t="s">
        <v>101</v>
      </c>
      <c r="AW392" s="162"/>
      <c r="AX392" s="162"/>
      <c r="AY392" s="162"/>
      <c r="AZ392" s="162"/>
      <c r="BA392" s="162"/>
      <c r="BB392" s="182"/>
      <c r="BC392" s="182"/>
      <c r="BD392" s="182"/>
      <c r="BE392" s="182"/>
      <c r="BF392" s="182"/>
      <c r="BG392" s="182"/>
      <c r="BH392" s="182"/>
      <c r="BI392" s="182"/>
      <c r="BJ392" s="182"/>
      <c r="BK392" s="182"/>
      <c r="BL392" s="182"/>
      <c r="BM392" s="162"/>
      <c r="BN392" s="162"/>
      <c r="BO392" s="162"/>
      <c r="BP392" s="162" t="s">
        <v>104</v>
      </c>
      <c r="BQ392" s="162" t="s">
        <v>117</v>
      </c>
      <c r="BR392" s="162" t="s">
        <v>96</v>
      </c>
      <c r="BS392" s="162" t="s">
        <v>404</v>
      </c>
      <c r="BT392" s="175">
        <v>7.9051711780505496</v>
      </c>
      <c r="BU392" s="175">
        <v>7.7657079123171702</v>
      </c>
      <c r="BV392" s="175">
        <v>7.5137883979547002</v>
      </c>
      <c r="BW392" s="175">
        <v>7.3326155468087801</v>
      </c>
      <c r="BX392" s="162"/>
      <c r="BY392" s="182"/>
    </row>
    <row r="393" spans="1:77" x14ac:dyDescent="0.25">
      <c r="A393" s="162" t="s">
        <v>1690</v>
      </c>
      <c r="B393" s="162" t="s">
        <v>1691</v>
      </c>
      <c r="C393" s="162" t="s">
        <v>1692</v>
      </c>
      <c r="D393" s="162" t="s">
        <v>95</v>
      </c>
      <c r="E393" s="162"/>
      <c r="F393" s="162"/>
      <c r="G393" s="182"/>
      <c r="H393" s="182"/>
      <c r="I393" s="183"/>
      <c r="J393" s="166">
        <v>0.9</v>
      </c>
      <c r="K393" s="2">
        <v>0.11</v>
      </c>
      <c r="L393" s="166">
        <v>2.1986423605847798</v>
      </c>
      <c r="M393" s="182"/>
      <c r="N393" s="182"/>
      <c r="O393" s="182"/>
      <c r="P393" s="162"/>
      <c r="Q393" s="182"/>
      <c r="R393" s="162"/>
      <c r="S393" s="162"/>
      <c r="T393" s="162"/>
      <c r="U393" s="182"/>
      <c r="V393" s="162"/>
      <c r="W393" s="182"/>
      <c r="X393" s="182"/>
      <c r="Y393" s="182"/>
      <c r="Z393" s="162"/>
      <c r="AA393" s="162" t="s">
        <v>263</v>
      </c>
      <c r="AB393" s="101" t="s">
        <v>615</v>
      </c>
      <c r="AC393" s="7" t="s">
        <v>521</v>
      </c>
      <c r="AD393" s="162"/>
      <c r="AE393" s="162"/>
      <c r="AF393" s="7" t="s">
        <v>137</v>
      </c>
      <c r="AG393" s="162" t="s">
        <v>309</v>
      </c>
      <c r="AH393" s="162"/>
      <c r="AI393" s="162"/>
      <c r="AJ393" s="162"/>
      <c r="AK393" s="162"/>
      <c r="AL393" s="162"/>
      <c r="AM393" s="162">
        <v>1950</v>
      </c>
      <c r="AN393" s="162">
        <v>1</v>
      </c>
      <c r="AO393" s="162">
        <v>1</v>
      </c>
      <c r="AP393" s="162">
        <v>2099</v>
      </c>
      <c r="AQ393" s="162">
        <v>12</v>
      </c>
      <c r="AR393" s="162">
        <v>31</v>
      </c>
      <c r="AS393" s="162"/>
      <c r="AT393" s="162"/>
      <c r="AU393" s="162"/>
      <c r="AV393" s="162" t="s">
        <v>101</v>
      </c>
      <c r="AW393" s="162"/>
      <c r="AX393" s="162"/>
      <c r="AY393" s="162"/>
      <c r="AZ393" s="162"/>
      <c r="BA393" s="162"/>
      <c r="BB393" s="182"/>
      <c r="BC393" s="182"/>
      <c r="BD393" s="182"/>
      <c r="BE393" s="182"/>
      <c r="BF393" s="182"/>
      <c r="BG393" s="182"/>
      <c r="BH393" s="182"/>
      <c r="BI393" s="182"/>
      <c r="BJ393" s="182"/>
      <c r="BK393" s="182"/>
      <c r="BL393" s="182"/>
      <c r="BM393" s="162"/>
      <c r="BN393" s="162"/>
      <c r="BO393" s="162"/>
      <c r="BP393" s="162" t="s">
        <v>104</v>
      </c>
      <c r="BQ393" s="162" t="s">
        <v>117</v>
      </c>
      <c r="BR393" s="162" t="s">
        <v>96</v>
      </c>
      <c r="BS393" s="162" t="s">
        <v>404</v>
      </c>
      <c r="BT393" s="175">
        <v>2.29996576172829</v>
      </c>
      <c r="BU393" s="175">
        <v>2.25781092628353</v>
      </c>
      <c r="BV393" s="175">
        <v>2.1844331442432199</v>
      </c>
      <c r="BW393" s="175">
        <v>2.1320141364205201</v>
      </c>
      <c r="BX393" s="162"/>
      <c r="BY393" s="182"/>
    </row>
    <row r="394" spans="1:77" x14ac:dyDescent="0.25">
      <c r="A394" s="162" t="s">
        <v>1693</v>
      </c>
      <c r="B394" s="162" t="s">
        <v>132</v>
      </c>
      <c r="C394" s="162" t="s">
        <v>1694</v>
      </c>
      <c r="D394" s="162" t="s">
        <v>110</v>
      </c>
      <c r="E394" s="162" t="s">
        <v>1695</v>
      </c>
      <c r="F394" s="162" t="s">
        <v>1696</v>
      </c>
      <c r="G394" s="182"/>
      <c r="H394" s="182"/>
      <c r="I394" s="183"/>
      <c r="J394" s="166">
        <v>4.66</v>
      </c>
      <c r="K394" s="2">
        <v>4.66</v>
      </c>
      <c r="L394" s="163">
        <v>12.889393650000001</v>
      </c>
      <c r="M394" s="182"/>
      <c r="N394" s="182"/>
      <c r="O394" s="182"/>
      <c r="P394" s="162"/>
      <c r="Q394" s="182"/>
      <c r="R394" s="162"/>
      <c r="S394" s="162" t="s">
        <v>208</v>
      </c>
      <c r="T394" s="162" t="s">
        <v>96</v>
      </c>
      <c r="U394" s="182"/>
      <c r="V394" s="162"/>
      <c r="W394" s="182"/>
      <c r="X394" s="182"/>
      <c r="Y394" s="182"/>
      <c r="Z394" s="162" t="s">
        <v>96</v>
      </c>
      <c r="AA394" s="162" t="s">
        <v>96</v>
      </c>
      <c r="AB394" s="164" t="s">
        <v>99</v>
      </c>
      <c r="AC394" s="7" t="s">
        <v>100</v>
      </c>
      <c r="AD394" s="162" t="s">
        <v>96</v>
      </c>
      <c r="AE394" s="162" t="s">
        <v>1697</v>
      </c>
      <c r="AG394" s="162"/>
      <c r="AH394" s="162" t="s">
        <v>102</v>
      </c>
      <c r="AI394" s="162" t="s">
        <v>147</v>
      </c>
      <c r="AJ394" s="182"/>
      <c r="AK394" s="182"/>
      <c r="AL394" s="182"/>
      <c r="AM394" s="182"/>
      <c r="AN394" s="182"/>
      <c r="AO394" s="182"/>
      <c r="AP394" s="182"/>
      <c r="AQ394" s="182"/>
      <c r="AR394" s="182"/>
      <c r="AS394" s="162">
        <v>2021</v>
      </c>
      <c r="AT394" s="162">
        <v>5</v>
      </c>
      <c r="AU394" s="162">
        <v>4</v>
      </c>
      <c r="AV394" s="162" t="s">
        <v>101</v>
      </c>
      <c r="AW394" s="162"/>
      <c r="AX394" s="162"/>
      <c r="AY394" s="162"/>
      <c r="AZ394" s="162"/>
      <c r="BA394" s="162"/>
      <c r="BB394" s="182"/>
      <c r="BC394" s="182"/>
      <c r="BD394" s="182"/>
      <c r="BE394" s="182"/>
      <c r="BF394" s="182"/>
      <c r="BG394" s="182"/>
      <c r="BH394" s="182"/>
      <c r="BI394" s="182"/>
      <c r="BJ394" s="182"/>
      <c r="BK394" s="182"/>
      <c r="BL394" s="182"/>
      <c r="BM394" s="162" t="s">
        <v>103</v>
      </c>
      <c r="BN394" s="162" t="s">
        <v>96</v>
      </c>
      <c r="BO394" s="162" t="s">
        <v>103</v>
      </c>
      <c r="BP394" s="162" t="s">
        <v>104</v>
      </c>
      <c r="BQ394" s="162" t="s">
        <v>117</v>
      </c>
      <c r="BR394" s="162" t="s">
        <v>228</v>
      </c>
      <c r="BS394" s="162" t="s">
        <v>119</v>
      </c>
      <c r="BT394" s="175">
        <v>9.9922097396850607</v>
      </c>
      <c r="BU394" s="175">
        <v>11.6096984481812</v>
      </c>
      <c r="BV394" s="175">
        <v>11.3792408981323</v>
      </c>
      <c r="BW394" s="175">
        <v>11.097590118408201</v>
      </c>
      <c r="BX394" s="162"/>
      <c r="BY394" s="182"/>
    </row>
    <row r="395" spans="1:77" x14ac:dyDescent="0.25">
      <c r="A395" s="162" t="s">
        <v>1698</v>
      </c>
      <c r="B395" s="162" t="s">
        <v>1699</v>
      </c>
      <c r="C395" s="162" t="s">
        <v>1700</v>
      </c>
      <c r="D395" s="162" t="s">
        <v>95</v>
      </c>
      <c r="E395" s="162"/>
      <c r="F395" s="162"/>
      <c r="G395" s="182"/>
      <c r="H395" s="182"/>
      <c r="I395" s="183"/>
      <c r="J395" s="166">
        <v>70</v>
      </c>
      <c r="K395" s="188"/>
      <c r="L395" s="168">
        <v>247.62506555303415</v>
      </c>
      <c r="M395" s="182"/>
      <c r="N395" s="182"/>
      <c r="O395" s="182"/>
      <c r="P395" s="162"/>
      <c r="Q395" s="182"/>
      <c r="R395" s="162"/>
      <c r="S395" s="162"/>
      <c r="T395" s="162"/>
      <c r="U395" s="182"/>
      <c r="V395" s="162"/>
      <c r="W395" s="182"/>
      <c r="X395" s="182"/>
      <c r="Y395" s="182"/>
      <c r="Z395" s="162"/>
      <c r="AA395" s="162" t="s">
        <v>96</v>
      </c>
      <c r="AB395" s="101" t="s">
        <v>615</v>
      </c>
      <c r="AC395" s="7" t="s">
        <v>521</v>
      </c>
      <c r="AD395" s="162"/>
      <c r="AE395" s="162"/>
      <c r="AF395" s="162" t="s">
        <v>182</v>
      </c>
      <c r="AG395" s="162" t="s">
        <v>183</v>
      </c>
      <c r="AH395" s="162"/>
      <c r="AI395" s="162"/>
      <c r="AJ395" s="162"/>
      <c r="AK395" s="162"/>
      <c r="AL395" s="162"/>
      <c r="AM395" s="162">
        <v>1950</v>
      </c>
      <c r="AN395" s="162">
        <v>1</v>
      </c>
      <c r="AO395" s="162">
        <v>1</v>
      </c>
      <c r="AP395" s="162">
        <v>2099</v>
      </c>
      <c r="AQ395" s="162">
        <v>12</v>
      </c>
      <c r="AR395" s="162">
        <v>31</v>
      </c>
      <c r="AS395" s="162"/>
      <c r="AT395" s="162"/>
      <c r="AU395" s="162"/>
      <c r="AV395" s="162" t="s">
        <v>101</v>
      </c>
      <c r="AW395" s="162"/>
      <c r="AX395" s="162"/>
      <c r="AY395" s="162"/>
      <c r="AZ395" s="162"/>
      <c r="BA395" s="16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62"/>
      <c r="BN395" s="162"/>
      <c r="BO395" s="162"/>
      <c r="BP395" s="162" t="s">
        <v>104</v>
      </c>
      <c r="BQ395" s="162" t="s">
        <v>117</v>
      </c>
      <c r="BR395" s="162" t="s">
        <v>96</v>
      </c>
      <c r="BS395" s="162" t="s">
        <v>522</v>
      </c>
      <c r="BT395" s="187"/>
      <c r="BU395" s="187"/>
      <c r="BV395" s="187"/>
      <c r="BW395" s="187"/>
      <c r="BX395" s="162"/>
      <c r="BY395" s="182"/>
    </row>
    <row r="396" spans="1:77" x14ac:dyDescent="0.25">
      <c r="A396" s="162" t="s">
        <v>1701</v>
      </c>
      <c r="B396" s="162" t="s">
        <v>1702</v>
      </c>
      <c r="C396" s="162" t="s">
        <v>1703</v>
      </c>
      <c r="D396" s="162" t="s">
        <v>95</v>
      </c>
      <c r="E396" s="162"/>
      <c r="F396" s="162"/>
      <c r="G396" s="182"/>
      <c r="H396" s="182"/>
      <c r="I396" s="183"/>
      <c r="J396" s="166">
        <v>1.8</v>
      </c>
      <c r="K396" s="2">
        <v>0.01</v>
      </c>
      <c r="L396" s="166">
        <v>7.6705184972221128</v>
      </c>
      <c r="M396" s="182"/>
      <c r="N396" s="182"/>
      <c r="O396" s="182"/>
      <c r="P396" s="162"/>
      <c r="Q396" s="182"/>
      <c r="R396" s="162"/>
      <c r="S396" s="162"/>
      <c r="T396" s="162"/>
      <c r="U396" s="182"/>
      <c r="V396" s="162"/>
      <c r="W396" s="182"/>
      <c r="X396" s="182"/>
      <c r="Y396" s="182"/>
      <c r="Z396" s="162"/>
      <c r="AA396" s="162" t="s">
        <v>263</v>
      </c>
      <c r="AB396" s="101" t="s">
        <v>615</v>
      </c>
      <c r="AC396" s="7" t="s">
        <v>521</v>
      </c>
      <c r="AD396" s="162"/>
      <c r="AE396" s="162"/>
      <c r="AF396" s="162"/>
      <c r="AG396" s="162"/>
      <c r="AH396" s="162"/>
      <c r="AI396" s="162"/>
      <c r="AJ396" s="162"/>
      <c r="AK396" s="162"/>
      <c r="AL396" s="162"/>
      <c r="AM396" s="162">
        <v>1950</v>
      </c>
      <c r="AN396" s="162">
        <v>1</v>
      </c>
      <c r="AO396" s="162">
        <v>1</v>
      </c>
      <c r="AP396" s="162">
        <v>2099</v>
      </c>
      <c r="AQ396" s="162">
        <v>12</v>
      </c>
      <c r="AR396" s="162">
        <v>31</v>
      </c>
      <c r="AS396" s="162"/>
      <c r="AT396" s="162"/>
      <c r="AU396" s="162"/>
      <c r="AV396" s="162" t="s">
        <v>101</v>
      </c>
      <c r="AW396" s="162"/>
      <c r="AX396" s="162"/>
      <c r="AY396" s="162"/>
      <c r="AZ396" s="162"/>
      <c r="BA396" s="162"/>
      <c r="BB396" s="182"/>
      <c r="BC396" s="182"/>
      <c r="BD396" s="182"/>
      <c r="BE396" s="182"/>
      <c r="BF396" s="182"/>
      <c r="BG396" s="182"/>
      <c r="BH396" s="182"/>
      <c r="BI396" s="182"/>
      <c r="BJ396" s="182"/>
      <c r="BK396" s="182"/>
      <c r="BL396" s="182"/>
      <c r="BM396" s="162"/>
      <c r="BN396" s="162"/>
      <c r="BO396" s="162"/>
      <c r="BP396" s="162" t="s">
        <v>104</v>
      </c>
      <c r="BQ396" s="162" t="s">
        <v>117</v>
      </c>
      <c r="BR396" s="162" t="s">
        <v>96</v>
      </c>
      <c r="BS396" s="162" t="s">
        <v>404</v>
      </c>
      <c r="BT396" s="175">
        <v>7.9433941516483602</v>
      </c>
      <c r="BU396" s="175">
        <v>7.8851163058217404</v>
      </c>
      <c r="BV396" s="175">
        <v>7.6215163336601597</v>
      </c>
      <c r="BW396" s="175">
        <v>7.4400013788835198</v>
      </c>
      <c r="BX396" s="162"/>
      <c r="BY396" s="182"/>
    </row>
    <row r="397" spans="1:77" x14ac:dyDescent="0.25">
      <c r="A397" s="162" t="s">
        <v>1704</v>
      </c>
      <c r="B397" s="162" t="s">
        <v>1705</v>
      </c>
      <c r="C397" s="162" t="s">
        <v>1706</v>
      </c>
      <c r="D397" s="162" t="s">
        <v>95</v>
      </c>
      <c r="E397" s="162" t="s">
        <v>1707</v>
      </c>
      <c r="F397" s="162" t="s">
        <v>1708</v>
      </c>
      <c r="G397" s="182"/>
      <c r="H397" s="182"/>
      <c r="I397" s="183"/>
      <c r="J397" s="166">
        <v>19.760000000000002</v>
      </c>
      <c r="K397" s="2">
        <v>19.760000000000002</v>
      </c>
      <c r="L397" s="166">
        <v>49.7</v>
      </c>
      <c r="M397" s="182"/>
      <c r="N397" s="182"/>
      <c r="O397" s="182"/>
      <c r="P397" s="162"/>
      <c r="Q397" s="182"/>
      <c r="R397" s="162"/>
      <c r="S397" s="162" t="s">
        <v>208</v>
      </c>
      <c r="T397" s="162" t="s">
        <v>96</v>
      </c>
      <c r="U397" s="182"/>
      <c r="V397" s="162"/>
      <c r="W397" s="182"/>
      <c r="X397" s="182"/>
      <c r="Y397" s="182"/>
      <c r="Z397" s="162" t="s">
        <v>96</v>
      </c>
      <c r="AA397" s="162" t="s">
        <v>263</v>
      </c>
      <c r="AB397" s="164" t="s">
        <v>99</v>
      </c>
      <c r="AC397" s="7" t="s">
        <v>100</v>
      </c>
      <c r="AD397" s="162" t="s">
        <v>96</v>
      </c>
      <c r="AE397" s="162" t="s">
        <v>101</v>
      </c>
      <c r="AF397" s="7" t="s">
        <v>137</v>
      </c>
      <c r="AG397" s="162" t="s">
        <v>359</v>
      </c>
      <c r="AH397" s="162" t="s">
        <v>102</v>
      </c>
      <c r="AI397" s="162" t="s">
        <v>257</v>
      </c>
      <c r="AJ397" s="162">
        <v>2015</v>
      </c>
      <c r="AK397" s="162">
        <v>1</v>
      </c>
      <c r="AL397" s="162">
        <v>20</v>
      </c>
      <c r="AM397" s="162">
        <v>2015</v>
      </c>
      <c r="AN397" s="162">
        <v>3</v>
      </c>
      <c r="AO397" s="162">
        <v>20</v>
      </c>
      <c r="AP397" s="162">
        <v>2035</v>
      </c>
      <c r="AQ397" s="162">
        <v>3</v>
      </c>
      <c r="AR397" s="162">
        <v>19</v>
      </c>
      <c r="AS397" s="162">
        <v>2012</v>
      </c>
      <c r="AT397" s="162">
        <v>9</v>
      </c>
      <c r="AU397" s="162">
        <v>17</v>
      </c>
      <c r="AV397" s="162" t="s">
        <v>101</v>
      </c>
      <c r="AW397" s="162"/>
      <c r="AX397" s="162"/>
      <c r="AY397" s="162"/>
      <c r="AZ397" s="162"/>
      <c r="BA397" s="162"/>
      <c r="BB397" s="182"/>
      <c r="BC397" s="182"/>
      <c r="BD397" s="182"/>
      <c r="BE397" s="182"/>
      <c r="BF397" s="182"/>
      <c r="BG397" s="182"/>
      <c r="BH397" s="182"/>
      <c r="BI397" s="182"/>
      <c r="BJ397" s="182"/>
      <c r="BK397" s="182"/>
      <c r="BL397" s="182"/>
      <c r="BM397" s="162" t="s">
        <v>103</v>
      </c>
      <c r="BN397" s="162" t="s">
        <v>96</v>
      </c>
      <c r="BO397" s="162" t="s">
        <v>103</v>
      </c>
      <c r="BP397" s="162" t="s">
        <v>104</v>
      </c>
      <c r="BQ397" s="162" t="s">
        <v>117</v>
      </c>
      <c r="BR397" s="162" t="s">
        <v>333</v>
      </c>
      <c r="BS397" s="162" t="s">
        <v>119</v>
      </c>
      <c r="BT397" s="175">
        <v>50.807587371826202</v>
      </c>
      <c r="BU397" s="175">
        <v>50.193627380371098</v>
      </c>
      <c r="BV397" s="175">
        <v>49.1972567749023</v>
      </c>
      <c r="BW397" s="175">
        <v>7.1323051757812497</v>
      </c>
      <c r="BX397" s="162"/>
      <c r="BY397" s="182"/>
    </row>
    <row r="398" spans="1:77" x14ac:dyDescent="0.25">
      <c r="A398" s="162" t="s">
        <v>1709</v>
      </c>
      <c r="B398" s="162" t="s">
        <v>1710</v>
      </c>
      <c r="C398" s="162" t="s">
        <v>1711</v>
      </c>
      <c r="D398" s="162" t="s">
        <v>95</v>
      </c>
      <c r="E398" s="162" t="s">
        <v>1712</v>
      </c>
      <c r="F398" s="162" t="s">
        <v>1713</v>
      </c>
      <c r="G398" s="182"/>
      <c r="H398" s="182"/>
      <c r="I398" s="183"/>
      <c r="J398" s="166">
        <v>48</v>
      </c>
      <c r="K398" s="2">
        <v>48</v>
      </c>
      <c r="L398" s="166">
        <v>100</v>
      </c>
      <c r="M398" s="182"/>
      <c r="N398" s="182"/>
      <c r="O398" s="182"/>
      <c r="P398" s="162"/>
      <c r="Q398" s="182"/>
      <c r="R398" s="162"/>
      <c r="S398" s="162" t="s">
        <v>649</v>
      </c>
      <c r="T398" s="162" t="s">
        <v>96</v>
      </c>
      <c r="U398" s="182"/>
      <c r="V398" s="162"/>
      <c r="W398" s="182"/>
      <c r="X398" s="182"/>
      <c r="Y398" s="182"/>
      <c r="Z398" s="162" t="s">
        <v>96</v>
      </c>
      <c r="AA398" s="162" t="s">
        <v>263</v>
      </c>
      <c r="AB398" s="164" t="s">
        <v>99</v>
      </c>
      <c r="AC398" s="7" t="s">
        <v>100</v>
      </c>
      <c r="AD398" s="162" t="s">
        <v>96</v>
      </c>
      <c r="AE398" s="162" t="s">
        <v>101</v>
      </c>
      <c r="AF398" s="162"/>
      <c r="AG398" s="162"/>
      <c r="AH398" s="162" t="s">
        <v>1714</v>
      </c>
      <c r="AI398" s="162" t="s">
        <v>1715</v>
      </c>
      <c r="AJ398" s="162">
        <v>2010</v>
      </c>
      <c r="AK398" s="162">
        <v>5</v>
      </c>
      <c r="AL398" s="162">
        <v>27</v>
      </c>
      <c r="AM398" s="162">
        <v>2011</v>
      </c>
      <c r="AN398" s="162">
        <v>2</v>
      </c>
      <c r="AO398" s="162">
        <v>1</v>
      </c>
      <c r="AP398" s="162">
        <v>2031</v>
      </c>
      <c r="AQ398" s="162">
        <v>1</v>
      </c>
      <c r="AR398" s="162">
        <v>31</v>
      </c>
      <c r="AS398" s="162">
        <v>2009</v>
      </c>
      <c r="AT398" s="162">
        <v>6</v>
      </c>
      <c r="AU398" s="162">
        <v>22</v>
      </c>
      <c r="AV398" s="162" t="s">
        <v>101</v>
      </c>
      <c r="AW398" s="162"/>
      <c r="AX398" s="162"/>
      <c r="AY398" s="162"/>
      <c r="AZ398" s="162"/>
      <c r="BA398" s="162"/>
      <c r="BB398" s="182"/>
      <c r="BC398" s="182"/>
      <c r="BD398" s="182"/>
      <c r="BE398" s="182"/>
      <c r="BF398" s="182"/>
      <c r="BG398" s="182"/>
      <c r="BH398" s="182"/>
      <c r="BI398" s="182"/>
      <c r="BJ398" s="182"/>
      <c r="BK398" s="182"/>
      <c r="BL398" s="182"/>
      <c r="BM398" s="162" t="s">
        <v>103</v>
      </c>
      <c r="BN398" s="162" t="s">
        <v>96</v>
      </c>
      <c r="BO398" s="162" t="s">
        <v>103</v>
      </c>
      <c r="BP398" s="162" t="s">
        <v>104</v>
      </c>
      <c r="BQ398" s="162" t="s">
        <v>117</v>
      </c>
      <c r="BR398" s="162" t="s">
        <v>566</v>
      </c>
      <c r="BS398" s="162" t="s">
        <v>119</v>
      </c>
      <c r="BT398" s="175">
        <v>89.787458984374993</v>
      </c>
      <c r="BU398" s="175">
        <v>88.1307267456055</v>
      </c>
      <c r="BV398" s="175">
        <v>85.344196044921901</v>
      </c>
      <c r="BW398" s="175">
        <v>0</v>
      </c>
      <c r="BX398" s="162"/>
      <c r="BY398" s="182"/>
    </row>
    <row r="399" spans="1:77" x14ac:dyDescent="0.25">
      <c r="A399" s="162" t="s">
        <v>1716</v>
      </c>
      <c r="B399" s="162" t="s">
        <v>1717</v>
      </c>
      <c r="C399" s="162" t="s">
        <v>1718</v>
      </c>
      <c r="D399" s="162" t="s">
        <v>95</v>
      </c>
      <c r="E399" s="162" t="s">
        <v>96</v>
      </c>
      <c r="F399" s="162" t="s">
        <v>96</v>
      </c>
      <c r="G399" s="182"/>
      <c r="H399" s="182"/>
      <c r="I399" s="183"/>
      <c r="J399" s="166">
        <v>10</v>
      </c>
      <c r="K399" s="2">
        <v>10</v>
      </c>
      <c r="L399" s="166">
        <v>23</v>
      </c>
      <c r="M399" s="182"/>
      <c r="N399" s="182"/>
      <c r="O399" s="182"/>
      <c r="P399" s="162"/>
      <c r="Q399" s="182"/>
      <c r="R399" s="162"/>
      <c r="S399" s="162" t="s">
        <v>649</v>
      </c>
      <c r="T399" s="162" t="s">
        <v>96</v>
      </c>
      <c r="U399" s="182"/>
      <c r="V399" s="162"/>
      <c r="W399" s="182"/>
      <c r="X399" s="182"/>
      <c r="Y399" s="182"/>
      <c r="Z399" s="162" t="s">
        <v>96</v>
      </c>
      <c r="AA399" s="162" t="s">
        <v>263</v>
      </c>
      <c r="AB399" s="164" t="s">
        <v>99</v>
      </c>
      <c r="AC399" s="7" t="s">
        <v>100</v>
      </c>
      <c r="AD399" s="162" t="s">
        <v>96</v>
      </c>
      <c r="AE399" s="162" t="s">
        <v>101</v>
      </c>
      <c r="AF399" s="162"/>
      <c r="AG399" s="162"/>
      <c r="AH399" s="162" t="s">
        <v>1719</v>
      </c>
      <c r="AI399" s="162" t="s">
        <v>1715</v>
      </c>
      <c r="AJ399" s="162">
        <v>2009</v>
      </c>
      <c r="AK399" s="162">
        <v>1</v>
      </c>
      <c r="AL399" s="162">
        <v>1</v>
      </c>
      <c r="AM399" s="162">
        <v>2009</v>
      </c>
      <c r="AN399" s="162">
        <v>1</v>
      </c>
      <c r="AO399" s="162">
        <v>1</v>
      </c>
      <c r="AP399" s="162">
        <v>2028</v>
      </c>
      <c r="AQ399" s="162">
        <v>12</v>
      </c>
      <c r="AR399" s="162">
        <v>31</v>
      </c>
      <c r="AS399" s="162">
        <v>2008</v>
      </c>
      <c r="AT399" s="162">
        <v>12</v>
      </c>
      <c r="AU399" s="162">
        <v>19</v>
      </c>
      <c r="AV399" s="162" t="s">
        <v>101</v>
      </c>
      <c r="AW399" s="162"/>
      <c r="AX399" s="162"/>
      <c r="AY399" s="162"/>
      <c r="AZ399" s="162"/>
      <c r="BA399" s="162"/>
      <c r="BB399" s="182"/>
      <c r="BC399" s="182"/>
      <c r="BD399" s="182"/>
      <c r="BE399" s="182"/>
      <c r="BF399" s="182"/>
      <c r="BG399" s="182"/>
      <c r="BH399" s="182"/>
      <c r="BI399" s="182"/>
      <c r="BJ399" s="182"/>
      <c r="BK399" s="182"/>
      <c r="BL399" s="182"/>
      <c r="BM399" s="162" t="s">
        <v>103</v>
      </c>
      <c r="BN399" s="162" t="s">
        <v>96</v>
      </c>
      <c r="BO399" s="162" t="s">
        <v>103</v>
      </c>
      <c r="BP399" s="162" t="s">
        <v>104</v>
      </c>
      <c r="BQ399" s="162" t="s">
        <v>117</v>
      </c>
      <c r="BR399" s="162" t="s">
        <v>566</v>
      </c>
      <c r="BS399" s="162" t="s">
        <v>119</v>
      </c>
      <c r="BT399" s="175">
        <v>22.948405761718799</v>
      </c>
      <c r="BU399" s="175">
        <v>22.527300750732401</v>
      </c>
      <c r="BV399" s="175">
        <v>0</v>
      </c>
      <c r="BW399" s="175">
        <v>0</v>
      </c>
      <c r="BX399" s="162"/>
      <c r="BY399" s="182"/>
    </row>
    <row r="400" spans="1:77" x14ac:dyDescent="0.25">
      <c r="A400" s="162" t="s">
        <v>1720</v>
      </c>
      <c r="B400" s="162" t="s">
        <v>1721</v>
      </c>
      <c r="C400" s="162" t="s">
        <v>1722</v>
      </c>
      <c r="D400" s="162" t="s">
        <v>95</v>
      </c>
      <c r="E400" s="162" t="s">
        <v>1723</v>
      </c>
      <c r="F400" s="162" t="s">
        <v>1724</v>
      </c>
      <c r="G400" s="182"/>
      <c r="H400" s="182"/>
      <c r="I400" s="183"/>
      <c r="J400" s="166">
        <v>150</v>
      </c>
      <c r="K400" s="2">
        <v>150</v>
      </c>
      <c r="L400" s="166">
        <v>303</v>
      </c>
      <c r="M400" s="182"/>
      <c r="N400" s="182"/>
      <c r="O400" s="182"/>
      <c r="P400" s="162"/>
      <c r="Q400" s="182"/>
      <c r="R400" s="162"/>
      <c r="S400" s="162" t="s">
        <v>649</v>
      </c>
      <c r="T400" s="162" t="s">
        <v>96</v>
      </c>
      <c r="U400" s="182"/>
      <c r="V400" s="162"/>
      <c r="W400" s="182"/>
      <c r="X400" s="182"/>
      <c r="Y400" s="182"/>
      <c r="Z400" s="162" t="s">
        <v>96</v>
      </c>
      <c r="AA400" s="162" t="s">
        <v>263</v>
      </c>
      <c r="AB400" s="164" t="s">
        <v>99</v>
      </c>
      <c r="AC400" s="7" t="s">
        <v>100</v>
      </c>
      <c r="AD400" s="162" t="s">
        <v>96</v>
      </c>
      <c r="AE400" s="162" t="s">
        <v>101</v>
      </c>
      <c r="AF400" s="162"/>
      <c r="AG400" s="162"/>
      <c r="AH400" s="162" t="s">
        <v>1725</v>
      </c>
      <c r="AI400" s="162" t="s">
        <v>1715</v>
      </c>
      <c r="AJ400" s="162">
        <v>2012</v>
      </c>
      <c r="AK400" s="162">
        <v>7</v>
      </c>
      <c r="AL400" s="162">
        <v>6</v>
      </c>
      <c r="AM400" s="162">
        <v>2015</v>
      </c>
      <c r="AN400" s="162">
        <v>5</v>
      </c>
      <c r="AO400" s="162">
        <v>13</v>
      </c>
      <c r="AP400" s="162">
        <v>2040</v>
      </c>
      <c r="AQ400" s="162">
        <v>5</v>
      </c>
      <c r="AR400" s="162">
        <v>12</v>
      </c>
      <c r="AS400" s="162">
        <v>2011</v>
      </c>
      <c r="AT400" s="162">
        <v>7</v>
      </c>
      <c r="AU400" s="162">
        <v>26</v>
      </c>
      <c r="AV400" s="162" t="s">
        <v>101</v>
      </c>
      <c r="AW400" s="162"/>
      <c r="AX400" s="162"/>
      <c r="AY400" s="162"/>
      <c r="AZ400" s="162"/>
      <c r="BA400" s="162"/>
      <c r="BB400" s="182"/>
      <c r="BC400" s="182"/>
      <c r="BD400" s="182"/>
      <c r="BE400" s="182"/>
      <c r="BF400" s="182"/>
      <c r="BG400" s="182"/>
      <c r="BH400" s="182"/>
      <c r="BI400" s="182"/>
      <c r="BJ400" s="182"/>
      <c r="BK400" s="182"/>
      <c r="BL400" s="182"/>
      <c r="BM400" s="162" t="s">
        <v>103</v>
      </c>
      <c r="BN400" s="162" t="s">
        <v>96</v>
      </c>
      <c r="BO400" s="162" t="s">
        <v>103</v>
      </c>
      <c r="BP400" s="162" t="s">
        <v>104</v>
      </c>
      <c r="BQ400" s="162" t="s">
        <v>117</v>
      </c>
      <c r="BR400" s="162" t="s">
        <v>566</v>
      </c>
      <c r="BS400" s="162" t="s">
        <v>119</v>
      </c>
      <c r="BT400" s="175">
        <v>314.31323144531302</v>
      </c>
      <c r="BU400" s="175">
        <v>308.07319726562503</v>
      </c>
      <c r="BV400" s="175">
        <v>297.32494238281203</v>
      </c>
      <c r="BW400" s="175">
        <v>284.415406494141</v>
      </c>
      <c r="BX400" s="162"/>
      <c r="BY400" s="182"/>
    </row>
    <row r="401" spans="1:77" x14ac:dyDescent="0.25">
      <c r="A401" s="162" t="s">
        <v>1726</v>
      </c>
      <c r="B401" s="162" t="s">
        <v>1727</v>
      </c>
      <c r="C401" s="162" t="s">
        <v>1728</v>
      </c>
      <c r="D401" s="162" t="s">
        <v>95</v>
      </c>
      <c r="E401" s="162" t="s">
        <v>1729</v>
      </c>
      <c r="F401" s="162" t="s">
        <v>1730</v>
      </c>
      <c r="G401" s="182"/>
      <c r="H401" s="182"/>
      <c r="I401" s="183"/>
      <c r="J401" s="166">
        <v>14</v>
      </c>
      <c r="K401" s="2">
        <v>14</v>
      </c>
      <c r="L401" s="166">
        <v>98.51</v>
      </c>
      <c r="M401" s="182"/>
      <c r="N401" s="182"/>
      <c r="O401" s="182"/>
      <c r="P401" s="162"/>
      <c r="Q401" s="182"/>
      <c r="R401" s="162"/>
      <c r="S401" s="162" t="s">
        <v>96</v>
      </c>
      <c r="T401" s="162" t="s">
        <v>96</v>
      </c>
      <c r="U401" s="182"/>
      <c r="V401" s="162"/>
      <c r="W401" s="182"/>
      <c r="X401" s="182"/>
      <c r="Y401" s="182"/>
      <c r="Z401" s="162" t="s">
        <v>96</v>
      </c>
      <c r="AA401" s="162" t="s">
        <v>263</v>
      </c>
      <c r="AB401" s="164" t="s">
        <v>99</v>
      </c>
      <c r="AC401" s="7" t="s">
        <v>100</v>
      </c>
      <c r="AD401" s="162" t="s">
        <v>96</v>
      </c>
      <c r="AE401" s="162" t="s">
        <v>101</v>
      </c>
      <c r="AF401" s="162"/>
      <c r="AG401" s="162"/>
      <c r="AH401" s="162" t="s">
        <v>102</v>
      </c>
      <c r="AI401" s="162" t="s">
        <v>1731</v>
      </c>
      <c r="AJ401" s="162">
        <v>2013</v>
      </c>
      <c r="AK401" s="162">
        <v>4</v>
      </c>
      <c r="AL401" s="162">
        <v>1</v>
      </c>
      <c r="AM401" s="162">
        <v>2013</v>
      </c>
      <c r="AN401" s="162">
        <v>4</v>
      </c>
      <c r="AO401" s="162">
        <v>1</v>
      </c>
      <c r="AP401" s="162">
        <v>2033</v>
      </c>
      <c r="AQ401" s="162">
        <v>3</v>
      </c>
      <c r="AR401" s="162">
        <v>31</v>
      </c>
      <c r="AS401" s="162">
        <v>2012</v>
      </c>
      <c r="AT401" s="162">
        <v>2</v>
      </c>
      <c r="AU401" s="162">
        <v>27</v>
      </c>
      <c r="AV401" s="162" t="s">
        <v>101</v>
      </c>
      <c r="AW401" s="162"/>
      <c r="AX401" s="162"/>
      <c r="AY401" s="162"/>
      <c r="AZ401" s="162"/>
      <c r="BA401" s="162"/>
      <c r="BB401" s="182"/>
      <c r="BC401" s="182"/>
      <c r="BD401" s="182"/>
      <c r="BE401" s="182"/>
      <c r="BF401" s="182"/>
      <c r="BG401" s="182"/>
      <c r="BH401" s="182"/>
      <c r="BI401" s="182"/>
      <c r="BJ401" s="182"/>
      <c r="BK401" s="182"/>
      <c r="BL401" s="182"/>
      <c r="BM401" s="162" t="s">
        <v>103</v>
      </c>
      <c r="BN401" s="162" t="s">
        <v>96</v>
      </c>
      <c r="BO401" s="162" t="s">
        <v>103</v>
      </c>
      <c r="BP401" s="162" t="s">
        <v>104</v>
      </c>
      <c r="BQ401" s="162" t="s">
        <v>117</v>
      </c>
      <c r="BR401" s="162" t="s">
        <v>333</v>
      </c>
      <c r="BS401" s="162" t="s">
        <v>501</v>
      </c>
      <c r="BT401" s="175">
        <v>84.522432128906203</v>
      </c>
      <c r="BU401" s="175">
        <v>83.2387897949219</v>
      </c>
      <c r="BV401" s="175">
        <v>81.258974365234394</v>
      </c>
      <c r="BW401" s="175">
        <v>0</v>
      </c>
      <c r="BX401" s="162"/>
      <c r="BY401" s="182"/>
    </row>
    <row r="402" spans="1:77" x14ac:dyDescent="0.25">
      <c r="A402" s="162" t="s">
        <v>1732</v>
      </c>
      <c r="B402" s="162" t="s">
        <v>1733</v>
      </c>
      <c r="C402" s="162" t="s">
        <v>1734</v>
      </c>
      <c r="D402" s="162" t="s">
        <v>95</v>
      </c>
      <c r="E402" s="162" t="s">
        <v>1735</v>
      </c>
      <c r="F402" s="162" t="s">
        <v>1736</v>
      </c>
      <c r="G402" s="182"/>
      <c r="H402" s="182"/>
      <c r="I402" s="183"/>
      <c r="J402" s="166">
        <v>7.5</v>
      </c>
      <c r="K402" s="2">
        <v>7.5</v>
      </c>
      <c r="L402" s="166">
        <v>52.82</v>
      </c>
      <c r="M402" s="182"/>
      <c r="N402" s="182"/>
      <c r="O402" s="182"/>
      <c r="P402" s="162"/>
      <c r="Q402" s="182"/>
      <c r="R402" s="162"/>
      <c r="S402" s="162" t="s">
        <v>96</v>
      </c>
      <c r="T402" s="162" t="s">
        <v>96</v>
      </c>
      <c r="U402" s="182"/>
      <c r="V402" s="162"/>
      <c r="W402" s="182"/>
      <c r="X402" s="182"/>
      <c r="Y402" s="182"/>
      <c r="Z402" s="162" t="s">
        <v>96</v>
      </c>
      <c r="AA402" s="162" t="s">
        <v>263</v>
      </c>
      <c r="AB402" s="164" t="s">
        <v>99</v>
      </c>
      <c r="AC402" s="7" t="s">
        <v>100</v>
      </c>
      <c r="AD402" s="162" t="s">
        <v>96</v>
      </c>
      <c r="AE402" s="162" t="s">
        <v>101</v>
      </c>
      <c r="AF402" s="162"/>
      <c r="AG402" s="162"/>
      <c r="AH402" s="162" t="s">
        <v>102</v>
      </c>
      <c r="AI402" s="162" t="s">
        <v>1731</v>
      </c>
      <c r="AJ402" s="162">
        <v>2013</v>
      </c>
      <c r="AK402" s="162">
        <v>12</v>
      </c>
      <c r="AL402" s="162">
        <v>26</v>
      </c>
      <c r="AM402" s="162">
        <v>2013</v>
      </c>
      <c r="AN402" s="162">
        <v>12</v>
      </c>
      <c r="AO402" s="162">
        <v>26</v>
      </c>
      <c r="AP402" s="162">
        <v>2033</v>
      </c>
      <c r="AQ402" s="162">
        <v>12</v>
      </c>
      <c r="AR402" s="162">
        <v>25</v>
      </c>
      <c r="AS402" s="162">
        <v>2012</v>
      </c>
      <c r="AT402" s="162">
        <v>9</v>
      </c>
      <c r="AU402" s="162">
        <v>17</v>
      </c>
      <c r="AV402" s="162" t="s">
        <v>101</v>
      </c>
      <c r="AW402" s="162"/>
      <c r="AX402" s="162"/>
      <c r="AY402" s="162"/>
      <c r="AZ402" s="162"/>
      <c r="BA402" s="162"/>
      <c r="BB402" s="182"/>
      <c r="BC402" s="182"/>
      <c r="BD402" s="182"/>
      <c r="BE402" s="182"/>
      <c r="BF402" s="182"/>
      <c r="BG402" s="182"/>
      <c r="BH402" s="182"/>
      <c r="BI402" s="182"/>
      <c r="BJ402" s="182"/>
      <c r="BK402" s="182"/>
      <c r="BL402" s="182"/>
      <c r="BM402" s="162" t="s">
        <v>103</v>
      </c>
      <c r="BN402" s="162" t="s">
        <v>96</v>
      </c>
      <c r="BO402" s="162" t="s">
        <v>103</v>
      </c>
      <c r="BP402" s="162" t="s">
        <v>104</v>
      </c>
      <c r="BQ402" s="162" t="s">
        <v>117</v>
      </c>
      <c r="BR402" s="162" t="s">
        <v>333</v>
      </c>
      <c r="BS402" s="162" t="s">
        <v>501</v>
      </c>
      <c r="BT402" s="175">
        <v>55.346943481445301</v>
      </c>
      <c r="BU402" s="175">
        <v>54.577784057617201</v>
      </c>
      <c r="BV402" s="175">
        <v>53.3869389648438</v>
      </c>
      <c r="BW402" s="175">
        <v>0</v>
      </c>
      <c r="BX402" s="162"/>
      <c r="BY402" s="182"/>
    </row>
    <row r="403" spans="1:77" x14ac:dyDescent="0.25">
      <c r="A403" s="162" t="s">
        <v>1737</v>
      </c>
      <c r="B403" s="162" t="s">
        <v>1738</v>
      </c>
      <c r="C403" s="162" t="s">
        <v>1739</v>
      </c>
      <c r="D403" s="162" t="s">
        <v>95</v>
      </c>
      <c r="E403" s="162"/>
      <c r="F403" s="162"/>
      <c r="G403" s="182"/>
      <c r="H403" s="182"/>
      <c r="I403" s="183"/>
      <c r="J403" s="166">
        <v>641</v>
      </c>
      <c r="K403" s="188"/>
      <c r="L403" s="166">
        <v>509.40281362881916</v>
      </c>
      <c r="M403" s="182"/>
      <c r="N403" s="182"/>
      <c r="O403" s="182"/>
      <c r="P403" s="162"/>
      <c r="Q403" s="182"/>
      <c r="R403" s="162"/>
      <c r="S403" s="162"/>
      <c r="T403" s="162"/>
      <c r="U403" s="182"/>
      <c r="V403" s="162"/>
      <c r="W403" s="182"/>
      <c r="X403" s="182"/>
      <c r="Y403" s="182"/>
      <c r="Z403" s="162"/>
      <c r="AA403" s="162" t="s">
        <v>96</v>
      </c>
      <c r="AB403" s="101" t="s">
        <v>615</v>
      </c>
      <c r="AC403" s="7" t="s">
        <v>521</v>
      </c>
      <c r="AD403" s="162"/>
      <c r="AE403" s="162"/>
      <c r="AF403" s="162"/>
      <c r="AG403" s="162"/>
      <c r="AH403" s="162"/>
      <c r="AI403" s="162"/>
      <c r="AJ403" s="162"/>
      <c r="AK403" s="162"/>
      <c r="AL403" s="162"/>
      <c r="AM403" s="162">
        <v>2010</v>
      </c>
      <c r="AN403" s="162">
        <v>12</v>
      </c>
      <c r="AO403" s="162">
        <v>1</v>
      </c>
      <c r="AP403" s="162">
        <v>2040</v>
      </c>
      <c r="AQ403" s="162">
        <v>12</v>
      </c>
      <c r="AR403" s="162">
        <v>31</v>
      </c>
      <c r="AS403" s="162"/>
      <c r="AT403" s="162"/>
      <c r="AU403" s="162"/>
      <c r="AV403" s="162" t="s">
        <v>101</v>
      </c>
      <c r="AW403" s="162"/>
      <c r="AX403" s="162"/>
      <c r="AY403" s="162"/>
      <c r="AZ403" s="162"/>
      <c r="BA403" s="162"/>
      <c r="BB403" s="182"/>
      <c r="BC403" s="182"/>
      <c r="BD403" s="182"/>
      <c r="BE403" s="182"/>
      <c r="BF403" s="182"/>
      <c r="BG403" s="182"/>
      <c r="BH403" s="182"/>
      <c r="BI403" s="182"/>
      <c r="BJ403" s="182"/>
      <c r="BK403" s="182"/>
      <c r="BL403" s="182"/>
      <c r="BM403" s="162"/>
      <c r="BN403" s="162"/>
      <c r="BO403" s="162"/>
      <c r="BP403" s="162" t="s">
        <v>104</v>
      </c>
      <c r="BQ403" s="162" t="s">
        <v>117</v>
      </c>
      <c r="BR403" s="162" t="s">
        <v>96</v>
      </c>
      <c r="BS403" s="162" t="s">
        <v>101</v>
      </c>
      <c r="BT403" s="187"/>
      <c r="BU403" s="187"/>
      <c r="BV403" s="187"/>
      <c r="BW403" s="187"/>
      <c r="BX403" s="162"/>
      <c r="BY403" s="182"/>
    </row>
    <row r="404" spans="1:77" x14ac:dyDescent="0.25">
      <c r="A404" s="162" t="s">
        <v>1740</v>
      </c>
      <c r="B404" s="162" t="s">
        <v>1741</v>
      </c>
      <c r="C404" s="162" t="s">
        <v>1742</v>
      </c>
      <c r="D404" s="162" t="s">
        <v>95</v>
      </c>
      <c r="E404" s="162" t="s">
        <v>96</v>
      </c>
      <c r="F404" s="162" t="s">
        <v>1743</v>
      </c>
      <c r="G404" s="182"/>
      <c r="H404" s="182"/>
      <c r="I404" s="183"/>
      <c r="J404" s="166">
        <v>3</v>
      </c>
      <c r="K404" s="2">
        <v>3</v>
      </c>
      <c r="L404" s="166">
        <v>21</v>
      </c>
      <c r="M404" s="182"/>
      <c r="N404" s="182"/>
      <c r="O404" s="182"/>
      <c r="P404" s="162"/>
      <c r="Q404" s="182"/>
      <c r="R404" s="162"/>
      <c r="S404" s="162" t="s">
        <v>96</v>
      </c>
      <c r="T404" s="162" t="s">
        <v>96</v>
      </c>
      <c r="U404" s="182"/>
      <c r="V404" s="162"/>
      <c r="W404" s="182"/>
      <c r="X404" s="182"/>
      <c r="Y404" s="182"/>
      <c r="Z404" s="162" t="s">
        <v>96</v>
      </c>
      <c r="AA404" s="162" t="s">
        <v>96</v>
      </c>
      <c r="AB404" s="164" t="s">
        <v>99</v>
      </c>
      <c r="AC404" s="7" t="s">
        <v>100</v>
      </c>
      <c r="AD404" s="162" t="s">
        <v>96</v>
      </c>
      <c r="AE404" s="162" t="s">
        <v>101</v>
      </c>
      <c r="AF404" s="162"/>
      <c r="AG404" s="162"/>
      <c r="AH404" s="162" t="s">
        <v>165</v>
      </c>
      <c r="AI404" s="162" t="s">
        <v>693</v>
      </c>
      <c r="AJ404" s="162">
        <v>2021</v>
      </c>
      <c r="AK404" s="162">
        <v>8</v>
      </c>
      <c r="AL404" s="162">
        <v>30</v>
      </c>
      <c r="AM404" s="162">
        <v>2021</v>
      </c>
      <c r="AN404" s="162">
        <v>8</v>
      </c>
      <c r="AO404" s="162">
        <v>30</v>
      </c>
      <c r="AP404" s="162">
        <v>2041</v>
      </c>
      <c r="AQ404" s="162">
        <v>8</v>
      </c>
      <c r="AR404" s="162">
        <v>29</v>
      </c>
      <c r="AS404" s="162">
        <v>2020</v>
      </c>
      <c r="AT404" s="162">
        <v>2</v>
      </c>
      <c r="AU404" s="162">
        <v>6</v>
      </c>
      <c r="AV404" s="162" t="s">
        <v>101</v>
      </c>
      <c r="AW404" s="162"/>
      <c r="AX404" s="162"/>
      <c r="AY404" s="162"/>
      <c r="AZ404" s="162"/>
      <c r="BA404" s="162"/>
      <c r="BB404" s="182"/>
      <c r="BC404" s="182"/>
      <c r="BD404" s="182"/>
      <c r="BE404" s="182"/>
      <c r="BF404" s="182"/>
      <c r="BG404" s="182"/>
      <c r="BH404" s="182"/>
      <c r="BI404" s="182"/>
      <c r="BJ404" s="182"/>
      <c r="BK404" s="182"/>
      <c r="BL404" s="182"/>
      <c r="BM404" s="162" t="s">
        <v>103</v>
      </c>
      <c r="BN404" s="162" t="s">
        <v>96</v>
      </c>
      <c r="BO404" s="162" t="s">
        <v>116</v>
      </c>
      <c r="BP404" s="162" t="s">
        <v>104</v>
      </c>
      <c r="BQ404" s="162" t="s">
        <v>117</v>
      </c>
      <c r="BR404" s="162" t="s">
        <v>167</v>
      </c>
      <c r="BS404" s="162" t="s">
        <v>168</v>
      </c>
      <c r="BT404" s="175">
        <v>21.060100097656299</v>
      </c>
      <c r="BU404" s="175">
        <v>21.000000061035198</v>
      </c>
      <c r="BV404" s="175">
        <v>21.000000061035198</v>
      </c>
      <c r="BW404" s="175">
        <v>21</v>
      </c>
      <c r="BX404" s="162"/>
      <c r="BY404" s="182"/>
    </row>
    <row r="405" spans="1:77" x14ac:dyDescent="0.25">
      <c r="A405" s="162" t="s">
        <v>1744</v>
      </c>
      <c r="B405" s="162" t="s">
        <v>1745</v>
      </c>
      <c r="C405" s="162" t="s">
        <v>1746</v>
      </c>
      <c r="D405" s="162" t="s">
        <v>95</v>
      </c>
      <c r="E405" s="162"/>
      <c r="F405" s="162"/>
      <c r="G405" s="182"/>
      <c r="H405" s="182"/>
      <c r="I405" s="183"/>
      <c r="J405" s="166">
        <v>13</v>
      </c>
      <c r="K405" s="2">
        <v>2.2799999999999998</v>
      </c>
      <c r="L405" s="166">
        <v>53.848743246706761</v>
      </c>
      <c r="M405" s="182"/>
      <c r="N405" s="182"/>
      <c r="O405" s="182"/>
      <c r="P405" s="162"/>
      <c r="Q405" s="182"/>
      <c r="R405" s="162"/>
      <c r="S405" s="162"/>
      <c r="T405" s="162"/>
      <c r="U405" s="182"/>
      <c r="V405" s="162"/>
      <c r="W405" s="182"/>
      <c r="X405" s="182"/>
      <c r="Y405" s="182"/>
      <c r="Z405" s="162"/>
      <c r="AA405" s="162" t="s">
        <v>263</v>
      </c>
      <c r="AB405" s="101" t="s">
        <v>615</v>
      </c>
      <c r="AC405" s="7" t="s">
        <v>521</v>
      </c>
      <c r="AD405" s="162"/>
      <c r="AE405" s="162"/>
      <c r="AF405" s="162"/>
      <c r="AG405" s="162"/>
      <c r="AH405" s="162"/>
      <c r="AI405" s="162"/>
      <c r="AJ405" s="162"/>
      <c r="AK405" s="162"/>
      <c r="AL405" s="162"/>
      <c r="AM405" s="162">
        <v>1950</v>
      </c>
      <c r="AN405" s="162">
        <v>1</v>
      </c>
      <c r="AO405" s="162">
        <v>1</v>
      </c>
      <c r="AP405" s="162">
        <v>2099</v>
      </c>
      <c r="AQ405" s="162">
        <v>12</v>
      </c>
      <c r="AR405" s="162">
        <v>31</v>
      </c>
      <c r="AS405" s="162"/>
      <c r="AT405" s="162"/>
      <c r="AU405" s="162"/>
      <c r="AV405" s="162" t="s">
        <v>101</v>
      </c>
      <c r="AW405" s="162"/>
      <c r="AX405" s="162"/>
      <c r="AY405" s="162"/>
      <c r="AZ405" s="162"/>
      <c r="BA405" s="162"/>
      <c r="BB405" s="182"/>
      <c r="BC405" s="182"/>
      <c r="BD405" s="182"/>
      <c r="BE405" s="182"/>
      <c r="BF405" s="182"/>
      <c r="BG405" s="182"/>
      <c r="BH405" s="182"/>
      <c r="BI405" s="182"/>
      <c r="BJ405" s="182"/>
      <c r="BK405" s="182"/>
      <c r="BL405" s="182"/>
      <c r="BM405" s="162"/>
      <c r="BN405" s="162"/>
      <c r="BO405" s="162"/>
      <c r="BP405" s="162" t="s">
        <v>104</v>
      </c>
      <c r="BQ405" s="162" t="s">
        <v>117</v>
      </c>
      <c r="BR405" s="162" t="s">
        <v>96</v>
      </c>
      <c r="BS405" s="162" t="s">
        <v>404</v>
      </c>
      <c r="BT405" s="175">
        <v>55.9036590350034</v>
      </c>
      <c r="BU405" s="175">
        <v>55.344274564817098</v>
      </c>
      <c r="BV405" s="175">
        <v>53.5064901649354</v>
      </c>
      <c r="BW405" s="175">
        <v>52.223499900285702</v>
      </c>
      <c r="BX405" s="162"/>
      <c r="BY405" s="182"/>
    </row>
    <row r="406" spans="1:77" x14ac:dyDescent="0.25">
      <c r="A406" s="162" t="s">
        <v>1747</v>
      </c>
      <c r="B406" s="162" t="s">
        <v>1748</v>
      </c>
      <c r="C406" s="162" t="s">
        <v>1749</v>
      </c>
      <c r="D406" s="162" t="s">
        <v>95</v>
      </c>
      <c r="E406" s="162" t="s">
        <v>96</v>
      </c>
      <c r="F406" s="162" t="s">
        <v>1750</v>
      </c>
      <c r="G406" s="182"/>
      <c r="H406" s="182"/>
      <c r="I406" s="183"/>
      <c r="J406" s="166">
        <v>44.5</v>
      </c>
      <c r="K406" s="2">
        <v>44.5</v>
      </c>
      <c r="L406" s="166">
        <v>311.59699999999998</v>
      </c>
      <c r="M406" s="182"/>
      <c r="N406" s="182"/>
      <c r="O406" s="182"/>
      <c r="P406" s="162"/>
      <c r="Q406" s="182"/>
      <c r="R406" s="162"/>
      <c r="S406" s="162" t="s">
        <v>96</v>
      </c>
      <c r="T406" s="162" t="s">
        <v>96</v>
      </c>
      <c r="U406" s="182"/>
      <c r="V406" s="162"/>
      <c r="W406" s="182"/>
      <c r="X406" s="182"/>
      <c r="Y406" s="182"/>
      <c r="Z406" s="162" t="s">
        <v>96</v>
      </c>
      <c r="AA406" s="162" t="s">
        <v>263</v>
      </c>
      <c r="AB406" s="164" t="s">
        <v>99</v>
      </c>
      <c r="AC406" s="7" t="s">
        <v>100</v>
      </c>
      <c r="AD406" s="162" t="s">
        <v>96</v>
      </c>
      <c r="AE406" s="162" t="s">
        <v>101</v>
      </c>
      <c r="AF406" s="162"/>
      <c r="AG406" s="162"/>
      <c r="AH406" s="162" t="s">
        <v>1751</v>
      </c>
      <c r="AI406" s="162" t="s">
        <v>197</v>
      </c>
      <c r="AJ406" s="162">
        <v>2014</v>
      </c>
      <c r="AK406" s="162">
        <v>2</v>
      </c>
      <c r="AL406" s="162">
        <v>21</v>
      </c>
      <c r="AM406" s="162">
        <v>2014</v>
      </c>
      <c r="AN406" s="162">
        <v>2</v>
      </c>
      <c r="AO406" s="162">
        <v>21</v>
      </c>
      <c r="AP406" s="162">
        <v>2039</v>
      </c>
      <c r="AQ406" s="162">
        <v>2</v>
      </c>
      <c r="AR406" s="162">
        <v>20</v>
      </c>
      <c r="AS406" s="162">
        <v>2009</v>
      </c>
      <c r="AT406" s="162">
        <v>12</v>
      </c>
      <c r="AU406" s="162">
        <v>8</v>
      </c>
      <c r="AV406" s="162" t="s">
        <v>101</v>
      </c>
      <c r="AW406" s="162"/>
      <c r="AX406" s="162"/>
      <c r="AY406" s="162"/>
      <c r="AZ406" s="162"/>
      <c r="BA406" s="162"/>
      <c r="BB406" s="182"/>
      <c r="BC406" s="182"/>
      <c r="BD406" s="182"/>
      <c r="BE406" s="182"/>
      <c r="BF406" s="182"/>
      <c r="BG406" s="182"/>
      <c r="BH406" s="182"/>
      <c r="BI406" s="182"/>
      <c r="BJ406" s="182"/>
      <c r="BK406" s="182"/>
      <c r="BL406" s="182"/>
      <c r="BM406" s="162" t="s">
        <v>103</v>
      </c>
      <c r="BN406" s="162" t="s">
        <v>96</v>
      </c>
      <c r="BO406" s="162" t="s">
        <v>103</v>
      </c>
      <c r="BP406" s="162" t="s">
        <v>104</v>
      </c>
      <c r="BQ406" s="162" t="s">
        <v>117</v>
      </c>
      <c r="BR406" s="162" t="s">
        <v>566</v>
      </c>
      <c r="BS406" s="162" t="s">
        <v>168</v>
      </c>
      <c r="BT406" s="175">
        <v>334.60347119140602</v>
      </c>
      <c r="BU406" s="175">
        <v>333.504634277344</v>
      </c>
      <c r="BV406" s="175">
        <v>333.50463330078099</v>
      </c>
      <c r="BW406" s="175">
        <v>333.50463330078099</v>
      </c>
      <c r="BX406" s="162"/>
      <c r="BY406" s="182"/>
    </row>
    <row r="407" spans="1:77" x14ac:dyDescent="0.25">
      <c r="A407" s="162" t="s">
        <v>1752</v>
      </c>
      <c r="B407" s="162" t="s">
        <v>1753</v>
      </c>
      <c r="C407" s="162" t="s">
        <v>1754</v>
      </c>
      <c r="D407" s="162" t="s">
        <v>95</v>
      </c>
      <c r="E407" s="162" t="s">
        <v>1755</v>
      </c>
      <c r="F407" s="162" t="s">
        <v>1756</v>
      </c>
      <c r="G407" s="182"/>
      <c r="H407" s="182"/>
      <c r="I407" s="183"/>
      <c r="J407" s="166">
        <v>1.5</v>
      </c>
      <c r="K407" s="2">
        <v>1.5</v>
      </c>
      <c r="L407" s="166">
        <v>2.1</v>
      </c>
      <c r="M407" s="182"/>
      <c r="N407" s="182"/>
      <c r="O407" s="182"/>
      <c r="P407" s="162"/>
      <c r="Q407" s="182"/>
      <c r="R407" s="162"/>
      <c r="S407" s="162" t="s">
        <v>649</v>
      </c>
      <c r="T407" s="162" t="s">
        <v>96</v>
      </c>
      <c r="U407" s="182"/>
      <c r="V407" s="162"/>
      <c r="W407" s="182"/>
      <c r="X407" s="182"/>
      <c r="Y407" s="182"/>
      <c r="Z407" s="162" t="s">
        <v>96</v>
      </c>
      <c r="AA407" s="162" t="s">
        <v>96</v>
      </c>
      <c r="AB407" s="164" t="s">
        <v>99</v>
      </c>
      <c r="AC407" s="7" t="s">
        <v>100</v>
      </c>
      <c r="AD407" s="162" t="s">
        <v>96</v>
      </c>
      <c r="AE407" s="162" t="s">
        <v>101</v>
      </c>
      <c r="AF407" s="162" t="s">
        <v>247</v>
      </c>
      <c r="AG407" s="162" t="s">
        <v>183</v>
      </c>
      <c r="AH407" s="162" t="s">
        <v>555</v>
      </c>
      <c r="AI407" s="162" t="s">
        <v>364</v>
      </c>
      <c r="AJ407" s="162">
        <v>2013</v>
      </c>
      <c r="AK407" s="162">
        <v>6</v>
      </c>
      <c r="AL407" s="162">
        <v>12</v>
      </c>
      <c r="AM407" s="162">
        <v>2013</v>
      </c>
      <c r="AN407" s="162">
        <v>6</v>
      </c>
      <c r="AO407" s="162">
        <v>12</v>
      </c>
      <c r="AP407" s="162">
        <v>2033</v>
      </c>
      <c r="AQ407" s="162">
        <v>6</v>
      </c>
      <c r="AR407" s="162">
        <v>11</v>
      </c>
      <c r="AS407" s="162">
        <v>2011</v>
      </c>
      <c r="AT407" s="162">
        <v>9</v>
      </c>
      <c r="AU407" s="162">
        <v>26</v>
      </c>
      <c r="AV407" s="162" t="s">
        <v>101</v>
      </c>
      <c r="AW407" s="162"/>
      <c r="AX407" s="162"/>
      <c r="AY407" s="162"/>
      <c r="AZ407" s="162"/>
      <c r="BA407" s="162"/>
      <c r="BB407" s="182"/>
      <c r="BC407" s="182"/>
      <c r="BD407" s="182"/>
      <c r="BE407" s="182"/>
      <c r="BF407" s="182"/>
      <c r="BG407" s="182"/>
      <c r="BH407" s="182"/>
      <c r="BI407" s="182"/>
      <c r="BJ407" s="182"/>
      <c r="BK407" s="182"/>
      <c r="BL407" s="182"/>
      <c r="BM407" s="162" t="s">
        <v>103</v>
      </c>
      <c r="BN407" s="162" t="s">
        <v>96</v>
      </c>
      <c r="BO407" s="162" t="s">
        <v>116</v>
      </c>
      <c r="BP407" s="162" t="s">
        <v>104</v>
      </c>
      <c r="BQ407" s="162" t="s">
        <v>117</v>
      </c>
      <c r="BR407" s="162" t="s">
        <v>556</v>
      </c>
      <c r="BS407" s="162" t="s">
        <v>119</v>
      </c>
      <c r="BT407" s="175">
        <v>2.23566636276245</v>
      </c>
      <c r="BU407" s="175">
        <v>2.2084390592575098</v>
      </c>
      <c r="BV407" s="175">
        <v>2.1646004695892298</v>
      </c>
      <c r="BW407" s="175">
        <v>0</v>
      </c>
      <c r="BX407" s="162"/>
      <c r="BY407" s="182"/>
    </row>
    <row r="408" spans="1:77" x14ac:dyDescent="0.25">
      <c r="A408" s="162" t="s">
        <v>1757</v>
      </c>
      <c r="B408" s="162" t="s">
        <v>1758</v>
      </c>
      <c r="C408" s="162" t="s">
        <v>1759</v>
      </c>
      <c r="D408" s="162" t="s">
        <v>95</v>
      </c>
      <c r="E408" s="162"/>
      <c r="F408" s="162"/>
      <c r="G408" s="182"/>
      <c r="H408" s="182"/>
      <c r="I408" s="183"/>
      <c r="J408" s="166">
        <v>6.4</v>
      </c>
      <c r="K408" s="2">
        <v>0</v>
      </c>
      <c r="L408" s="166">
        <v>0</v>
      </c>
      <c r="M408" s="182"/>
      <c r="N408" s="182"/>
      <c r="O408" s="182"/>
      <c r="P408" s="162"/>
      <c r="Q408" s="182"/>
      <c r="R408" s="162"/>
      <c r="S408" s="162"/>
      <c r="T408" s="162"/>
      <c r="U408" s="182"/>
      <c r="V408" s="162"/>
      <c r="W408" s="182"/>
      <c r="X408" s="182"/>
      <c r="Y408" s="182"/>
      <c r="Z408" s="162"/>
      <c r="AA408" s="162" t="s">
        <v>263</v>
      </c>
      <c r="AB408" s="101" t="s">
        <v>615</v>
      </c>
      <c r="AC408" s="7" t="s">
        <v>521</v>
      </c>
      <c r="AD408" s="162"/>
      <c r="AE408" s="162"/>
      <c r="AF408" s="162"/>
      <c r="AG408" s="162"/>
      <c r="AH408" s="162"/>
      <c r="AI408" s="162"/>
      <c r="AJ408" s="162"/>
      <c r="AK408" s="162"/>
      <c r="AL408" s="162"/>
      <c r="AM408" s="162">
        <v>1950</v>
      </c>
      <c r="AN408" s="162">
        <v>1</v>
      </c>
      <c r="AO408" s="162">
        <v>1</v>
      </c>
      <c r="AP408" s="162">
        <v>2099</v>
      </c>
      <c r="AQ408" s="162">
        <v>12</v>
      </c>
      <c r="AR408" s="162">
        <v>31</v>
      </c>
      <c r="AS408" s="162"/>
      <c r="AT408" s="162"/>
      <c r="AU408" s="162"/>
      <c r="AV408" s="162" t="s">
        <v>101</v>
      </c>
      <c r="AW408" s="162"/>
      <c r="AX408" s="162"/>
      <c r="AY408" s="162"/>
      <c r="AZ408" s="162"/>
      <c r="BA408" s="162"/>
      <c r="BB408" s="182"/>
      <c r="BC408" s="182"/>
      <c r="BD408" s="182"/>
      <c r="BE408" s="182"/>
      <c r="BF408" s="182"/>
      <c r="BG408" s="182"/>
      <c r="BH408" s="182"/>
      <c r="BI408" s="182"/>
      <c r="BJ408" s="182"/>
      <c r="BK408" s="182"/>
      <c r="BL408" s="182"/>
      <c r="BM408" s="162"/>
      <c r="BN408" s="162"/>
      <c r="BO408" s="162"/>
      <c r="BP408" s="162" t="s">
        <v>104</v>
      </c>
      <c r="BQ408" s="162" t="s">
        <v>117</v>
      </c>
      <c r="BR408" s="162" t="s">
        <v>96</v>
      </c>
      <c r="BS408" s="162" t="s">
        <v>404</v>
      </c>
      <c r="BT408" s="175">
        <v>0</v>
      </c>
      <c r="BU408" s="175">
        <v>0</v>
      </c>
      <c r="BV408" s="175">
        <v>0</v>
      </c>
      <c r="BW408" s="175">
        <v>0</v>
      </c>
      <c r="BX408" s="162"/>
      <c r="BY408" s="182"/>
    </row>
    <row r="409" spans="1:77" x14ac:dyDescent="0.25">
      <c r="A409" s="162" t="s">
        <v>1760</v>
      </c>
      <c r="B409" s="162" t="s">
        <v>1761</v>
      </c>
      <c r="C409" s="162" t="s">
        <v>1762</v>
      </c>
      <c r="D409" s="162" t="s">
        <v>95</v>
      </c>
      <c r="E409" s="162" t="s">
        <v>96</v>
      </c>
      <c r="F409" s="162" t="s">
        <v>96</v>
      </c>
      <c r="G409" s="182"/>
      <c r="H409" s="182"/>
      <c r="I409" s="183"/>
      <c r="J409" s="166">
        <v>0.06</v>
      </c>
      <c r="K409" s="188"/>
      <c r="L409" s="166">
        <v>0</v>
      </c>
      <c r="M409" s="182"/>
      <c r="N409" s="182"/>
      <c r="O409" s="182"/>
      <c r="P409" s="162"/>
      <c r="Q409" s="182"/>
      <c r="R409" s="162"/>
      <c r="S409" s="162" t="s">
        <v>96</v>
      </c>
      <c r="T409" s="162" t="s">
        <v>96</v>
      </c>
      <c r="U409" s="182"/>
      <c r="V409" s="162"/>
      <c r="W409" s="182"/>
      <c r="X409" s="182"/>
      <c r="Y409" s="182"/>
      <c r="Z409" s="162" t="s">
        <v>96</v>
      </c>
      <c r="AA409" s="162" t="s">
        <v>96</v>
      </c>
      <c r="AB409" s="164" t="s">
        <v>99</v>
      </c>
      <c r="AC409" s="7" t="s">
        <v>100</v>
      </c>
      <c r="AD409" s="162" t="s">
        <v>96</v>
      </c>
      <c r="AE409" s="162" t="s">
        <v>101</v>
      </c>
      <c r="AF409" s="162" t="s">
        <v>247</v>
      </c>
      <c r="AG409" s="162" t="s">
        <v>1763</v>
      </c>
      <c r="AH409" s="162" t="s">
        <v>610</v>
      </c>
      <c r="AI409" s="162" t="s">
        <v>115</v>
      </c>
      <c r="AJ409" s="162">
        <v>1989</v>
      </c>
      <c r="AK409" s="162">
        <v>7</v>
      </c>
      <c r="AL409" s="162">
        <v>6</v>
      </c>
      <c r="AM409" s="162">
        <v>1989</v>
      </c>
      <c r="AN409" s="162">
        <v>7</v>
      </c>
      <c r="AO409" s="162">
        <v>6</v>
      </c>
      <c r="AP409" s="162">
        <v>2060</v>
      </c>
      <c r="AQ409" s="162">
        <v>12</v>
      </c>
      <c r="AR409" s="162">
        <v>31</v>
      </c>
      <c r="AS409" s="162">
        <v>1989</v>
      </c>
      <c r="AT409" s="162">
        <v>7</v>
      </c>
      <c r="AU409" s="162">
        <v>6</v>
      </c>
      <c r="AV409" s="162" t="s">
        <v>101</v>
      </c>
      <c r="AW409" s="162"/>
      <c r="AX409" s="162"/>
      <c r="AY409" s="162"/>
      <c r="AZ409" s="162"/>
      <c r="BA409" s="162"/>
      <c r="BB409" s="182"/>
      <c r="BC409" s="182"/>
      <c r="BD409" s="182"/>
      <c r="BE409" s="182"/>
      <c r="BF409" s="182"/>
      <c r="BG409" s="182"/>
      <c r="BH409" s="182"/>
      <c r="BI409" s="182"/>
      <c r="BJ409" s="182"/>
      <c r="BK409" s="182"/>
      <c r="BL409" s="182"/>
      <c r="BM409" s="162" t="s">
        <v>103</v>
      </c>
      <c r="BN409" s="162" t="s">
        <v>96</v>
      </c>
      <c r="BO409" s="162" t="s">
        <v>116</v>
      </c>
      <c r="BP409" s="162" t="s">
        <v>104</v>
      </c>
      <c r="BQ409" s="162" t="s">
        <v>117</v>
      </c>
      <c r="BR409" s="162" t="s">
        <v>611</v>
      </c>
      <c r="BS409" s="162" t="s">
        <v>101</v>
      </c>
      <c r="BT409" s="187"/>
      <c r="BU409" s="187"/>
      <c r="BV409" s="187"/>
      <c r="BW409" s="187"/>
      <c r="BX409" s="162"/>
      <c r="BY409" s="182"/>
    </row>
    <row r="410" spans="1:77" x14ac:dyDescent="0.25">
      <c r="A410" s="162" t="s">
        <v>1764</v>
      </c>
      <c r="B410" s="162" t="s">
        <v>1761</v>
      </c>
      <c r="C410" s="162" t="s">
        <v>1765</v>
      </c>
      <c r="D410" s="162" t="s">
        <v>95</v>
      </c>
      <c r="E410" s="162" t="s">
        <v>96</v>
      </c>
      <c r="F410" s="162" t="s">
        <v>96</v>
      </c>
      <c r="G410" s="182"/>
      <c r="H410" s="182"/>
      <c r="I410" s="183"/>
      <c r="J410" s="166">
        <v>0.06</v>
      </c>
      <c r="K410" s="188"/>
      <c r="L410" s="166">
        <v>0</v>
      </c>
      <c r="M410" s="182"/>
      <c r="N410" s="182"/>
      <c r="O410" s="182"/>
      <c r="P410" s="162"/>
      <c r="Q410" s="182"/>
      <c r="R410" s="162"/>
      <c r="S410" s="162" t="s">
        <v>96</v>
      </c>
      <c r="T410" s="162" t="s">
        <v>96</v>
      </c>
      <c r="U410" s="182"/>
      <c r="V410" s="162"/>
      <c r="W410" s="182"/>
      <c r="X410" s="182"/>
      <c r="Y410" s="182"/>
      <c r="Z410" s="162" t="s">
        <v>96</v>
      </c>
      <c r="AA410" s="162" t="s">
        <v>96</v>
      </c>
      <c r="AB410" s="164" t="s">
        <v>99</v>
      </c>
      <c r="AC410" s="7" t="s">
        <v>100</v>
      </c>
      <c r="AD410" s="162" t="s">
        <v>96</v>
      </c>
      <c r="AE410" s="162" t="s">
        <v>101</v>
      </c>
      <c r="AF410" s="162" t="s">
        <v>247</v>
      </c>
      <c r="AG410" s="162" t="s">
        <v>1763</v>
      </c>
      <c r="AH410" s="162" t="s">
        <v>610</v>
      </c>
      <c r="AI410" s="162" t="s">
        <v>364</v>
      </c>
      <c r="AJ410" s="162">
        <v>1991</v>
      </c>
      <c r="AK410" s="162">
        <v>2</v>
      </c>
      <c r="AL410" s="162">
        <v>6</v>
      </c>
      <c r="AM410" s="162">
        <v>1991</v>
      </c>
      <c r="AN410" s="162">
        <v>2</v>
      </c>
      <c r="AO410" s="162">
        <v>6</v>
      </c>
      <c r="AP410" s="162">
        <v>2060</v>
      </c>
      <c r="AQ410" s="162">
        <v>12</v>
      </c>
      <c r="AR410" s="162">
        <v>31</v>
      </c>
      <c r="AS410" s="162">
        <v>1991</v>
      </c>
      <c r="AT410" s="162">
        <v>7</v>
      </c>
      <c r="AU410" s="162">
        <v>12</v>
      </c>
      <c r="AV410" s="162" t="s">
        <v>101</v>
      </c>
      <c r="AW410" s="162"/>
      <c r="AX410" s="162"/>
      <c r="AY410" s="162"/>
      <c r="AZ410" s="162"/>
      <c r="BA410" s="162"/>
      <c r="BB410" s="182"/>
      <c r="BC410" s="182"/>
      <c r="BD410" s="182"/>
      <c r="BE410" s="182"/>
      <c r="BF410" s="182"/>
      <c r="BG410" s="182"/>
      <c r="BH410" s="182"/>
      <c r="BI410" s="182"/>
      <c r="BJ410" s="182"/>
      <c r="BK410" s="182"/>
      <c r="BL410" s="182"/>
      <c r="BM410" s="162" t="s">
        <v>103</v>
      </c>
      <c r="BN410" s="162" t="s">
        <v>96</v>
      </c>
      <c r="BO410" s="162" t="s">
        <v>116</v>
      </c>
      <c r="BP410" s="162" t="s">
        <v>104</v>
      </c>
      <c r="BQ410" s="162" t="s">
        <v>117</v>
      </c>
      <c r="BR410" s="162" t="s">
        <v>611</v>
      </c>
      <c r="BS410" s="162" t="s">
        <v>101</v>
      </c>
      <c r="BT410" s="187"/>
      <c r="BU410" s="187"/>
      <c r="BV410" s="187"/>
      <c r="BW410" s="187"/>
      <c r="BX410" s="162"/>
      <c r="BY410" s="182"/>
    </row>
    <row r="411" spans="1:77" x14ac:dyDescent="0.25">
      <c r="A411" s="162" t="s">
        <v>1766</v>
      </c>
      <c r="B411" s="162" t="s">
        <v>1767</v>
      </c>
      <c r="C411" s="162" t="s">
        <v>1768</v>
      </c>
      <c r="D411" s="162" t="s">
        <v>95</v>
      </c>
      <c r="E411" s="162"/>
      <c r="F411" s="162"/>
      <c r="G411" s="182"/>
      <c r="H411" s="182"/>
      <c r="I411" s="183"/>
      <c r="J411" s="166">
        <v>2</v>
      </c>
      <c r="K411" s="2">
        <v>0</v>
      </c>
      <c r="L411" s="166">
        <v>0</v>
      </c>
      <c r="M411" s="182"/>
      <c r="N411" s="182"/>
      <c r="O411" s="182"/>
      <c r="P411" s="162"/>
      <c r="Q411" s="182"/>
      <c r="R411" s="162"/>
      <c r="S411" s="162"/>
      <c r="T411" s="162"/>
      <c r="U411" s="182"/>
      <c r="V411" s="162"/>
      <c r="W411" s="182"/>
      <c r="X411" s="182"/>
      <c r="Y411" s="182"/>
      <c r="Z411" s="162"/>
      <c r="AA411" s="162" t="s">
        <v>263</v>
      </c>
      <c r="AB411" s="101" t="s">
        <v>615</v>
      </c>
      <c r="AC411" s="7" t="s">
        <v>521</v>
      </c>
      <c r="AD411" s="162"/>
      <c r="AE411" s="162"/>
      <c r="AF411" s="162"/>
      <c r="AG411" s="162"/>
      <c r="AH411" s="162"/>
      <c r="AI411" s="162"/>
      <c r="AJ411" s="162"/>
      <c r="AK411" s="162"/>
      <c r="AL411" s="162"/>
      <c r="AM411" s="162">
        <v>1950</v>
      </c>
      <c r="AN411" s="162">
        <v>1</v>
      </c>
      <c r="AO411" s="162">
        <v>1</v>
      </c>
      <c r="AP411" s="162">
        <v>2099</v>
      </c>
      <c r="AQ411" s="162">
        <v>12</v>
      </c>
      <c r="AR411" s="162">
        <v>31</v>
      </c>
      <c r="AS411" s="162"/>
      <c r="AT411" s="162"/>
      <c r="AU411" s="162"/>
      <c r="AV411" s="162" t="s">
        <v>101</v>
      </c>
      <c r="AW411" s="162"/>
      <c r="AX411" s="162"/>
      <c r="AY411" s="162"/>
      <c r="AZ411" s="162"/>
      <c r="BA411" s="162"/>
      <c r="BB411" s="182"/>
      <c r="BC411" s="182"/>
      <c r="BD411" s="182"/>
      <c r="BE411" s="182"/>
      <c r="BF411" s="182"/>
      <c r="BG411" s="182"/>
      <c r="BH411" s="182"/>
      <c r="BI411" s="182"/>
      <c r="BJ411" s="182"/>
      <c r="BK411" s="182"/>
      <c r="BL411" s="182"/>
      <c r="BM411" s="162"/>
      <c r="BN411" s="162"/>
      <c r="BO411" s="162"/>
      <c r="BP411" s="162" t="s">
        <v>104</v>
      </c>
      <c r="BQ411" s="162" t="s">
        <v>117</v>
      </c>
      <c r="BR411" s="162" t="s">
        <v>96</v>
      </c>
      <c r="BS411" s="162" t="s">
        <v>404</v>
      </c>
      <c r="BT411" s="175">
        <v>0</v>
      </c>
      <c r="BU411" s="175">
        <v>0</v>
      </c>
      <c r="BV411" s="175">
        <v>0</v>
      </c>
      <c r="BW411" s="175">
        <v>0</v>
      </c>
      <c r="BX411" s="162"/>
      <c r="BY411" s="182"/>
    </row>
    <row r="412" spans="1:77" x14ac:dyDescent="0.25">
      <c r="A412" s="162" t="s">
        <v>1769</v>
      </c>
      <c r="B412" s="162" t="s">
        <v>1770</v>
      </c>
      <c r="C412" s="162" t="s">
        <v>1771</v>
      </c>
      <c r="D412" s="162" t="s">
        <v>95</v>
      </c>
      <c r="E412" s="162" t="s">
        <v>1772</v>
      </c>
      <c r="F412" s="162" t="s">
        <v>1773</v>
      </c>
      <c r="G412" s="182"/>
      <c r="H412" s="182"/>
      <c r="I412" s="183"/>
      <c r="J412" s="166">
        <v>1.5</v>
      </c>
      <c r="K412" s="2">
        <v>1.5</v>
      </c>
      <c r="L412" s="166">
        <v>2.1</v>
      </c>
      <c r="M412" s="182"/>
      <c r="N412" s="182"/>
      <c r="O412" s="182"/>
      <c r="P412" s="162"/>
      <c r="Q412" s="182"/>
      <c r="R412" s="162"/>
      <c r="S412" s="162" t="s">
        <v>649</v>
      </c>
      <c r="T412" s="162" t="s">
        <v>96</v>
      </c>
      <c r="U412" s="182"/>
      <c r="V412" s="162"/>
      <c r="W412" s="182"/>
      <c r="X412" s="182"/>
      <c r="Y412" s="182"/>
      <c r="Z412" s="162" t="s">
        <v>96</v>
      </c>
      <c r="AA412" s="162" t="s">
        <v>96</v>
      </c>
      <c r="AB412" s="164" t="s">
        <v>99</v>
      </c>
      <c r="AC412" s="7" t="s">
        <v>100</v>
      </c>
      <c r="AD412" s="162" t="s">
        <v>96</v>
      </c>
      <c r="AE412" s="162" t="s">
        <v>101</v>
      </c>
      <c r="AF412" s="162" t="s">
        <v>926</v>
      </c>
      <c r="AG412" s="162" t="s">
        <v>927</v>
      </c>
      <c r="AH412" s="162" t="s">
        <v>555</v>
      </c>
      <c r="AI412" s="162" t="s">
        <v>1541</v>
      </c>
      <c r="AJ412" s="162">
        <v>2014</v>
      </c>
      <c r="AK412" s="162">
        <v>6</v>
      </c>
      <c r="AL412" s="162">
        <v>26</v>
      </c>
      <c r="AM412" s="162">
        <v>2014</v>
      </c>
      <c r="AN412" s="162">
        <v>6</v>
      </c>
      <c r="AO412" s="162">
        <v>26</v>
      </c>
      <c r="AP412" s="162">
        <v>2034</v>
      </c>
      <c r="AQ412" s="162">
        <v>6</v>
      </c>
      <c r="AR412" s="162">
        <v>25</v>
      </c>
      <c r="AS412" s="162">
        <v>2011</v>
      </c>
      <c r="AT412" s="162">
        <v>12</v>
      </c>
      <c r="AU412" s="162">
        <v>23</v>
      </c>
      <c r="AV412" s="162" t="s">
        <v>101</v>
      </c>
      <c r="AW412" s="162"/>
      <c r="AX412" s="162"/>
      <c r="AY412" s="162"/>
      <c r="AZ412" s="162"/>
      <c r="BA412" s="162"/>
      <c r="BB412" s="182"/>
      <c r="BC412" s="182"/>
      <c r="BD412" s="182"/>
      <c r="BE412" s="182"/>
      <c r="BF412" s="182"/>
      <c r="BG412" s="182"/>
      <c r="BH412" s="182"/>
      <c r="BI412" s="182"/>
      <c r="BJ412" s="182"/>
      <c r="BK412" s="182"/>
      <c r="BL412" s="182"/>
      <c r="BM412" s="162" t="s">
        <v>103</v>
      </c>
      <c r="BN412" s="162" t="s">
        <v>96</v>
      </c>
      <c r="BO412" s="162" t="s">
        <v>116</v>
      </c>
      <c r="BP412" s="162" t="s">
        <v>104</v>
      </c>
      <c r="BQ412" s="162" t="s">
        <v>117</v>
      </c>
      <c r="BR412" s="162" t="s">
        <v>556</v>
      </c>
      <c r="BS412" s="162" t="s">
        <v>119</v>
      </c>
      <c r="BT412" s="175">
        <v>2.3639702014923101</v>
      </c>
      <c r="BU412" s="175">
        <v>2.3342283096313499</v>
      </c>
      <c r="BV412" s="175">
        <v>2.2878927392959598</v>
      </c>
      <c r="BW412" s="175">
        <v>0</v>
      </c>
      <c r="BX412" s="162"/>
      <c r="BY412" s="182"/>
    </row>
    <row r="413" spans="1:77" x14ac:dyDescent="0.25">
      <c r="A413" s="162" t="s">
        <v>1774</v>
      </c>
      <c r="B413" s="162" t="s">
        <v>1775</v>
      </c>
      <c r="C413" s="162" t="s">
        <v>1776</v>
      </c>
      <c r="D413" s="162" t="s">
        <v>95</v>
      </c>
      <c r="E413" s="162" t="s">
        <v>96</v>
      </c>
      <c r="F413" s="162" t="s">
        <v>96</v>
      </c>
      <c r="G413" s="182"/>
      <c r="H413" s="182"/>
      <c r="I413" s="183"/>
      <c r="J413" s="166">
        <v>9</v>
      </c>
      <c r="K413" s="2">
        <v>9</v>
      </c>
      <c r="L413" s="166">
        <v>72</v>
      </c>
      <c r="M413" s="182"/>
      <c r="N413" s="182"/>
      <c r="O413" s="182"/>
      <c r="P413" s="162"/>
      <c r="Q413" s="182"/>
      <c r="R413" s="162"/>
      <c r="S413" s="162" t="s">
        <v>96</v>
      </c>
      <c r="T413" s="162" t="s">
        <v>96</v>
      </c>
      <c r="U413" s="182"/>
      <c r="V413" s="162"/>
      <c r="W413" s="182"/>
      <c r="X413" s="182"/>
      <c r="Y413" s="182"/>
      <c r="Z413" s="162" t="s">
        <v>96</v>
      </c>
      <c r="AA413" s="162" t="s">
        <v>263</v>
      </c>
      <c r="AB413" s="164" t="s">
        <v>99</v>
      </c>
      <c r="AC413" s="7" t="s">
        <v>100</v>
      </c>
      <c r="AD413" s="162" t="s">
        <v>96</v>
      </c>
      <c r="AE413" s="162" t="s">
        <v>101</v>
      </c>
      <c r="AF413" s="7" t="s">
        <v>137</v>
      </c>
      <c r="AG413" s="162" t="s">
        <v>359</v>
      </c>
      <c r="AH413" s="162" t="s">
        <v>1587</v>
      </c>
      <c r="AI413" s="162" t="s">
        <v>310</v>
      </c>
      <c r="AJ413" s="162">
        <v>2008</v>
      </c>
      <c r="AK413" s="162">
        <v>12</v>
      </c>
      <c r="AL413" s="162">
        <v>12</v>
      </c>
      <c r="AM413" s="162">
        <v>2008</v>
      </c>
      <c r="AN413" s="162">
        <v>12</v>
      </c>
      <c r="AO413" s="162">
        <v>12</v>
      </c>
      <c r="AP413" s="162">
        <v>2031</v>
      </c>
      <c r="AQ413" s="162">
        <v>2</v>
      </c>
      <c r="AR413" s="162">
        <v>7</v>
      </c>
      <c r="AS413" s="162">
        <v>2005</v>
      </c>
      <c r="AT413" s="162">
        <v>9</v>
      </c>
      <c r="AU413" s="162">
        <v>26</v>
      </c>
      <c r="AV413" s="162" t="s">
        <v>101</v>
      </c>
      <c r="AW413" s="162"/>
      <c r="AX413" s="162"/>
      <c r="AY413" s="162"/>
      <c r="AZ413" s="162"/>
      <c r="BA413" s="162"/>
      <c r="BB413" s="182"/>
      <c r="BC413" s="182"/>
      <c r="BD413" s="182"/>
      <c r="BE413" s="182"/>
      <c r="BF413" s="182"/>
      <c r="BG413" s="182"/>
      <c r="BH413" s="182"/>
      <c r="BI413" s="182"/>
      <c r="BJ413" s="182"/>
      <c r="BK413" s="182"/>
      <c r="BL413" s="182"/>
      <c r="BM413" s="162" t="s">
        <v>103</v>
      </c>
      <c r="BN413" s="162" t="s">
        <v>96</v>
      </c>
      <c r="BO413" s="162" t="s">
        <v>103</v>
      </c>
      <c r="BP413" s="162" t="s">
        <v>104</v>
      </c>
      <c r="BQ413" s="162" t="s">
        <v>117</v>
      </c>
      <c r="BR413" s="162" t="s">
        <v>566</v>
      </c>
      <c r="BS413" s="162" t="s">
        <v>168</v>
      </c>
      <c r="BT413" s="175">
        <v>63.712799682617202</v>
      </c>
      <c r="BU413" s="175">
        <v>63.554400390624998</v>
      </c>
      <c r="BV413" s="175">
        <v>63.5543997802734</v>
      </c>
      <c r="BW413" s="175">
        <v>0</v>
      </c>
      <c r="BX413" s="162"/>
      <c r="BY413" s="182"/>
    </row>
    <row r="414" spans="1:77" x14ac:dyDescent="0.25">
      <c r="A414" s="162" t="s">
        <v>1777</v>
      </c>
      <c r="B414" s="162" t="s">
        <v>177</v>
      </c>
      <c r="C414" s="162" t="s">
        <v>1778</v>
      </c>
      <c r="D414" s="162" t="s">
        <v>110</v>
      </c>
      <c r="E414" s="162" t="s">
        <v>1779</v>
      </c>
      <c r="F414" s="162" t="s">
        <v>1780</v>
      </c>
      <c r="G414" s="182"/>
      <c r="H414" s="182"/>
      <c r="I414" s="183"/>
      <c r="J414" s="166">
        <v>3</v>
      </c>
      <c r="K414" s="2">
        <v>3</v>
      </c>
      <c r="L414" s="163">
        <v>24.178000000000001</v>
      </c>
      <c r="M414" s="182"/>
      <c r="N414" s="182"/>
      <c r="O414" s="182"/>
      <c r="P414" s="162"/>
      <c r="Q414" s="182"/>
      <c r="R414" s="162"/>
      <c r="S414" s="162" t="s">
        <v>96</v>
      </c>
      <c r="T414" s="162" t="s">
        <v>96</v>
      </c>
      <c r="U414" s="182"/>
      <c r="V414" s="162"/>
      <c r="W414" s="182"/>
      <c r="X414" s="182"/>
      <c r="Y414" s="182"/>
      <c r="Z414" s="162" t="s">
        <v>96</v>
      </c>
      <c r="AA414" s="162" t="s">
        <v>96</v>
      </c>
      <c r="AB414" s="164" t="s">
        <v>99</v>
      </c>
      <c r="AC414" s="7" t="s">
        <v>100</v>
      </c>
      <c r="AD414" s="162" t="s">
        <v>96</v>
      </c>
      <c r="AE414" s="162" t="s">
        <v>1781</v>
      </c>
      <c r="AF414" s="162" t="s">
        <v>195</v>
      </c>
      <c r="AG414" s="162" t="s">
        <v>303</v>
      </c>
      <c r="AH414" s="162" t="s">
        <v>165</v>
      </c>
      <c r="AI414" s="162" t="s">
        <v>197</v>
      </c>
      <c r="AJ414" s="182"/>
      <c r="AK414" s="182"/>
      <c r="AL414" s="182"/>
      <c r="AM414" s="182"/>
      <c r="AN414" s="182"/>
      <c r="AO414" s="182"/>
      <c r="AP414" s="182"/>
      <c r="AQ414" s="182"/>
      <c r="AR414" s="182"/>
      <c r="AS414" s="162">
        <v>2021</v>
      </c>
      <c r="AT414" s="162">
        <v>3</v>
      </c>
      <c r="AU414" s="162">
        <v>16</v>
      </c>
      <c r="AV414" s="162" t="s">
        <v>101</v>
      </c>
      <c r="AW414" s="162"/>
      <c r="AX414" s="162"/>
      <c r="AY414" s="162"/>
      <c r="AZ414" s="162"/>
      <c r="BA414" s="162"/>
      <c r="BB414" s="182"/>
      <c r="BC414" s="182"/>
      <c r="BD414" s="182"/>
      <c r="BE414" s="182"/>
      <c r="BF414" s="182"/>
      <c r="BG414" s="182"/>
      <c r="BH414" s="182"/>
      <c r="BI414" s="182"/>
      <c r="BJ414" s="182"/>
      <c r="BK414" s="182"/>
      <c r="BL414" s="182"/>
      <c r="BM414" s="162" t="s">
        <v>103</v>
      </c>
      <c r="BN414" s="162" t="s">
        <v>96</v>
      </c>
      <c r="BO414" s="162" t="s">
        <v>116</v>
      </c>
      <c r="BP414" s="162" t="s">
        <v>104</v>
      </c>
      <c r="BQ414" s="162" t="s">
        <v>117</v>
      </c>
      <c r="BR414" s="162" t="s">
        <v>167</v>
      </c>
      <c r="BS414" s="162" t="s">
        <v>168</v>
      </c>
      <c r="BT414" s="175">
        <v>24.244241210937499</v>
      </c>
      <c r="BU414" s="175">
        <v>24.178000000000001</v>
      </c>
      <c r="BV414" s="175">
        <v>24.178000122070301</v>
      </c>
      <c r="BW414" s="175">
        <v>24.1780003051758</v>
      </c>
      <c r="BX414" s="162"/>
      <c r="BY414" s="182"/>
    </row>
    <row r="415" spans="1:77" x14ac:dyDescent="0.25">
      <c r="A415" s="162" t="s">
        <v>1782</v>
      </c>
      <c r="B415" s="162" t="s">
        <v>1783</v>
      </c>
      <c r="C415" s="162" t="s">
        <v>1784</v>
      </c>
      <c r="D415" s="162" t="s">
        <v>95</v>
      </c>
      <c r="E415" s="162" t="s">
        <v>96</v>
      </c>
      <c r="F415" s="162" t="s">
        <v>96</v>
      </c>
      <c r="G415" s="182"/>
      <c r="H415" s="182"/>
      <c r="I415" s="183"/>
      <c r="J415" s="166">
        <v>40</v>
      </c>
      <c r="K415" s="188"/>
      <c r="L415" s="168">
        <v>164</v>
      </c>
      <c r="M415" s="182"/>
      <c r="N415" s="182"/>
      <c r="O415" s="182"/>
      <c r="P415" s="162"/>
      <c r="Q415" s="182"/>
      <c r="R415" s="162"/>
      <c r="S415" s="162" t="s">
        <v>96</v>
      </c>
      <c r="T415" s="162" t="s">
        <v>96</v>
      </c>
      <c r="U415" s="182"/>
      <c r="V415" s="162"/>
      <c r="W415" s="182"/>
      <c r="X415" s="182"/>
      <c r="Y415" s="182"/>
      <c r="Z415" s="162" t="s">
        <v>96</v>
      </c>
      <c r="AA415" s="162" t="s">
        <v>96</v>
      </c>
      <c r="AB415" s="164" t="s">
        <v>99</v>
      </c>
      <c r="AC415" s="7" t="s">
        <v>100</v>
      </c>
      <c r="AD415" s="162" t="s">
        <v>96</v>
      </c>
      <c r="AE415" s="162" t="s">
        <v>101</v>
      </c>
      <c r="AF415" s="162" t="s">
        <v>182</v>
      </c>
      <c r="AG415" s="162" t="s">
        <v>541</v>
      </c>
      <c r="AH415" s="162" t="s">
        <v>873</v>
      </c>
      <c r="AI415" s="162" t="s">
        <v>874</v>
      </c>
      <c r="AJ415" s="162">
        <v>2013</v>
      </c>
      <c r="AK415" s="162">
        <v>7</v>
      </c>
      <c r="AL415" s="162">
        <v>1</v>
      </c>
      <c r="AM415" s="162">
        <v>2013</v>
      </c>
      <c r="AN415" s="162">
        <v>7</v>
      </c>
      <c r="AO415" s="162">
        <v>1</v>
      </c>
      <c r="AP415" s="162">
        <v>2033</v>
      </c>
      <c r="AQ415" s="162">
        <v>6</v>
      </c>
      <c r="AR415" s="162">
        <v>30</v>
      </c>
      <c r="AS415" s="162">
        <v>2012</v>
      </c>
      <c r="AT415" s="162">
        <v>5</v>
      </c>
      <c r="AU415" s="162">
        <v>9</v>
      </c>
      <c r="AV415" s="162" t="s">
        <v>101</v>
      </c>
      <c r="AW415" s="162"/>
      <c r="AX415" s="162"/>
      <c r="AY415" s="162"/>
      <c r="AZ415" s="162"/>
      <c r="BA415" s="162"/>
      <c r="BB415" s="182"/>
      <c r="BC415" s="182"/>
      <c r="BD415" s="182"/>
      <c r="BE415" s="182"/>
      <c r="BF415" s="182"/>
      <c r="BG415" s="182"/>
      <c r="BH415" s="182"/>
      <c r="BI415" s="182"/>
      <c r="BJ415" s="182"/>
      <c r="BK415" s="182"/>
      <c r="BL415" s="182"/>
      <c r="BM415" s="162" t="s">
        <v>103</v>
      </c>
      <c r="BN415" s="162" t="s">
        <v>96</v>
      </c>
      <c r="BO415" s="162" t="s">
        <v>103</v>
      </c>
      <c r="BP415" s="162" t="s">
        <v>104</v>
      </c>
      <c r="BQ415" s="162" t="s">
        <v>105</v>
      </c>
      <c r="BR415" s="162" t="s">
        <v>1785</v>
      </c>
      <c r="BS415" s="162" t="s">
        <v>522</v>
      </c>
      <c r="BT415" s="187"/>
      <c r="BU415" s="187"/>
      <c r="BV415" s="187"/>
      <c r="BW415" s="187"/>
      <c r="BX415" s="162"/>
      <c r="BY415" s="182"/>
    </row>
    <row r="416" spans="1:77" x14ac:dyDescent="0.25">
      <c r="A416" s="162" t="s">
        <v>1786</v>
      </c>
      <c r="B416" s="162" t="s">
        <v>1787</v>
      </c>
      <c r="C416" s="162" t="s">
        <v>1788</v>
      </c>
      <c r="D416" s="162" t="s">
        <v>95</v>
      </c>
      <c r="E416" s="162" t="s">
        <v>96</v>
      </c>
      <c r="F416" s="162" t="s">
        <v>96</v>
      </c>
      <c r="G416" s="182"/>
      <c r="H416" s="182"/>
      <c r="I416" s="183"/>
      <c r="J416" s="166">
        <v>16</v>
      </c>
      <c r="K416" s="188"/>
      <c r="L416" s="166">
        <v>0</v>
      </c>
      <c r="M416" s="182"/>
      <c r="N416" s="182"/>
      <c r="O416" s="182"/>
      <c r="P416" s="162"/>
      <c r="Q416" s="182"/>
      <c r="R416" s="162"/>
      <c r="S416" s="162" t="s">
        <v>96</v>
      </c>
      <c r="T416" s="162" t="s">
        <v>96</v>
      </c>
      <c r="U416" s="182"/>
      <c r="V416" s="162"/>
      <c r="W416" s="182"/>
      <c r="X416" s="182"/>
      <c r="Y416" s="182"/>
      <c r="Z416" s="162" t="s">
        <v>96</v>
      </c>
      <c r="AA416" s="162" t="s">
        <v>96</v>
      </c>
      <c r="AB416" s="164" t="s">
        <v>99</v>
      </c>
      <c r="AC416" s="7" t="s">
        <v>100</v>
      </c>
      <c r="AD416" s="162" t="s">
        <v>96</v>
      </c>
      <c r="AE416" s="162" t="s">
        <v>101</v>
      </c>
      <c r="AF416" s="162"/>
      <c r="AG416" s="162"/>
      <c r="AH416" s="162" t="s">
        <v>610</v>
      </c>
      <c r="AI416" s="162" t="s">
        <v>147</v>
      </c>
      <c r="AJ416" s="162">
        <v>1982</v>
      </c>
      <c r="AK416" s="162">
        <v>10</v>
      </c>
      <c r="AL416" s="162">
        <v>15</v>
      </c>
      <c r="AM416" s="162">
        <v>1982</v>
      </c>
      <c r="AN416" s="162">
        <v>10</v>
      </c>
      <c r="AO416" s="162">
        <v>15</v>
      </c>
      <c r="AP416" s="162">
        <v>2060</v>
      </c>
      <c r="AQ416" s="162">
        <v>12</v>
      </c>
      <c r="AR416" s="162">
        <v>31</v>
      </c>
      <c r="AS416" s="162">
        <v>1982</v>
      </c>
      <c r="AT416" s="162">
        <v>7</v>
      </c>
      <c r="AU416" s="162">
        <v>22</v>
      </c>
      <c r="AV416" s="162" t="s">
        <v>101</v>
      </c>
      <c r="AW416" s="162"/>
      <c r="AX416" s="162"/>
      <c r="AY416" s="162"/>
      <c r="AZ416" s="162"/>
      <c r="BA416" s="162"/>
      <c r="BB416" s="182"/>
      <c r="BC416" s="182"/>
      <c r="BD416" s="182"/>
      <c r="BE416" s="182"/>
      <c r="BF416" s="182"/>
      <c r="BG416" s="182"/>
      <c r="BH416" s="182"/>
      <c r="BI416" s="182"/>
      <c r="BJ416" s="182"/>
      <c r="BK416" s="182"/>
      <c r="BL416" s="182"/>
      <c r="BM416" s="162" t="s">
        <v>103</v>
      </c>
      <c r="BN416" s="162" t="s">
        <v>96</v>
      </c>
      <c r="BO416" s="162" t="s">
        <v>116</v>
      </c>
      <c r="BP416" s="162" t="s">
        <v>104</v>
      </c>
      <c r="BQ416" s="162" t="s">
        <v>117</v>
      </c>
      <c r="BR416" s="162" t="s">
        <v>611</v>
      </c>
      <c r="BS416" s="162" t="s">
        <v>101</v>
      </c>
      <c r="BT416" s="187"/>
      <c r="BU416" s="187"/>
      <c r="BV416" s="187"/>
      <c r="BW416" s="187"/>
      <c r="BX416" s="162"/>
      <c r="BY416" s="182"/>
    </row>
    <row r="417" spans="1:77" x14ac:dyDescent="0.25">
      <c r="A417" s="162" t="s">
        <v>1789</v>
      </c>
      <c r="B417" s="162" t="s">
        <v>1790</v>
      </c>
      <c r="C417" s="162" t="s">
        <v>1791</v>
      </c>
      <c r="D417" s="162" t="s">
        <v>95</v>
      </c>
      <c r="E417" s="162" t="s">
        <v>96</v>
      </c>
      <c r="F417" s="162" t="s">
        <v>96</v>
      </c>
      <c r="G417" s="182"/>
      <c r="H417" s="182"/>
      <c r="I417" s="183"/>
      <c r="J417" s="166">
        <v>8.5</v>
      </c>
      <c r="K417" s="188"/>
      <c r="L417" s="166">
        <v>0</v>
      </c>
      <c r="M417" s="182"/>
      <c r="N417" s="182"/>
      <c r="O417" s="182"/>
      <c r="P417" s="162"/>
      <c r="Q417" s="182"/>
      <c r="R417" s="162"/>
      <c r="S417" s="162" t="s">
        <v>96</v>
      </c>
      <c r="T417" s="162" t="s">
        <v>96</v>
      </c>
      <c r="U417" s="182"/>
      <c r="V417" s="162"/>
      <c r="W417" s="182"/>
      <c r="X417" s="182"/>
      <c r="Y417" s="182"/>
      <c r="Z417" s="162" t="s">
        <v>96</v>
      </c>
      <c r="AA417" s="162" t="s">
        <v>96</v>
      </c>
      <c r="AB417" s="164" t="s">
        <v>99</v>
      </c>
      <c r="AC417" s="7" t="s">
        <v>100</v>
      </c>
      <c r="AD417" s="162" t="s">
        <v>96</v>
      </c>
      <c r="AE417" s="162" t="s">
        <v>101</v>
      </c>
      <c r="AF417" s="7" t="s">
        <v>137</v>
      </c>
      <c r="AG417" s="162" t="s">
        <v>138</v>
      </c>
      <c r="AH417" s="162" t="s">
        <v>1792</v>
      </c>
      <c r="AI417" s="162" t="s">
        <v>140</v>
      </c>
      <c r="AJ417" s="162">
        <v>1988</v>
      </c>
      <c r="AK417" s="162">
        <v>6</v>
      </c>
      <c r="AL417" s="162">
        <v>3</v>
      </c>
      <c r="AM417" s="162">
        <v>1988</v>
      </c>
      <c r="AN417" s="162">
        <v>6</v>
      </c>
      <c r="AO417" s="162">
        <v>3</v>
      </c>
      <c r="AP417" s="162">
        <v>2060</v>
      </c>
      <c r="AQ417" s="162">
        <v>12</v>
      </c>
      <c r="AR417" s="162">
        <v>31</v>
      </c>
      <c r="AS417" s="162">
        <v>1987</v>
      </c>
      <c r="AT417" s="162">
        <v>10</v>
      </c>
      <c r="AU417" s="162">
        <v>15</v>
      </c>
      <c r="AV417" s="162" t="s">
        <v>101</v>
      </c>
      <c r="AW417" s="162"/>
      <c r="AX417" s="162"/>
      <c r="AY417" s="162"/>
      <c r="AZ417" s="162"/>
      <c r="BA417" s="162"/>
      <c r="BB417" s="182"/>
      <c r="BC417" s="182"/>
      <c r="BD417" s="182"/>
      <c r="BE417" s="182"/>
      <c r="BF417" s="182"/>
      <c r="BG417" s="182"/>
      <c r="BH417" s="182"/>
      <c r="BI417" s="182"/>
      <c r="BJ417" s="182"/>
      <c r="BK417" s="182"/>
      <c r="BL417" s="182"/>
      <c r="BM417" s="162" t="s">
        <v>103</v>
      </c>
      <c r="BN417" s="162" t="s">
        <v>96</v>
      </c>
      <c r="BO417" s="162" t="s">
        <v>116</v>
      </c>
      <c r="BP417" s="162" t="s">
        <v>104</v>
      </c>
      <c r="BQ417" s="162" t="s">
        <v>117</v>
      </c>
      <c r="BR417" s="162" t="s">
        <v>611</v>
      </c>
      <c r="BS417" s="162" t="s">
        <v>101</v>
      </c>
      <c r="BT417" s="187"/>
      <c r="BU417" s="187"/>
      <c r="BV417" s="187"/>
      <c r="BW417" s="187"/>
      <c r="BX417" s="162"/>
      <c r="BY417" s="182"/>
    </row>
    <row r="418" spans="1:77" x14ac:dyDescent="0.25">
      <c r="A418" s="162" t="s">
        <v>1793</v>
      </c>
      <c r="B418" s="162" t="s">
        <v>1794</v>
      </c>
      <c r="C418" s="162" t="s">
        <v>1795</v>
      </c>
      <c r="D418" s="162" t="s">
        <v>95</v>
      </c>
      <c r="E418" s="162" t="s">
        <v>96</v>
      </c>
      <c r="F418" s="162" t="s">
        <v>96</v>
      </c>
      <c r="G418" s="182"/>
      <c r="H418" s="182"/>
      <c r="I418" s="183"/>
      <c r="J418" s="166">
        <v>16.5</v>
      </c>
      <c r="K418" s="188"/>
      <c r="L418" s="166">
        <v>0</v>
      </c>
      <c r="M418" s="182"/>
      <c r="N418" s="182"/>
      <c r="O418" s="182"/>
      <c r="P418" s="162"/>
      <c r="Q418" s="182"/>
      <c r="R418" s="162"/>
      <c r="S418" s="162" t="s">
        <v>96</v>
      </c>
      <c r="T418" s="162" t="s">
        <v>96</v>
      </c>
      <c r="U418" s="182"/>
      <c r="V418" s="162"/>
      <c r="W418" s="182"/>
      <c r="X418" s="182"/>
      <c r="Y418" s="182"/>
      <c r="Z418" s="162" t="s">
        <v>96</v>
      </c>
      <c r="AA418" s="162" t="s">
        <v>96</v>
      </c>
      <c r="AB418" s="164" t="s">
        <v>99</v>
      </c>
      <c r="AC418" s="7" t="s">
        <v>100</v>
      </c>
      <c r="AD418" s="162" t="s">
        <v>96</v>
      </c>
      <c r="AE418" s="162" t="s">
        <v>101</v>
      </c>
      <c r="AF418" s="7" t="s">
        <v>137</v>
      </c>
      <c r="AG418" s="162" t="s">
        <v>138</v>
      </c>
      <c r="AH418" s="162" t="s">
        <v>610</v>
      </c>
      <c r="AI418" s="162" t="s">
        <v>140</v>
      </c>
      <c r="AJ418" s="162">
        <v>1986</v>
      </c>
      <c r="AK418" s="162">
        <v>11</v>
      </c>
      <c r="AL418" s="162">
        <v>7</v>
      </c>
      <c r="AM418" s="162">
        <v>1986</v>
      </c>
      <c r="AN418" s="162">
        <v>11</v>
      </c>
      <c r="AO418" s="162">
        <v>7</v>
      </c>
      <c r="AP418" s="162">
        <v>2060</v>
      </c>
      <c r="AQ418" s="162">
        <v>12</v>
      </c>
      <c r="AR418" s="162">
        <v>31</v>
      </c>
      <c r="AS418" s="162">
        <v>1986</v>
      </c>
      <c r="AT418" s="162">
        <v>10</v>
      </c>
      <c r="AU418" s="162">
        <v>23</v>
      </c>
      <c r="AV418" s="162" t="s">
        <v>101</v>
      </c>
      <c r="AW418" s="162"/>
      <c r="AX418" s="162"/>
      <c r="AY418" s="162"/>
      <c r="AZ418" s="162"/>
      <c r="BA418" s="162"/>
      <c r="BB418" s="182"/>
      <c r="BC418" s="182"/>
      <c r="BD418" s="182"/>
      <c r="BE418" s="182"/>
      <c r="BF418" s="182"/>
      <c r="BG418" s="182"/>
      <c r="BH418" s="182"/>
      <c r="BI418" s="182"/>
      <c r="BJ418" s="182"/>
      <c r="BK418" s="182"/>
      <c r="BL418" s="182"/>
      <c r="BM418" s="162" t="s">
        <v>103</v>
      </c>
      <c r="BN418" s="162" t="s">
        <v>96</v>
      </c>
      <c r="BO418" s="162" t="s">
        <v>116</v>
      </c>
      <c r="BP418" s="162" t="s">
        <v>104</v>
      </c>
      <c r="BQ418" s="162" t="s">
        <v>117</v>
      </c>
      <c r="BR418" s="162" t="s">
        <v>611</v>
      </c>
      <c r="BS418" s="162" t="s">
        <v>101</v>
      </c>
      <c r="BT418" s="187"/>
      <c r="BU418" s="187"/>
      <c r="BV418" s="187"/>
      <c r="BW418" s="187"/>
      <c r="BX418" s="162"/>
      <c r="BY418" s="182"/>
    </row>
    <row r="419" spans="1:77" x14ac:dyDescent="0.25">
      <c r="A419" s="162" t="s">
        <v>1796</v>
      </c>
      <c r="B419" s="162" t="s">
        <v>1797</v>
      </c>
      <c r="C419" s="162" t="s">
        <v>1798</v>
      </c>
      <c r="D419" s="162" t="s">
        <v>95</v>
      </c>
      <c r="E419" s="162" t="s">
        <v>96</v>
      </c>
      <c r="F419" s="162" t="s">
        <v>96</v>
      </c>
      <c r="G419" s="182"/>
      <c r="H419" s="182"/>
      <c r="I419" s="183"/>
      <c r="J419" s="166">
        <v>10</v>
      </c>
      <c r="K419" s="188"/>
      <c r="L419" s="166">
        <v>0</v>
      </c>
      <c r="M419" s="182"/>
      <c r="N419" s="182"/>
      <c r="O419" s="182"/>
      <c r="P419" s="162"/>
      <c r="Q419" s="182"/>
      <c r="R419" s="162"/>
      <c r="S419" s="162" t="s">
        <v>96</v>
      </c>
      <c r="T419" s="162" t="s">
        <v>96</v>
      </c>
      <c r="U419" s="182"/>
      <c r="V419" s="162"/>
      <c r="W419" s="182"/>
      <c r="X419" s="182"/>
      <c r="Y419" s="182"/>
      <c r="Z419" s="162" t="s">
        <v>96</v>
      </c>
      <c r="AA419" s="162" t="s">
        <v>96</v>
      </c>
      <c r="AB419" s="164" t="s">
        <v>99</v>
      </c>
      <c r="AC419" s="7" t="s">
        <v>100</v>
      </c>
      <c r="AD419" s="162" t="s">
        <v>96</v>
      </c>
      <c r="AE419" s="162" t="s">
        <v>101</v>
      </c>
      <c r="AF419" s="162"/>
      <c r="AG419" s="162"/>
      <c r="AH419" s="162" t="s">
        <v>610</v>
      </c>
      <c r="AI419" s="162" t="s">
        <v>147</v>
      </c>
      <c r="AJ419" s="162">
        <v>1982</v>
      </c>
      <c r="AK419" s="162">
        <v>7</v>
      </c>
      <c r="AL419" s="162">
        <v>26</v>
      </c>
      <c r="AM419" s="162">
        <v>1982</v>
      </c>
      <c r="AN419" s="162">
        <v>7</v>
      </c>
      <c r="AO419" s="162">
        <v>26</v>
      </c>
      <c r="AP419" s="162">
        <v>2060</v>
      </c>
      <c r="AQ419" s="162">
        <v>12</v>
      </c>
      <c r="AR419" s="162">
        <v>31</v>
      </c>
      <c r="AS419" s="162">
        <v>1982</v>
      </c>
      <c r="AT419" s="162">
        <v>7</v>
      </c>
      <c r="AU419" s="162">
        <v>22</v>
      </c>
      <c r="AV419" s="162" t="s">
        <v>101</v>
      </c>
      <c r="AW419" s="162"/>
      <c r="AX419" s="162"/>
      <c r="AY419" s="162"/>
      <c r="AZ419" s="162"/>
      <c r="BA419" s="162"/>
      <c r="BB419" s="182"/>
      <c r="BC419" s="182"/>
      <c r="BD419" s="182"/>
      <c r="BE419" s="182"/>
      <c r="BF419" s="182"/>
      <c r="BG419" s="182"/>
      <c r="BH419" s="182"/>
      <c r="BI419" s="182"/>
      <c r="BJ419" s="182"/>
      <c r="BK419" s="182"/>
      <c r="BL419" s="182"/>
      <c r="BM419" s="162" t="s">
        <v>103</v>
      </c>
      <c r="BN419" s="162" t="s">
        <v>96</v>
      </c>
      <c r="BO419" s="162" t="s">
        <v>116</v>
      </c>
      <c r="BP419" s="162" t="s">
        <v>104</v>
      </c>
      <c r="BQ419" s="162" t="s">
        <v>117</v>
      </c>
      <c r="BR419" s="162" t="s">
        <v>611</v>
      </c>
      <c r="BS419" s="162" t="s">
        <v>101</v>
      </c>
      <c r="BT419" s="187"/>
      <c r="BU419" s="187"/>
      <c r="BV419" s="187"/>
      <c r="BW419" s="187"/>
      <c r="BX419" s="162"/>
      <c r="BY419" s="182"/>
    </row>
    <row r="420" spans="1:77" x14ac:dyDescent="0.25">
      <c r="A420" s="162" t="s">
        <v>1799</v>
      </c>
      <c r="B420" s="162" t="s">
        <v>1800</v>
      </c>
      <c r="C420" s="162" t="s">
        <v>1801</v>
      </c>
      <c r="D420" s="162" t="s">
        <v>95</v>
      </c>
      <c r="E420" s="162" t="s">
        <v>96</v>
      </c>
      <c r="F420" s="162" t="s">
        <v>1802</v>
      </c>
      <c r="G420" s="182"/>
      <c r="H420" s="182"/>
      <c r="I420" s="183"/>
      <c r="J420" s="166">
        <v>0.97499999999999998</v>
      </c>
      <c r="K420" s="2">
        <v>0.97499999999999998</v>
      </c>
      <c r="L420" s="166">
        <v>3.88</v>
      </c>
      <c r="M420" s="182"/>
      <c r="N420" s="182"/>
      <c r="O420" s="182"/>
      <c r="P420" s="162"/>
      <c r="Q420" s="182"/>
      <c r="R420" s="162"/>
      <c r="S420" s="162" t="s">
        <v>96</v>
      </c>
      <c r="T420" s="162" t="s">
        <v>96</v>
      </c>
      <c r="U420" s="182"/>
      <c r="V420" s="162"/>
      <c r="W420" s="182"/>
      <c r="X420" s="182"/>
      <c r="Y420" s="182"/>
      <c r="Z420" s="162" t="s">
        <v>96</v>
      </c>
      <c r="AA420" s="162" t="s">
        <v>96</v>
      </c>
      <c r="AB420" s="164" t="s">
        <v>99</v>
      </c>
      <c r="AC420" s="7" t="s">
        <v>100</v>
      </c>
      <c r="AD420" s="162" t="s">
        <v>96</v>
      </c>
      <c r="AE420" s="162" t="s">
        <v>101</v>
      </c>
      <c r="AF420" s="162"/>
      <c r="AG420" s="162"/>
      <c r="AH420" s="162" t="s">
        <v>114</v>
      </c>
      <c r="AI420" s="162" t="s">
        <v>237</v>
      </c>
      <c r="AJ420" s="162">
        <v>2015</v>
      </c>
      <c r="AK420" s="162">
        <v>4</v>
      </c>
      <c r="AL420" s="162">
        <v>1</v>
      </c>
      <c r="AM420" s="162">
        <v>2015</v>
      </c>
      <c r="AN420" s="162">
        <v>4</v>
      </c>
      <c r="AO420" s="162">
        <v>1</v>
      </c>
      <c r="AP420" s="162">
        <v>2025</v>
      </c>
      <c r="AQ420" s="162">
        <v>3</v>
      </c>
      <c r="AR420" s="162">
        <v>31</v>
      </c>
      <c r="AS420" s="162">
        <v>2013</v>
      </c>
      <c r="AT420" s="162">
        <v>12</v>
      </c>
      <c r="AU420" s="162">
        <v>20</v>
      </c>
      <c r="AV420" s="162" t="s">
        <v>101</v>
      </c>
      <c r="AW420" s="162"/>
      <c r="AX420" s="162"/>
      <c r="AY420" s="162"/>
      <c r="AZ420" s="162"/>
      <c r="BA420" s="162"/>
      <c r="BB420" s="182"/>
      <c r="BC420" s="182"/>
      <c r="BD420" s="182"/>
      <c r="BE420" s="182"/>
      <c r="BF420" s="182"/>
      <c r="BG420" s="182"/>
      <c r="BH420" s="182"/>
      <c r="BI420" s="182"/>
      <c r="BJ420" s="182"/>
      <c r="BK420" s="182"/>
      <c r="BL420" s="182"/>
      <c r="BM420" s="162" t="s">
        <v>103</v>
      </c>
      <c r="BN420" s="162" t="s">
        <v>96</v>
      </c>
      <c r="BO420" s="162" t="s">
        <v>116</v>
      </c>
      <c r="BP420" s="162" t="s">
        <v>104</v>
      </c>
      <c r="BQ420" s="162" t="s">
        <v>117</v>
      </c>
      <c r="BR420" s="162" t="s">
        <v>118</v>
      </c>
      <c r="BS420" s="162" t="s">
        <v>404</v>
      </c>
      <c r="BT420" s="175">
        <v>3.0327944412231398</v>
      </c>
      <c r="BU420" s="175">
        <v>0</v>
      </c>
      <c r="BV420" s="175">
        <v>0</v>
      </c>
      <c r="BW420" s="175">
        <v>0</v>
      </c>
      <c r="BX420" s="162"/>
      <c r="BY420" s="182"/>
    </row>
    <row r="421" spans="1:77" x14ac:dyDescent="0.25">
      <c r="A421" s="162" t="s">
        <v>1803</v>
      </c>
      <c r="B421" s="162" t="s">
        <v>1804</v>
      </c>
      <c r="C421" s="162" t="s">
        <v>1805</v>
      </c>
      <c r="D421" s="162" t="s">
        <v>95</v>
      </c>
      <c r="E421" s="162" t="s">
        <v>1806</v>
      </c>
      <c r="F421" s="162" t="s">
        <v>1807</v>
      </c>
      <c r="G421" s="182"/>
      <c r="H421" s="182"/>
      <c r="I421" s="183"/>
      <c r="J421" s="166">
        <v>210</v>
      </c>
      <c r="K421" s="2">
        <v>210</v>
      </c>
      <c r="L421" s="166">
        <v>550</v>
      </c>
      <c r="M421" s="182"/>
      <c r="N421" s="182"/>
      <c r="O421" s="182"/>
      <c r="P421" s="162"/>
      <c r="Q421" s="182"/>
      <c r="R421" s="162"/>
      <c r="S421" s="162" t="s">
        <v>208</v>
      </c>
      <c r="T421" s="162" t="s">
        <v>96</v>
      </c>
      <c r="U421" s="182"/>
      <c r="V421" s="162"/>
      <c r="W421" s="182"/>
      <c r="X421" s="182"/>
      <c r="Y421" s="182"/>
      <c r="Z421" s="162" t="s">
        <v>96</v>
      </c>
      <c r="AA421" s="162" t="s">
        <v>263</v>
      </c>
      <c r="AB421" s="164" t="s">
        <v>99</v>
      </c>
      <c r="AC421" s="7" t="s">
        <v>100</v>
      </c>
      <c r="AD421" s="162" t="s">
        <v>96</v>
      </c>
      <c r="AE421" s="162" t="s">
        <v>101</v>
      </c>
      <c r="AF421" s="162"/>
      <c r="AG421" s="162"/>
      <c r="AH421" s="162" t="s">
        <v>1808</v>
      </c>
      <c r="AI421" s="162" t="s">
        <v>174</v>
      </c>
      <c r="AJ421" s="162">
        <v>2012</v>
      </c>
      <c r="AK421" s="162">
        <v>9</v>
      </c>
      <c r="AL421" s="162">
        <v>19</v>
      </c>
      <c r="AM421" s="162">
        <v>2013</v>
      </c>
      <c r="AN421" s="162">
        <v>10</v>
      </c>
      <c r="AO421" s="162">
        <v>31</v>
      </c>
      <c r="AP421" s="162">
        <v>2038</v>
      </c>
      <c r="AQ421" s="162">
        <v>10</v>
      </c>
      <c r="AR421" s="162">
        <v>30</v>
      </c>
      <c r="AS421" s="162">
        <v>2008</v>
      </c>
      <c r="AT421" s="162">
        <v>7</v>
      </c>
      <c r="AU421" s="162">
        <v>23</v>
      </c>
      <c r="AV421" s="162" t="s">
        <v>101</v>
      </c>
      <c r="AW421" s="162"/>
      <c r="AX421" s="162"/>
      <c r="AY421" s="162"/>
      <c r="AZ421" s="162"/>
      <c r="BA421" s="162"/>
      <c r="BB421" s="182"/>
      <c r="BC421" s="182"/>
      <c r="BD421" s="182"/>
      <c r="BE421" s="182"/>
      <c r="BF421" s="182"/>
      <c r="BG421" s="182"/>
      <c r="BH421" s="182"/>
      <c r="BI421" s="182"/>
      <c r="BJ421" s="182"/>
      <c r="BK421" s="182"/>
      <c r="BL421" s="182"/>
      <c r="BM421" s="162" t="s">
        <v>103</v>
      </c>
      <c r="BN421" s="162" t="s">
        <v>96</v>
      </c>
      <c r="BO421" s="162" t="s">
        <v>103</v>
      </c>
      <c r="BP421" s="162" t="s">
        <v>104</v>
      </c>
      <c r="BQ421" s="162" t="s">
        <v>117</v>
      </c>
      <c r="BR421" s="162" t="s">
        <v>566</v>
      </c>
      <c r="BS421" s="162" t="s">
        <v>119</v>
      </c>
      <c r="BT421" s="175">
        <v>566.50264892578105</v>
      </c>
      <c r="BU421" s="175">
        <v>559.88147045898404</v>
      </c>
      <c r="BV421" s="175">
        <v>548.76755810546899</v>
      </c>
      <c r="BW421" s="175">
        <v>535.18489624023402</v>
      </c>
      <c r="BX421" s="162"/>
      <c r="BY421" s="182"/>
    </row>
    <row r="422" spans="1:77" x14ac:dyDescent="0.25">
      <c r="A422" s="162" t="s">
        <v>1809</v>
      </c>
      <c r="B422" s="162" t="s">
        <v>1810</v>
      </c>
      <c r="C422" s="162" t="s">
        <v>1811</v>
      </c>
      <c r="D422" s="162" t="s">
        <v>95</v>
      </c>
      <c r="E422" s="162" t="s">
        <v>1806</v>
      </c>
      <c r="F422" s="162" t="s">
        <v>1807</v>
      </c>
      <c r="G422" s="182"/>
      <c r="H422" s="182"/>
      <c r="I422" s="183"/>
      <c r="J422" s="166">
        <v>40</v>
      </c>
      <c r="K422" s="2">
        <v>40</v>
      </c>
      <c r="L422" s="166">
        <v>112</v>
      </c>
      <c r="M422" s="182"/>
      <c r="N422" s="182"/>
      <c r="O422" s="182"/>
      <c r="P422" s="162"/>
      <c r="Q422" s="182"/>
      <c r="R422" s="162"/>
      <c r="S422" s="162" t="s">
        <v>208</v>
      </c>
      <c r="T422" s="162" t="s">
        <v>96</v>
      </c>
      <c r="U422" s="182"/>
      <c r="V422" s="162"/>
      <c r="W422" s="182"/>
      <c r="X422" s="182"/>
      <c r="Y422" s="182"/>
      <c r="Z422" s="162" t="s">
        <v>96</v>
      </c>
      <c r="AA422" s="162" t="s">
        <v>263</v>
      </c>
      <c r="AB422" s="164" t="s">
        <v>99</v>
      </c>
      <c r="AC422" s="7" t="s">
        <v>100</v>
      </c>
      <c r="AD422" s="162" t="s">
        <v>96</v>
      </c>
      <c r="AE422" s="162" t="s">
        <v>101</v>
      </c>
      <c r="AF422" s="162"/>
      <c r="AG422" s="162"/>
      <c r="AH422" s="162" t="s">
        <v>1812</v>
      </c>
      <c r="AI422" s="162" t="s">
        <v>174</v>
      </c>
      <c r="AJ422" s="162">
        <v>2012</v>
      </c>
      <c r="AK422" s="162">
        <v>12</v>
      </c>
      <c r="AL422" s="162">
        <v>31</v>
      </c>
      <c r="AM422" s="162">
        <v>2013</v>
      </c>
      <c r="AN422" s="162">
        <v>10</v>
      </c>
      <c r="AO422" s="162">
        <v>1</v>
      </c>
      <c r="AP422" s="162">
        <v>2038</v>
      </c>
      <c r="AQ422" s="162">
        <v>9</v>
      </c>
      <c r="AR422" s="162">
        <v>30</v>
      </c>
      <c r="AS422" s="162">
        <v>2010</v>
      </c>
      <c r="AT422" s="162">
        <v>3</v>
      </c>
      <c r="AU422" s="162">
        <v>6</v>
      </c>
      <c r="AV422" s="162" t="s">
        <v>101</v>
      </c>
      <c r="AW422" s="162"/>
      <c r="AX422" s="162"/>
      <c r="AY422" s="162"/>
      <c r="AZ422" s="162"/>
      <c r="BA422" s="162"/>
      <c r="BB422" s="182"/>
      <c r="BC422" s="182"/>
      <c r="BD422" s="182"/>
      <c r="BE422" s="182"/>
      <c r="BF422" s="182"/>
      <c r="BG422" s="182"/>
      <c r="BH422" s="182"/>
      <c r="BI422" s="182"/>
      <c r="BJ422" s="182"/>
      <c r="BK422" s="182"/>
      <c r="BL422" s="182"/>
      <c r="BM422" s="162" t="s">
        <v>103</v>
      </c>
      <c r="BN422" s="162" t="s">
        <v>96</v>
      </c>
      <c r="BO422" s="162" t="s">
        <v>103</v>
      </c>
      <c r="BP422" s="162" t="s">
        <v>104</v>
      </c>
      <c r="BQ422" s="162" t="s">
        <v>117</v>
      </c>
      <c r="BR422" s="162" t="s">
        <v>566</v>
      </c>
      <c r="BS422" s="162" t="s">
        <v>119</v>
      </c>
      <c r="BT422" s="175">
        <v>103.488694946289</v>
      </c>
      <c r="BU422" s="175">
        <v>102.234385559082</v>
      </c>
      <c r="BV422" s="175">
        <v>100.204984802246</v>
      </c>
      <c r="BW422" s="175">
        <v>97.724789733886695</v>
      </c>
      <c r="BX422" s="162"/>
      <c r="BY422" s="182"/>
    </row>
    <row r="423" spans="1:77" x14ac:dyDescent="0.25">
      <c r="A423" s="162" t="s">
        <v>1813</v>
      </c>
      <c r="B423" s="162" t="s">
        <v>108</v>
      </c>
      <c r="C423" s="162" t="s">
        <v>1814</v>
      </c>
      <c r="D423" s="162" t="s">
        <v>110</v>
      </c>
      <c r="E423" s="162" t="s">
        <v>1815</v>
      </c>
      <c r="F423" s="162" t="s">
        <v>1816</v>
      </c>
      <c r="G423" s="182"/>
      <c r="H423" s="182"/>
      <c r="I423" s="183"/>
      <c r="J423" s="166">
        <v>3</v>
      </c>
      <c r="K423" s="2">
        <v>3</v>
      </c>
      <c r="L423" s="163">
        <v>8.4260000000000002</v>
      </c>
      <c r="M423" s="182"/>
      <c r="N423" s="182"/>
      <c r="O423" s="182"/>
      <c r="P423" s="162"/>
      <c r="Q423" s="182"/>
      <c r="R423" s="162"/>
      <c r="S423" s="162" t="s">
        <v>208</v>
      </c>
      <c r="T423" s="162" t="s">
        <v>96</v>
      </c>
      <c r="U423" s="182"/>
      <c r="V423" s="162"/>
      <c r="W423" s="182"/>
      <c r="X423" s="182"/>
      <c r="Y423" s="182"/>
      <c r="Z423" s="162" t="s">
        <v>96</v>
      </c>
      <c r="AA423" s="162" t="s">
        <v>96</v>
      </c>
      <c r="AB423" s="164" t="s">
        <v>99</v>
      </c>
      <c r="AC423" s="7" t="s">
        <v>100</v>
      </c>
      <c r="AD423" s="162" t="s">
        <v>96</v>
      </c>
      <c r="AE423" s="162" t="s">
        <v>1817</v>
      </c>
      <c r="AF423" s="162" t="s">
        <v>137</v>
      </c>
      <c r="AG423" s="162" t="s">
        <v>183</v>
      </c>
      <c r="AH423" s="162" t="s">
        <v>102</v>
      </c>
      <c r="AI423" s="162" t="s">
        <v>257</v>
      </c>
      <c r="AJ423" s="182"/>
      <c r="AK423" s="182"/>
      <c r="AL423" s="182"/>
      <c r="AM423" s="182"/>
      <c r="AN423" s="182"/>
      <c r="AO423" s="182"/>
      <c r="AP423" s="182"/>
      <c r="AQ423" s="182"/>
      <c r="AR423" s="182"/>
      <c r="AS423" s="162">
        <v>2021</v>
      </c>
      <c r="AT423" s="162">
        <v>3</v>
      </c>
      <c r="AU423" s="162">
        <v>16</v>
      </c>
      <c r="AV423" s="162" t="s">
        <v>101</v>
      </c>
      <c r="AW423" s="162"/>
      <c r="AX423" s="162"/>
      <c r="AY423" s="162"/>
      <c r="AZ423" s="162"/>
      <c r="BA423" s="162"/>
      <c r="BB423" s="182"/>
      <c r="BC423" s="182"/>
      <c r="BD423" s="182"/>
      <c r="BE423" s="182"/>
      <c r="BF423" s="182"/>
      <c r="BG423" s="182"/>
      <c r="BH423" s="182"/>
      <c r="BI423" s="182"/>
      <c r="BJ423" s="182"/>
      <c r="BK423" s="182"/>
      <c r="BL423" s="182"/>
      <c r="BM423" s="162" t="s">
        <v>103</v>
      </c>
      <c r="BN423" s="162" t="s">
        <v>96</v>
      </c>
      <c r="BO423" s="162" t="s">
        <v>103</v>
      </c>
      <c r="BP423" s="162" t="s">
        <v>104</v>
      </c>
      <c r="BQ423" s="162" t="s">
        <v>117</v>
      </c>
      <c r="BR423" s="162" t="s">
        <v>148</v>
      </c>
      <c r="BS423" s="162" t="s">
        <v>119</v>
      </c>
      <c r="BT423" s="175">
        <v>8.4388770446777404</v>
      </c>
      <c r="BU423" s="175">
        <v>8.3400060005187999</v>
      </c>
      <c r="BV423" s="175">
        <v>8.1744528198242197</v>
      </c>
      <c r="BW423" s="175">
        <v>7.9721253051757799</v>
      </c>
      <c r="BX423" s="162"/>
      <c r="BY423" s="182"/>
    </row>
    <row r="424" spans="1:77" x14ac:dyDescent="0.25">
      <c r="A424" s="162" t="s">
        <v>1818</v>
      </c>
      <c r="B424" s="162" t="s">
        <v>1819</v>
      </c>
      <c r="C424" s="162" t="s">
        <v>1820</v>
      </c>
      <c r="D424" s="162" t="s">
        <v>95</v>
      </c>
      <c r="E424" s="162"/>
      <c r="F424" s="162"/>
      <c r="G424" s="182"/>
      <c r="H424" s="182"/>
      <c r="I424" s="183"/>
      <c r="J424" s="166">
        <v>24</v>
      </c>
      <c r="K424" s="188"/>
      <c r="L424" s="168">
        <v>119.24167467267533</v>
      </c>
      <c r="M424" s="182"/>
      <c r="N424" s="182"/>
      <c r="O424" s="182"/>
      <c r="P424" s="162"/>
      <c r="Q424" s="182"/>
      <c r="R424" s="162"/>
      <c r="S424" s="162"/>
      <c r="T424" s="162"/>
      <c r="U424" s="182"/>
      <c r="V424" s="162"/>
      <c r="W424" s="182"/>
      <c r="X424" s="182"/>
      <c r="Y424" s="182"/>
      <c r="Z424" s="162"/>
      <c r="AA424" s="162" t="s">
        <v>96</v>
      </c>
      <c r="AB424" s="101" t="s">
        <v>615</v>
      </c>
      <c r="AC424" s="7" t="s">
        <v>521</v>
      </c>
      <c r="AD424" s="162"/>
      <c r="AE424" s="162"/>
      <c r="AF424" s="162"/>
      <c r="AG424" s="162"/>
      <c r="AH424" s="162"/>
      <c r="AI424" s="162"/>
      <c r="AJ424" s="162"/>
      <c r="AK424" s="162"/>
      <c r="AL424" s="162"/>
      <c r="AM424" s="162">
        <v>1950</v>
      </c>
      <c r="AN424" s="162">
        <v>1</v>
      </c>
      <c r="AO424" s="162">
        <v>1</v>
      </c>
      <c r="AP424" s="162">
        <v>2099</v>
      </c>
      <c r="AQ424" s="162">
        <v>12</v>
      </c>
      <c r="AR424" s="162">
        <v>31</v>
      </c>
      <c r="AS424" s="162"/>
      <c r="AT424" s="162"/>
      <c r="AU424" s="162"/>
      <c r="AV424" s="162" t="s">
        <v>101</v>
      </c>
      <c r="AW424" s="162"/>
      <c r="AX424" s="162"/>
      <c r="AY424" s="162"/>
      <c r="AZ424" s="162"/>
      <c r="BA424" s="162"/>
      <c r="BB424" s="182"/>
      <c r="BC424" s="182"/>
      <c r="BD424" s="182"/>
      <c r="BE424" s="182"/>
      <c r="BF424" s="182"/>
      <c r="BG424" s="182"/>
      <c r="BH424" s="182"/>
      <c r="BI424" s="182"/>
      <c r="BJ424" s="182"/>
      <c r="BK424" s="182"/>
      <c r="BL424" s="182"/>
      <c r="BM424" s="162"/>
      <c r="BN424" s="162"/>
      <c r="BO424" s="162"/>
      <c r="BP424" s="162" t="s">
        <v>104</v>
      </c>
      <c r="BQ424" s="162" t="s">
        <v>117</v>
      </c>
      <c r="BR424" s="162" t="s">
        <v>96</v>
      </c>
      <c r="BS424" s="162" t="s">
        <v>522</v>
      </c>
      <c r="BT424" s="187"/>
      <c r="BU424" s="187"/>
      <c r="BV424" s="187"/>
      <c r="BW424" s="187"/>
      <c r="BX424" s="162"/>
      <c r="BY424" s="192"/>
    </row>
    <row r="425" spans="1:77" x14ac:dyDescent="0.25">
      <c r="A425" s="162" t="s">
        <v>1821</v>
      </c>
      <c r="B425" s="162" t="s">
        <v>1822</v>
      </c>
      <c r="C425" s="162" t="s">
        <v>1823</v>
      </c>
      <c r="D425" s="162" t="s">
        <v>95</v>
      </c>
      <c r="E425" s="162"/>
      <c r="F425" s="162"/>
      <c r="G425" s="182"/>
      <c r="H425" s="182"/>
      <c r="I425" s="183"/>
      <c r="J425" s="166">
        <v>120</v>
      </c>
      <c r="K425" s="188"/>
      <c r="L425" s="168">
        <v>334.9729544240293</v>
      </c>
      <c r="M425" s="182"/>
      <c r="N425" s="182"/>
      <c r="O425" s="182"/>
      <c r="P425" s="162"/>
      <c r="Q425" s="182"/>
      <c r="R425" s="162"/>
      <c r="S425" s="162"/>
      <c r="T425" s="162"/>
      <c r="U425" s="182"/>
      <c r="V425" s="162"/>
      <c r="W425" s="182"/>
      <c r="X425" s="182"/>
      <c r="Y425" s="182"/>
      <c r="Z425" s="162"/>
      <c r="AA425" s="162" t="s">
        <v>96</v>
      </c>
      <c r="AB425" s="101" t="s">
        <v>615</v>
      </c>
      <c r="AC425" s="7" t="s">
        <v>521</v>
      </c>
      <c r="AD425" s="162"/>
      <c r="AE425" s="162"/>
      <c r="AF425" s="162"/>
      <c r="AG425" s="162"/>
      <c r="AH425" s="162"/>
      <c r="AI425" s="162"/>
      <c r="AJ425" s="162"/>
      <c r="AK425" s="162"/>
      <c r="AL425" s="162"/>
      <c r="AM425" s="162">
        <v>1950</v>
      </c>
      <c r="AN425" s="162">
        <v>1</v>
      </c>
      <c r="AO425" s="162">
        <v>1</v>
      </c>
      <c r="AP425" s="162">
        <v>2099</v>
      </c>
      <c r="AQ425" s="162">
        <v>12</v>
      </c>
      <c r="AR425" s="162">
        <v>31</v>
      </c>
      <c r="AS425" s="162"/>
      <c r="AT425" s="162"/>
      <c r="AU425" s="162"/>
      <c r="AV425" s="162" t="s">
        <v>101</v>
      </c>
      <c r="AW425" s="162"/>
      <c r="AX425" s="162"/>
      <c r="AY425" s="162"/>
      <c r="AZ425" s="162"/>
      <c r="BA425" s="162"/>
      <c r="BB425" s="182"/>
      <c r="BC425" s="182"/>
      <c r="BD425" s="182"/>
      <c r="BE425" s="182"/>
      <c r="BF425" s="182"/>
      <c r="BG425" s="182"/>
      <c r="BH425" s="182"/>
      <c r="BI425" s="182"/>
      <c r="BJ425" s="182"/>
      <c r="BK425" s="182"/>
      <c r="BL425" s="182"/>
      <c r="BM425" s="162"/>
      <c r="BN425" s="162"/>
      <c r="BO425" s="162"/>
      <c r="BP425" s="162" t="s">
        <v>104</v>
      </c>
      <c r="BQ425" s="162" t="s">
        <v>117</v>
      </c>
      <c r="BR425" s="162" t="s">
        <v>96</v>
      </c>
      <c r="BS425" s="162" t="s">
        <v>522</v>
      </c>
      <c r="BT425" s="187"/>
      <c r="BU425" s="187"/>
      <c r="BV425" s="187"/>
      <c r="BW425" s="187"/>
      <c r="BX425" s="162"/>
      <c r="BY425" s="182"/>
    </row>
    <row r="426" spans="1:77" x14ac:dyDescent="0.25">
      <c r="A426" s="162" t="s">
        <v>1824</v>
      </c>
      <c r="B426" s="162" t="s">
        <v>1825</v>
      </c>
      <c r="C426" s="162" t="s">
        <v>1820</v>
      </c>
      <c r="D426" s="162" t="s">
        <v>95</v>
      </c>
      <c r="E426" s="162"/>
      <c r="F426" s="162"/>
      <c r="G426" s="182"/>
      <c r="H426" s="182"/>
      <c r="I426" s="183"/>
      <c r="J426" s="166">
        <v>37.5</v>
      </c>
      <c r="K426" s="188"/>
      <c r="L426" s="168">
        <v>119.24167467267533</v>
      </c>
      <c r="M426" s="182"/>
      <c r="N426" s="182"/>
      <c r="O426" s="182"/>
      <c r="P426" s="162"/>
      <c r="Q426" s="182"/>
      <c r="R426" s="162"/>
      <c r="S426" s="162"/>
      <c r="T426" s="162"/>
      <c r="U426" s="182"/>
      <c r="V426" s="162"/>
      <c r="W426" s="182"/>
      <c r="X426" s="182"/>
      <c r="Y426" s="182"/>
      <c r="Z426" s="162"/>
      <c r="AA426" s="162" t="s">
        <v>96</v>
      </c>
      <c r="AB426" s="101" t="s">
        <v>615</v>
      </c>
      <c r="AC426" s="7" t="s">
        <v>521</v>
      </c>
      <c r="AD426" s="162"/>
      <c r="AE426" s="162"/>
      <c r="AF426" s="162"/>
      <c r="AG426" s="162"/>
      <c r="AH426" s="162"/>
      <c r="AI426" s="162"/>
      <c r="AJ426" s="162"/>
      <c r="AK426" s="162"/>
      <c r="AL426" s="162"/>
      <c r="AM426" s="162">
        <v>1950</v>
      </c>
      <c r="AN426" s="162">
        <v>1</v>
      </c>
      <c r="AO426" s="162">
        <v>1</v>
      </c>
      <c r="AP426" s="162">
        <v>2099</v>
      </c>
      <c r="AQ426" s="162">
        <v>12</v>
      </c>
      <c r="AR426" s="162">
        <v>31</v>
      </c>
      <c r="AS426" s="162"/>
      <c r="AT426" s="162"/>
      <c r="AU426" s="162"/>
      <c r="AV426" s="162" t="s">
        <v>101</v>
      </c>
      <c r="AW426" s="162"/>
      <c r="AX426" s="162"/>
      <c r="AY426" s="162"/>
      <c r="AZ426" s="162"/>
      <c r="BA426" s="162"/>
      <c r="BB426" s="182"/>
      <c r="BC426" s="182"/>
      <c r="BD426" s="182"/>
      <c r="BE426" s="182"/>
      <c r="BF426" s="182"/>
      <c r="BG426" s="182"/>
      <c r="BH426" s="182"/>
      <c r="BI426" s="182"/>
      <c r="BJ426" s="182"/>
      <c r="BK426" s="182"/>
      <c r="BL426" s="182"/>
      <c r="BM426" s="162"/>
      <c r="BN426" s="162"/>
      <c r="BO426" s="162"/>
      <c r="BP426" s="162" t="s">
        <v>104</v>
      </c>
      <c r="BQ426" s="162" t="s">
        <v>117</v>
      </c>
      <c r="BR426" s="162" t="s">
        <v>96</v>
      </c>
      <c r="BS426" s="162" t="s">
        <v>522</v>
      </c>
      <c r="BT426" s="187"/>
      <c r="BU426" s="187"/>
      <c r="BV426" s="187"/>
      <c r="BW426" s="187"/>
      <c r="BX426" s="162"/>
      <c r="BY426" s="182"/>
    </row>
    <row r="427" spans="1:77" x14ac:dyDescent="0.25">
      <c r="A427" s="162" t="s">
        <v>1826</v>
      </c>
      <c r="B427" s="162" t="s">
        <v>1827</v>
      </c>
      <c r="C427" s="162" t="s">
        <v>1828</v>
      </c>
      <c r="D427" s="162" t="s">
        <v>95</v>
      </c>
      <c r="E427" s="162"/>
      <c r="F427" s="162"/>
      <c r="G427" s="182"/>
      <c r="H427" s="182"/>
      <c r="I427" s="183"/>
      <c r="J427" s="166">
        <v>20</v>
      </c>
      <c r="K427" s="2">
        <v>2.2200000000000002</v>
      </c>
      <c r="L427" s="166">
        <v>40.139978984832752</v>
      </c>
      <c r="M427" s="182"/>
      <c r="N427" s="182"/>
      <c r="O427" s="182"/>
      <c r="P427" s="162"/>
      <c r="Q427" s="182"/>
      <c r="R427" s="162"/>
      <c r="S427" s="162"/>
      <c r="T427" s="162"/>
      <c r="U427" s="182"/>
      <c r="V427" s="162"/>
      <c r="W427" s="182"/>
      <c r="X427" s="182"/>
      <c r="Y427" s="182"/>
      <c r="Z427" s="162"/>
      <c r="AA427" s="162" t="s">
        <v>263</v>
      </c>
      <c r="AB427" s="101" t="s">
        <v>615</v>
      </c>
      <c r="AC427" s="7" t="s">
        <v>521</v>
      </c>
      <c r="AD427" s="162"/>
      <c r="AE427" s="162"/>
      <c r="AF427" s="7" t="s">
        <v>137</v>
      </c>
      <c r="AG427" s="162" t="s">
        <v>352</v>
      </c>
      <c r="AH427" s="162"/>
      <c r="AI427" s="162"/>
      <c r="AJ427" s="162"/>
      <c r="AK427" s="162"/>
      <c r="AL427" s="162"/>
      <c r="AM427" s="162">
        <v>2012</v>
      </c>
      <c r="AN427" s="162">
        <v>6</v>
      </c>
      <c r="AO427" s="162">
        <v>26</v>
      </c>
      <c r="AP427" s="162">
        <v>2037</v>
      </c>
      <c r="AQ427" s="162">
        <v>6</v>
      </c>
      <c r="AR427" s="162">
        <v>25</v>
      </c>
      <c r="AS427" s="162"/>
      <c r="AT427" s="162"/>
      <c r="AU427" s="162"/>
      <c r="AV427" s="162" t="s">
        <v>101</v>
      </c>
      <c r="AW427" s="162"/>
      <c r="AX427" s="162"/>
      <c r="AY427" s="162"/>
      <c r="AZ427" s="162"/>
      <c r="BA427" s="162"/>
      <c r="BB427" s="182"/>
      <c r="BC427" s="182"/>
      <c r="BD427" s="182"/>
      <c r="BE427" s="182"/>
      <c r="BF427" s="182"/>
      <c r="BG427" s="182"/>
      <c r="BH427" s="182"/>
      <c r="BI427" s="182"/>
      <c r="BJ427" s="182"/>
      <c r="BK427" s="182"/>
      <c r="BL427" s="182"/>
      <c r="BM427" s="162"/>
      <c r="BN427" s="162"/>
      <c r="BO427" s="162"/>
      <c r="BP427" s="162" t="s">
        <v>104</v>
      </c>
      <c r="BQ427" s="162" t="s">
        <v>117</v>
      </c>
      <c r="BR427" s="162" t="s">
        <v>96</v>
      </c>
      <c r="BS427" s="162" t="s">
        <v>119</v>
      </c>
      <c r="BT427" s="175">
        <v>41.325659393310502</v>
      </c>
      <c r="BU427" s="175">
        <v>40.821007080078097</v>
      </c>
      <c r="BV427" s="175">
        <v>40.010692626953102</v>
      </c>
      <c r="BW427" s="175">
        <v>39.020378067016601</v>
      </c>
      <c r="BX427" s="162"/>
      <c r="BY427" s="182"/>
    </row>
    <row r="428" spans="1:77" x14ac:dyDescent="0.25">
      <c r="A428" s="162" t="s">
        <v>1829</v>
      </c>
      <c r="B428" s="162" t="s">
        <v>177</v>
      </c>
      <c r="C428" s="162" t="s">
        <v>1830</v>
      </c>
      <c r="D428" s="162" t="s">
        <v>110</v>
      </c>
      <c r="E428" s="162" t="s">
        <v>1831</v>
      </c>
      <c r="F428" s="162" t="s">
        <v>1832</v>
      </c>
      <c r="G428" s="182"/>
      <c r="H428" s="182"/>
      <c r="I428" s="183"/>
      <c r="J428" s="166">
        <v>3</v>
      </c>
      <c r="K428" s="2">
        <v>3</v>
      </c>
      <c r="L428" s="163">
        <v>23.652000000000001</v>
      </c>
      <c r="M428" s="182"/>
      <c r="N428" s="182"/>
      <c r="O428" s="182"/>
      <c r="P428" s="162"/>
      <c r="Q428" s="182"/>
      <c r="R428" s="162"/>
      <c r="S428" s="162" t="s">
        <v>96</v>
      </c>
      <c r="T428" s="162" t="s">
        <v>96</v>
      </c>
      <c r="U428" s="182"/>
      <c r="V428" s="162"/>
      <c r="W428" s="182"/>
      <c r="X428" s="182"/>
      <c r="Y428" s="182"/>
      <c r="Z428" s="162" t="s">
        <v>96</v>
      </c>
      <c r="AA428" s="162" t="s">
        <v>96</v>
      </c>
      <c r="AB428" s="164" t="s">
        <v>99</v>
      </c>
      <c r="AC428" s="7" t="s">
        <v>100</v>
      </c>
      <c r="AD428" s="162" t="s">
        <v>96</v>
      </c>
      <c r="AE428" s="162" t="s">
        <v>1833</v>
      </c>
      <c r="AF428" s="162" t="s">
        <v>137</v>
      </c>
      <c r="AG428" s="162" t="s">
        <v>359</v>
      </c>
      <c r="AH428" s="162" t="s">
        <v>165</v>
      </c>
      <c r="AI428" s="162" t="s">
        <v>140</v>
      </c>
      <c r="AJ428" s="182"/>
      <c r="AK428" s="182"/>
      <c r="AL428" s="182"/>
      <c r="AM428" s="182"/>
      <c r="AN428" s="182"/>
      <c r="AO428" s="182"/>
      <c r="AP428" s="182"/>
      <c r="AQ428" s="182"/>
      <c r="AR428" s="182"/>
      <c r="AS428" s="162">
        <v>2020</v>
      </c>
      <c r="AT428" s="162">
        <v>8</v>
      </c>
      <c r="AU428" s="162">
        <v>26</v>
      </c>
      <c r="AV428" s="162" t="s">
        <v>101</v>
      </c>
      <c r="AW428" s="162"/>
      <c r="AX428" s="162"/>
      <c r="AY428" s="162"/>
      <c r="AZ428" s="162"/>
      <c r="BA428" s="162"/>
      <c r="BB428" s="182"/>
      <c r="BC428" s="182"/>
      <c r="BD428" s="182"/>
      <c r="BE428" s="182"/>
      <c r="BF428" s="182"/>
      <c r="BG428" s="182"/>
      <c r="BH428" s="182"/>
      <c r="BI428" s="182"/>
      <c r="BJ428" s="182"/>
      <c r="BK428" s="182"/>
      <c r="BL428" s="182"/>
      <c r="BM428" s="162" t="s">
        <v>103</v>
      </c>
      <c r="BN428" s="162" t="s">
        <v>96</v>
      </c>
      <c r="BO428" s="162" t="s">
        <v>116</v>
      </c>
      <c r="BP428" s="162" t="s">
        <v>104</v>
      </c>
      <c r="BQ428" s="162" t="s">
        <v>117</v>
      </c>
      <c r="BR428" s="162" t="s">
        <v>167</v>
      </c>
      <c r="BS428" s="162" t="s">
        <v>168</v>
      </c>
      <c r="BT428" s="175">
        <v>23.716799804687501</v>
      </c>
      <c r="BU428" s="175">
        <v>23.651999633789099</v>
      </c>
      <c r="BV428" s="175">
        <v>23.651999816894499</v>
      </c>
      <c r="BW428" s="175">
        <v>23.652000000000001</v>
      </c>
      <c r="BX428" s="162"/>
      <c r="BY428" s="182"/>
    </row>
    <row r="429" spans="1:77" x14ac:dyDescent="0.25">
      <c r="A429" s="162" t="s">
        <v>1834</v>
      </c>
      <c r="B429" s="162" t="s">
        <v>1835</v>
      </c>
      <c r="C429" s="162" t="s">
        <v>1836</v>
      </c>
      <c r="D429" s="162" t="s">
        <v>95</v>
      </c>
      <c r="E429" s="162" t="s">
        <v>1837</v>
      </c>
      <c r="F429" s="162" t="s">
        <v>1838</v>
      </c>
      <c r="G429" s="182"/>
      <c r="H429" s="182"/>
      <c r="I429" s="183"/>
      <c r="J429" s="166">
        <v>150</v>
      </c>
      <c r="K429" s="2">
        <v>150</v>
      </c>
      <c r="L429" s="166">
        <v>380.71</v>
      </c>
      <c r="M429" s="182"/>
      <c r="N429" s="182"/>
      <c r="O429" s="182"/>
      <c r="P429" s="162"/>
      <c r="Q429" s="182"/>
      <c r="R429" s="162"/>
      <c r="S429" s="162" t="s">
        <v>208</v>
      </c>
      <c r="T429" s="162" t="s">
        <v>96</v>
      </c>
      <c r="U429" s="182"/>
      <c r="V429" s="162"/>
      <c r="W429" s="182"/>
      <c r="X429" s="182"/>
      <c r="Y429" s="182"/>
      <c r="Z429" s="162" t="s">
        <v>96</v>
      </c>
      <c r="AA429" s="162" t="s">
        <v>263</v>
      </c>
      <c r="AB429" s="164" t="s">
        <v>99</v>
      </c>
      <c r="AC429" s="7" t="s">
        <v>100</v>
      </c>
      <c r="AD429" s="162" t="s">
        <v>96</v>
      </c>
      <c r="AE429" s="162" t="s">
        <v>101</v>
      </c>
      <c r="AF429" s="162"/>
      <c r="AH429" s="162" t="s">
        <v>1839</v>
      </c>
      <c r="AI429" s="162" t="s">
        <v>285</v>
      </c>
      <c r="AJ429" s="162">
        <v>2019</v>
      </c>
      <c r="AK429" s="162">
        <v>3</v>
      </c>
      <c r="AL429" s="162">
        <v>5</v>
      </c>
      <c r="AM429" s="162">
        <v>2019</v>
      </c>
      <c r="AN429" s="162">
        <v>4</v>
      </c>
      <c r="AO429" s="162">
        <v>10</v>
      </c>
      <c r="AP429" s="162">
        <v>2034</v>
      </c>
      <c r="AQ429" s="162">
        <v>4</v>
      </c>
      <c r="AR429" s="162">
        <v>9</v>
      </c>
      <c r="AS429" s="162">
        <v>2013</v>
      </c>
      <c r="AT429" s="162">
        <v>12</v>
      </c>
      <c r="AU429" s="162">
        <v>30</v>
      </c>
      <c r="AV429" s="162" t="s">
        <v>101</v>
      </c>
      <c r="AW429" s="162"/>
      <c r="AX429" s="162"/>
      <c r="AY429" s="162"/>
      <c r="AZ429" s="162"/>
      <c r="BA429" s="162"/>
      <c r="BB429" s="182"/>
      <c r="BC429" s="182"/>
      <c r="BD429" s="182"/>
      <c r="BE429" s="182"/>
      <c r="BF429" s="182"/>
      <c r="BG429" s="182"/>
      <c r="BH429" s="182"/>
      <c r="BI429" s="182"/>
      <c r="BJ429" s="182"/>
      <c r="BK429" s="182"/>
      <c r="BL429" s="182"/>
      <c r="BM429" s="162" t="s">
        <v>103</v>
      </c>
      <c r="BN429" s="162" t="s">
        <v>96</v>
      </c>
      <c r="BO429" s="162" t="s">
        <v>103</v>
      </c>
      <c r="BP429" s="162" t="s">
        <v>104</v>
      </c>
      <c r="BQ429" s="162" t="s">
        <v>117</v>
      </c>
      <c r="BR429" s="162" t="s">
        <v>566</v>
      </c>
      <c r="BS429" s="162" t="s">
        <v>119</v>
      </c>
      <c r="BT429" s="175">
        <v>372.107299316406</v>
      </c>
      <c r="BU429" s="175">
        <v>367.774594482422</v>
      </c>
      <c r="BV429" s="175">
        <v>360.47413281249999</v>
      </c>
      <c r="BW429" s="175">
        <v>0</v>
      </c>
      <c r="BX429" s="162"/>
      <c r="BY429" s="182"/>
    </row>
    <row r="430" spans="1:77" x14ac:dyDescent="0.25">
      <c r="A430" s="162" t="s">
        <v>1840</v>
      </c>
      <c r="B430" s="162" t="s">
        <v>1841</v>
      </c>
      <c r="C430" s="162" t="s">
        <v>1842</v>
      </c>
      <c r="D430" s="162" t="s">
        <v>95</v>
      </c>
      <c r="E430" s="162"/>
      <c r="F430" s="162"/>
      <c r="G430" s="182"/>
      <c r="H430" s="182"/>
      <c r="I430" s="183"/>
      <c r="J430" s="166">
        <v>39.5</v>
      </c>
      <c r="K430" s="188"/>
      <c r="L430" s="168">
        <v>112.40216448445584</v>
      </c>
      <c r="M430" s="182"/>
      <c r="N430" s="182"/>
      <c r="O430" s="182"/>
      <c r="P430" s="162"/>
      <c r="Q430" s="182"/>
      <c r="R430" s="162"/>
      <c r="S430" s="162"/>
      <c r="T430" s="162"/>
      <c r="U430" s="182"/>
      <c r="V430" s="162"/>
      <c r="W430" s="182"/>
      <c r="X430" s="182"/>
      <c r="Y430" s="182"/>
      <c r="Z430" s="162"/>
      <c r="AA430" s="162" t="s">
        <v>96</v>
      </c>
      <c r="AB430" s="101" t="s">
        <v>615</v>
      </c>
      <c r="AC430" s="7" t="s">
        <v>521</v>
      </c>
      <c r="AD430" s="162"/>
      <c r="AE430" s="162"/>
      <c r="AF430" s="162"/>
      <c r="AH430" s="162"/>
      <c r="AI430" s="162"/>
      <c r="AJ430" s="162"/>
      <c r="AK430" s="162"/>
      <c r="AL430" s="162"/>
      <c r="AM430" s="162">
        <v>1950</v>
      </c>
      <c r="AN430" s="162">
        <v>1</v>
      </c>
      <c r="AO430" s="162">
        <v>1</v>
      </c>
      <c r="AP430" s="162">
        <v>2099</v>
      </c>
      <c r="AQ430" s="162">
        <v>12</v>
      </c>
      <c r="AR430" s="162">
        <v>31</v>
      </c>
      <c r="AS430" s="162"/>
      <c r="AT430" s="162"/>
      <c r="AU430" s="162"/>
      <c r="AV430" s="162" t="s">
        <v>101</v>
      </c>
      <c r="AW430" s="162"/>
      <c r="AX430" s="162"/>
      <c r="AY430" s="162"/>
      <c r="AZ430" s="162"/>
      <c r="BA430" s="162"/>
      <c r="BB430" s="182"/>
      <c r="BC430" s="182"/>
      <c r="BD430" s="182"/>
      <c r="BE430" s="182"/>
      <c r="BF430" s="182"/>
      <c r="BG430" s="182"/>
      <c r="BH430" s="182"/>
      <c r="BI430" s="182"/>
      <c r="BJ430" s="182"/>
      <c r="BK430" s="182"/>
      <c r="BL430" s="182"/>
      <c r="BM430" s="162"/>
      <c r="BN430" s="162"/>
      <c r="BO430" s="162"/>
      <c r="BP430" s="162" t="s">
        <v>104</v>
      </c>
      <c r="BQ430" s="162" t="s">
        <v>117</v>
      </c>
      <c r="BR430" s="162" t="s">
        <v>96</v>
      </c>
      <c r="BS430" s="162" t="s">
        <v>522</v>
      </c>
      <c r="BT430" s="187"/>
      <c r="BU430" s="187"/>
      <c r="BV430" s="187"/>
      <c r="BW430" s="187"/>
      <c r="BX430" s="162"/>
      <c r="BY430" s="192"/>
    </row>
    <row r="431" spans="1:77" x14ac:dyDescent="0.25">
      <c r="A431" s="162" t="s">
        <v>1843</v>
      </c>
      <c r="B431" s="162" t="s">
        <v>1844</v>
      </c>
      <c r="C431" s="162" t="s">
        <v>1845</v>
      </c>
      <c r="D431" s="162" t="s">
        <v>95</v>
      </c>
      <c r="E431" s="162" t="s">
        <v>96</v>
      </c>
      <c r="F431" s="162" t="s">
        <v>1846</v>
      </c>
      <c r="G431" s="182"/>
      <c r="H431" s="182"/>
      <c r="I431" s="183"/>
      <c r="J431" s="166">
        <v>29</v>
      </c>
      <c r="K431" s="2">
        <v>29</v>
      </c>
      <c r="L431" s="166">
        <v>217.45</v>
      </c>
      <c r="M431" s="182"/>
      <c r="N431" s="182"/>
      <c r="O431" s="182"/>
      <c r="P431" s="162"/>
      <c r="Q431" s="182"/>
      <c r="R431" s="162"/>
      <c r="S431" s="162" t="s">
        <v>96</v>
      </c>
      <c r="T431" s="162" t="s">
        <v>96</v>
      </c>
      <c r="U431" s="182"/>
      <c r="V431" s="162"/>
      <c r="W431" s="182"/>
      <c r="X431" s="182"/>
      <c r="Y431" s="182"/>
      <c r="Z431" s="162" t="s">
        <v>96</v>
      </c>
      <c r="AA431" s="162" t="s">
        <v>96</v>
      </c>
      <c r="AB431" s="164" t="s">
        <v>99</v>
      </c>
      <c r="AC431" s="7" t="s">
        <v>100</v>
      </c>
      <c r="AD431" s="162" t="s">
        <v>96</v>
      </c>
      <c r="AE431" s="162" t="s">
        <v>101</v>
      </c>
      <c r="AF431" s="162"/>
      <c r="AG431" s="162"/>
      <c r="AH431" s="162" t="s">
        <v>102</v>
      </c>
      <c r="AI431" s="162" t="s">
        <v>237</v>
      </c>
      <c r="AJ431" s="162">
        <v>2022</v>
      </c>
      <c r="AK431" s="162">
        <v>11</v>
      </c>
      <c r="AL431" s="162">
        <v>1</v>
      </c>
      <c r="AM431" s="162">
        <v>2022</v>
      </c>
      <c r="AN431" s="162">
        <v>11</v>
      </c>
      <c r="AO431" s="162">
        <v>1</v>
      </c>
      <c r="AP431" s="182"/>
      <c r="AQ431" s="182"/>
      <c r="AR431" s="182"/>
      <c r="AS431" s="162">
        <v>2020</v>
      </c>
      <c r="AT431" s="162">
        <v>5</v>
      </c>
      <c r="AU431" s="162">
        <v>12</v>
      </c>
      <c r="AV431" s="162" t="s">
        <v>101</v>
      </c>
      <c r="AW431" s="162"/>
      <c r="AX431" s="162"/>
      <c r="AY431" s="162"/>
      <c r="AZ431" s="162"/>
      <c r="BA431" s="162"/>
      <c r="BB431" s="182"/>
      <c r="BC431" s="182"/>
      <c r="BD431" s="182"/>
      <c r="BE431" s="182"/>
      <c r="BF431" s="182"/>
      <c r="BG431" s="182"/>
      <c r="BH431" s="182"/>
      <c r="BI431" s="182"/>
      <c r="BJ431" s="182"/>
      <c r="BK431" s="182"/>
      <c r="BL431" s="182"/>
      <c r="BM431" s="162" t="s">
        <v>103</v>
      </c>
      <c r="BN431" s="162" t="s">
        <v>96</v>
      </c>
      <c r="BO431" s="162" t="s">
        <v>103</v>
      </c>
      <c r="BP431" s="162" t="s">
        <v>104</v>
      </c>
      <c r="BQ431" s="162" t="s">
        <v>117</v>
      </c>
      <c r="BR431" s="162" t="s">
        <v>534</v>
      </c>
      <c r="BS431" s="162" t="s">
        <v>168</v>
      </c>
      <c r="BT431" s="175">
        <v>218.114297607422</v>
      </c>
      <c r="BU431" s="175">
        <v>217.45000024414099</v>
      </c>
      <c r="BV431" s="175">
        <v>0</v>
      </c>
      <c r="BW431" s="175">
        <v>0</v>
      </c>
      <c r="BX431" s="162"/>
      <c r="BY431" s="182"/>
    </row>
    <row r="432" spans="1:77" x14ac:dyDescent="0.25">
      <c r="A432" s="162" t="s">
        <v>1847</v>
      </c>
      <c r="B432" s="162" t="s">
        <v>1848</v>
      </c>
      <c r="C432" s="162" t="s">
        <v>1849</v>
      </c>
      <c r="D432" s="162" t="s">
        <v>95</v>
      </c>
      <c r="E432" s="162"/>
      <c r="F432" s="162"/>
      <c r="G432" s="182"/>
      <c r="H432" s="182"/>
      <c r="I432" s="183"/>
      <c r="J432" s="163">
        <v>57.25</v>
      </c>
      <c r="K432" s="188"/>
      <c r="L432" s="168">
        <v>180.7124344694416</v>
      </c>
      <c r="M432" s="182"/>
      <c r="N432" s="182"/>
      <c r="O432" s="182"/>
      <c r="P432" s="162"/>
      <c r="Q432" s="182"/>
      <c r="R432" s="162"/>
      <c r="S432" s="162"/>
      <c r="T432" s="162"/>
      <c r="U432" s="182"/>
      <c r="V432" s="162"/>
      <c r="W432" s="182"/>
      <c r="X432" s="182"/>
      <c r="Y432" s="182"/>
      <c r="Z432" s="162"/>
      <c r="AA432" s="162" t="s">
        <v>96</v>
      </c>
      <c r="AB432" s="101" t="s">
        <v>615</v>
      </c>
      <c r="AC432" s="7" t="s">
        <v>521</v>
      </c>
      <c r="AD432" s="162"/>
      <c r="AE432" s="162"/>
      <c r="AF432" s="162" t="s">
        <v>182</v>
      </c>
      <c r="AG432" s="162" t="s">
        <v>183</v>
      </c>
      <c r="AH432" s="162"/>
      <c r="AI432" s="162"/>
      <c r="AJ432" s="162"/>
      <c r="AK432" s="162"/>
      <c r="AL432" s="162"/>
      <c r="AM432" s="162">
        <v>1950</v>
      </c>
      <c r="AN432" s="162">
        <v>1</v>
      </c>
      <c r="AO432" s="162">
        <v>1</v>
      </c>
      <c r="AP432" s="162">
        <v>2099</v>
      </c>
      <c r="AQ432" s="162">
        <v>12</v>
      </c>
      <c r="AR432" s="162">
        <v>31</v>
      </c>
      <c r="AS432" s="162"/>
      <c r="AT432" s="162"/>
      <c r="AU432" s="162"/>
      <c r="AV432" s="162" t="s">
        <v>101</v>
      </c>
      <c r="AW432" s="162"/>
      <c r="AX432" s="162"/>
      <c r="AY432" s="162"/>
      <c r="AZ432" s="162"/>
      <c r="BA432" s="162"/>
      <c r="BB432" s="182"/>
      <c r="BC432" s="182"/>
      <c r="BD432" s="182"/>
      <c r="BE432" s="182"/>
      <c r="BF432" s="182"/>
      <c r="BG432" s="182"/>
      <c r="BH432" s="182"/>
      <c r="BI432" s="182"/>
      <c r="BJ432" s="182"/>
      <c r="BK432" s="182"/>
      <c r="BL432" s="182"/>
      <c r="BM432" s="162"/>
      <c r="BN432" s="162"/>
      <c r="BO432" s="162"/>
      <c r="BP432" s="162" t="s">
        <v>104</v>
      </c>
      <c r="BQ432" s="162" t="s">
        <v>117</v>
      </c>
      <c r="BR432" s="162" t="s">
        <v>96</v>
      </c>
      <c r="BS432" s="162" t="s">
        <v>522</v>
      </c>
      <c r="BT432" s="187"/>
      <c r="BU432" s="187"/>
      <c r="BV432" s="187"/>
      <c r="BW432" s="187"/>
      <c r="BX432" s="162"/>
      <c r="BY432" s="192"/>
    </row>
    <row r="433" spans="1:77" x14ac:dyDescent="0.25">
      <c r="A433" s="162" t="s">
        <v>1850</v>
      </c>
      <c r="B433" s="162" t="s">
        <v>1851</v>
      </c>
      <c r="C433" s="162" t="s">
        <v>1852</v>
      </c>
      <c r="D433" s="162" t="s">
        <v>95</v>
      </c>
      <c r="E433" s="162"/>
      <c r="F433" s="162"/>
      <c r="G433" s="182"/>
      <c r="H433" s="182"/>
      <c r="I433" s="183"/>
      <c r="J433" s="166">
        <v>1.3</v>
      </c>
      <c r="K433" s="2">
        <v>0.4</v>
      </c>
      <c r="L433" s="166">
        <v>5.0255263973752209</v>
      </c>
      <c r="M433" s="182"/>
      <c r="N433" s="182"/>
      <c r="O433" s="182"/>
      <c r="P433" s="162"/>
      <c r="Q433" s="182"/>
      <c r="R433" s="162"/>
      <c r="S433" s="162"/>
      <c r="T433" s="162"/>
      <c r="U433" s="182"/>
      <c r="V433" s="162"/>
      <c r="W433" s="182"/>
      <c r="X433" s="182"/>
      <c r="Y433" s="182"/>
      <c r="Z433" s="162"/>
      <c r="AA433" s="162" t="s">
        <v>263</v>
      </c>
      <c r="AB433" s="101" t="s">
        <v>615</v>
      </c>
      <c r="AC433" s="7" t="s">
        <v>521</v>
      </c>
      <c r="AD433" s="162"/>
      <c r="AE433" s="162"/>
      <c r="AF433" s="162" t="s">
        <v>182</v>
      </c>
      <c r="AG433" s="162" t="s">
        <v>183</v>
      </c>
      <c r="AH433" s="162"/>
      <c r="AI433" s="162"/>
      <c r="AJ433" s="162"/>
      <c r="AK433" s="162"/>
      <c r="AL433" s="162"/>
      <c r="AM433" s="162">
        <v>1950</v>
      </c>
      <c r="AN433" s="162">
        <v>1</v>
      </c>
      <c r="AO433" s="162">
        <v>1</v>
      </c>
      <c r="AP433" s="162">
        <v>2099</v>
      </c>
      <c r="AQ433" s="162">
        <v>12</v>
      </c>
      <c r="AR433" s="162">
        <v>31</v>
      </c>
      <c r="AS433" s="162"/>
      <c r="AT433" s="162"/>
      <c r="AU433" s="162"/>
      <c r="AV433" s="162" t="s">
        <v>101</v>
      </c>
      <c r="AW433" s="162"/>
      <c r="AX433" s="162"/>
      <c r="AY433" s="162"/>
      <c r="AZ433" s="162"/>
      <c r="BA433" s="162"/>
      <c r="BB433" s="182"/>
      <c r="BC433" s="182"/>
      <c r="BD433" s="182"/>
      <c r="BE433" s="182"/>
      <c r="BF433" s="182"/>
      <c r="BG433" s="182"/>
      <c r="BH433" s="182"/>
      <c r="BI433" s="182"/>
      <c r="BJ433" s="182"/>
      <c r="BK433" s="182"/>
      <c r="BL433" s="182"/>
      <c r="BM433" s="162"/>
      <c r="BN433" s="162"/>
      <c r="BO433" s="162"/>
      <c r="BP433" s="162" t="s">
        <v>104</v>
      </c>
      <c r="BQ433" s="162" t="s">
        <v>117</v>
      </c>
      <c r="BR433" s="162" t="s">
        <v>96</v>
      </c>
      <c r="BS433" s="162" t="s">
        <v>404</v>
      </c>
      <c r="BT433" s="175">
        <v>5.2711918813235403</v>
      </c>
      <c r="BU433" s="175">
        <v>5.1597806421608201</v>
      </c>
      <c r="BV433" s="175">
        <v>4.9898441704490004</v>
      </c>
      <c r="BW433" s="175">
        <v>4.8739301821911596</v>
      </c>
      <c r="BX433" s="162"/>
      <c r="BY433" s="182"/>
    </row>
    <row r="434" spans="1:77" x14ac:dyDescent="0.25">
      <c r="A434" s="162" t="s">
        <v>1853</v>
      </c>
      <c r="B434" s="162" t="s">
        <v>1854</v>
      </c>
      <c r="C434" s="162" t="s">
        <v>1855</v>
      </c>
      <c r="D434" s="162" t="s">
        <v>95</v>
      </c>
      <c r="E434" s="162" t="s">
        <v>96</v>
      </c>
      <c r="F434" s="162" t="s">
        <v>1856</v>
      </c>
      <c r="G434" s="182"/>
      <c r="H434" s="182"/>
      <c r="I434" s="183"/>
      <c r="J434" s="166">
        <v>0.995</v>
      </c>
      <c r="K434" s="2">
        <v>0.995</v>
      </c>
      <c r="L434" s="166">
        <v>3.42</v>
      </c>
      <c r="M434" s="182"/>
      <c r="N434" s="182"/>
      <c r="O434" s="182"/>
      <c r="P434" s="162"/>
      <c r="Q434" s="182"/>
      <c r="R434" s="162"/>
      <c r="S434" s="162" t="s">
        <v>96</v>
      </c>
      <c r="T434" s="162" t="s">
        <v>96</v>
      </c>
      <c r="U434" s="182"/>
      <c r="V434" s="162"/>
      <c r="W434" s="182"/>
      <c r="X434" s="182"/>
      <c r="Y434" s="182"/>
      <c r="Z434" s="162" t="s">
        <v>96</v>
      </c>
      <c r="AA434" s="162" t="s">
        <v>96</v>
      </c>
      <c r="AB434" s="164" t="s">
        <v>99</v>
      </c>
      <c r="AC434" s="7" t="s">
        <v>100</v>
      </c>
      <c r="AD434" s="162" t="s">
        <v>96</v>
      </c>
      <c r="AE434" s="162" t="s">
        <v>101</v>
      </c>
      <c r="AF434" s="162" t="s">
        <v>182</v>
      </c>
      <c r="AG434" s="162" t="s">
        <v>183</v>
      </c>
      <c r="AH434" s="162" t="s">
        <v>114</v>
      </c>
      <c r="AI434" s="162" t="s">
        <v>698</v>
      </c>
      <c r="AJ434" s="162">
        <v>2016</v>
      </c>
      <c r="AK434" s="162">
        <v>6</v>
      </c>
      <c r="AL434" s="162">
        <v>9</v>
      </c>
      <c r="AM434" s="162">
        <v>2016</v>
      </c>
      <c r="AN434" s="162">
        <v>6</v>
      </c>
      <c r="AO434" s="162">
        <v>9</v>
      </c>
      <c r="AP434" s="162">
        <v>2036</v>
      </c>
      <c r="AQ434" s="162">
        <v>6</v>
      </c>
      <c r="AR434" s="162">
        <v>8</v>
      </c>
      <c r="AS434" s="162">
        <v>2015</v>
      </c>
      <c r="AT434" s="162">
        <v>7</v>
      </c>
      <c r="AU434" s="162">
        <v>2</v>
      </c>
      <c r="AV434" s="162" t="s">
        <v>101</v>
      </c>
      <c r="AW434" s="162"/>
      <c r="AX434" s="162"/>
      <c r="AY434" s="162"/>
      <c r="AZ434" s="162"/>
      <c r="BA434" s="162"/>
      <c r="BB434" s="182"/>
      <c r="BC434" s="182"/>
      <c r="BD434" s="182"/>
      <c r="BE434" s="182"/>
      <c r="BF434" s="182"/>
      <c r="BG434" s="182"/>
      <c r="BH434" s="182"/>
      <c r="BI434" s="182"/>
      <c r="BJ434" s="182"/>
      <c r="BK434" s="182"/>
      <c r="BL434" s="182"/>
      <c r="BM434" s="162" t="s">
        <v>103</v>
      </c>
      <c r="BN434" s="162" t="s">
        <v>96</v>
      </c>
      <c r="BO434" s="162" t="s">
        <v>116</v>
      </c>
      <c r="BP434" s="162" t="s">
        <v>104</v>
      </c>
      <c r="BQ434" s="162" t="s">
        <v>117</v>
      </c>
      <c r="BR434" s="162" t="s">
        <v>118</v>
      </c>
      <c r="BS434" s="162" t="s">
        <v>404</v>
      </c>
      <c r="BT434" s="175">
        <v>3.44107197952271</v>
      </c>
      <c r="BU434" s="175">
        <v>3.4200000190734898</v>
      </c>
      <c r="BV434" s="175">
        <v>3.4200000038147</v>
      </c>
      <c r="BW434" s="175">
        <v>3.4200000343322801</v>
      </c>
      <c r="BX434" s="162"/>
      <c r="BY434" s="182"/>
    </row>
    <row r="435" spans="1:77" x14ac:dyDescent="0.25">
      <c r="A435" s="162" t="s">
        <v>1857</v>
      </c>
      <c r="B435" s="162" t="s">
        <v>1858</v>
      </c>
      <c r="C435" s="162" t="s">
        <v>1859</v>
      </c>
      <c r="D435" s="162" t="s">
        <v>95</v>
      </c>
      <c r="E435" s="162" t="s">
        <v>1860</v>
      </c>
      <c r="F435" s="162" t="s">
        <v>1861</v>
      </c>
      <c r="G435" s="182"/>
      <c r="H435" s="182"/>
      <c r="I435" s="183"/>
      <c r="J435" s="166">
        <v>102</v>
      </c>
      <c r="K435" s="2">
        <v>102</v>
      </c>
      <c r="L435" s="166">
        <v>285.94099999999997</v>
      </c>
      <c r="M435" s="182"/>
      <c r="N435" s="182"/>
      <c r="O435" s="182"/>
      <c r="P435" s="162"/>
      <c r="Q435" s="182"/>
      <c r="R435" s="162"/>
      <c r="S435" s="162" t="s">
        <v>96</v>
      </c>
      <c r="T435" s="162" t="s">
        <v>96</v>
      </c>
      <c r="U435" s="182"/>
      <c r="V435" s="162"/>
      <c r="W435" s="182"/>
      <c r="X435" s="182"/>
      <c r="Y435" s="182"/>
      <c r="Z435" s="162" t="s">
        <v>96</v>
      </c>
      <c r="AA435" s="162" t="s">
        <v>263</v>
      </c>
      <c r="AB435" s="164" t="s">
        <v>99</v>
      </c>
      <c r="AC435" s="7" t="s">
        <v>100</v>
      </c>
      <c r="AD435" s="162" t="s">
        <v>96</v>
      </c>
      <c r="AE435" s="162" t="s">
        <v>101</v>
      </c>
      <c r="AF435" s="162"/>
      <c r="AG435" s="162"/>
      <c r="AH435" s="162" t="s">
        <v>1862</v>
      </c>
      <c r="AI435" s="162" t="s">
        <v>147</v>
      </c>
      <c r="AJ435" s="162">
        <v>2012</v>
      </c>
      <c r="AK435" s="162">
        <v>3</v>
      </c>
      <c r="AL435" s="162">
        <v>29</v>
      </c>
      <c r="AM435" s="162">
        <v>2012</v>
      </c>
      <c r="AN435" s="162">
        <v>6</v>
      </c>
      <c r="AO435" s="162">
        <v>6</v>
      </c>
      <c r="AP435" s="162">
        <v>2032</v>
      </c>
      <c r="AQ435" s="162">
        <v>6</v>
      </c>
      <c r="AR435" s="162">
        <v>5</v>
      </c>
      <c r="AS435" s="162">
        <v>2010</v>
      </c>
      <c r="AT435" s="162">
        <v>6</v>
      </c>
      <c r="AU435" s="162">
        <v>2</v>
      </c>
      <c r="AV435" s="162" t="s">
        <v>101</v>
      </c>
      <c r="AW435" s="162"/>
      <c r="AX435" s="162"/>
      <c r="AY435" s="162"/>
      <c r="AZ435" s="162"/>
      <c r="BA435" s="16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62" t="s">
        <v>103</v>
      </c>
      <c r="BN435" s="162" t="s">
        <v>96</v>
      </c>
      <c r="BO435" s="162" t="s">
        <v>103</v>
      </c>
      <c r="BP435" s="162" t="s">
        <v>104</v>
      </c>
      <c r="BQ435" s="162" t="s">
        <v>117</v>
      </c>
      <c r="BR435" s="162" t="s">
        <v>566</v>
      </c>
      <c r="BS435" s="162" t="s">
        <v>621</v>
      </c>
      <c r="BT435" s="175">
        <v>277.995054199219</v>
      </c>
      <c r="BU435" s="175">
        <v>277.46987646484399</v>
      </c>
      <c r="BV435" s="175">
        <v>277.46987597656198</v>
      </c>
      <c r="BW435" s="175">
        <v>0</v>
      </c>
      <c r="BX435" s="162"/>
      <c r="BY435" s="182"/>
    </row>
    <row r="436" spans="1:77" x14ac:dyDescent="0.25">
      <c r="A436" s="162" t="s">
        <v>1863</v>
      </c>
      <c r="B436" s="162" t="s">
        <v>1864</v>
      </c>
      <c r="C436" s="162" t="s">
        <v>1865</v>
      </c>
      <c r="D436" s="162" t="s">
        <v>95</v>
      </c>
      <c r="E436" s="162" t="s">
        <v>1866</v>
      </c>
      <c r="F436" s="162" t="s">
        <v>1867</v>
      </c>
      <c r="G436" s="182"/>
      <c r="H436" s="182"/>
      <c r="I436" s="183"/>
      <c r="J436" s="166">
        <v>100</v>
      </c>
      <c r="K436" s="2">
        <v>100</v>
      </c>
      <c r="L436" s="166">
        <v>269</v>
      </c>
      <c r="M436" s="182"/>
      <c r="N436" s="182"/>
      <c r="O436" s="182"/>
      <c r="P436" s="162"/>
      <c r="Q436" s="182"/>
      <c r="R436" s="162"/>
      <c r="S436" s="162" t="s">
        <v>96</v>
      </c>
      <c r="T436" s="162" t="s">
        <v>96</v>
      </c>
      <c r="U436" s="182"/>
      <c r="V436" s="162"/>
      <c r="W436" s="182"/>
      <c r="X436" s="182"/>
      <c r="Y436" s="182"/>
      <c r="Z436" s="162" t="s">
        <v>96</v>
      </c>
      <c r="AA436" s="162" t="s">
        <v>263</v>
      </c>
      <c r="AB436" s="164" t="s">
        <v>99</v>
      </c>
      <c r="AC436" s="7" t="s">
        <v>100</v>
      </c>
      <c r="AD436" s="162" t="s">
        <v>96</v>
      </c>
      <c r="AE436" s="162" t="s">
        <v>101</v>
      </c>
      <c r="AF436" s="162" t="s">
        <v>247</v>
      </c>
      <c r="AG436" s="162" t="s">
        <v>183</v>
      </c>
      <c r="AH436" s="162" t="s">
        <v>1868</v>
      </c>
      <c r="AI436" s="162" t="s">
        <v>127</v>
      </c>
      <c r="AJ436" s="162">
        <v>2012</v>
      </c>
      <c r="AK436" s="162">
        <v>12</v>
      </c>
      <c r="AL436" s="162">
        <v>21</v>
      </c>
      <c r="AM436" s="162">
        <v>2013</v>
      </c>
      <c r="AN436" s="162">
        <v>1</v>
      </c>
      <c r="AO436" s="162">
        <v>28</v>
      </c>
      <c r="AP436" s="162">
        <v>2038</v>
      </c>
      <c r="AQ436" s="162">
        <v>1</v>
      </c>
      <c r="AR436" s="162">
        <v>27</v>
      </c>
      <c r="AS436" s="162">
        <v>2011</v>
      </c>
      <c r="AT436" s="162">
        <v>7</v>
      </c>
      <c r="AU436" s="162">
        <v>28</v>
      </c>
      <c r="AV436" s="162" t="s">
        <v>101</v>
      </c>
      <c r="AW436" s="162"/>
      <c r="AX436" s="162"/>
      <c r="AY436" s="162"/>
      <c r="AZ436" s="162"/>
      <c r="BA436" s="162"/>
      <c r="BB436" s="182"/>
      <c r="BC436" s="182"/>
      <c r="BD436" s="182"/>
      <c r="BE436" s="182"/>
      <c r="BF436" s="182"/>
      <c r="BG436" s="182"/>
      <c r="BH436" s="182"/>
      <c r="BI436" s="182"/>
      <c r="BJ436" s="182"/>
      <c r="BK436" s="182"/>
      <c r="BL436" s="182"/>
      <c r="BM436" s="162" t="s">
        <v>103</v>
      </c>
      <c r="BN436" s="162" t="s">
        <v>96</v>
      </c>
      <c r="BO436" s="162" t="s">
        <v>103</v>
      </c>
      <c r="BP436" s="162" t="s">
        <v>104</v>
      </c>
      <c r="BQ436" s="162" t="s">
        <v>117</v>
      </c>
      <c r="BR436" s="162" t="s">
        <v>566</v>
      </c>
      <c r="BS436" s="162" t="s">
        <v>621</v>
      </c>
      <c r="BT436" s="175">
        <v>284.90288696289099</v>
      </c>
      <c r="BU436" s="175">
        <v>284.44343286132801</v>
      </c>
      <c r="BV436" s="175">
        <v>284.44343579101599</v>
      </c>
      <c r="BW436" s="175">
        <v>267.88932031249999</v>
      </c>
      <c r="BX436" s="162"/>
      <c r="BY436" s="182"/>
    </row>
    <row r="437" spans="1:77" x14ac:dyDescent="0.25">
      <c r="A437" s="162" t="s">
        <v>1869</v>
      </c>
      <c r="B437" s="162" t="s">
        <v>1870</v>
      </c>
      <c r="C437" s="162" t="s">
        <v>1871</v>
      </c>
      <c r="D437" s="162" t="s">
        <v>95</v>
      </c>
      <c r="E437" s="162" t="s">
        <v>1866</v>
      </c>
      <c r="F437" s="162" t="s">
        <v>1867</v>
      </c>
      <c r="G437" s="182"/>
      <c r="H437" s="182"/>
      <c r="I437" s="183"/>
      <c r="J437" s="166">
        <v>100</v>
      </c>
      <c r="K437" s="2">
        <v>100</v>
      </c>
      <c r="L437" s="166">
        <v>341.053</v>
      </c>
      <c r="M437" s="182"/>
      <c r="N437" s="182"/>
      <c r="O437" s="182"/>
      <c r="P437" s="162"/>
      <c r="Q437" s="182"/>
      <c r="R437" s="162"/>
      <c r="S437" s="162" t="s">
        <v>96</v>
      </c>
      <c r="T437" s="162" t="s">
        <v>96</v>
      </c>
      <c r="U437" s="182"/>
      <c r="V437" s="162"/>
      <c r="W437" s="182"/>
      <c r="X437" s="182"/>
      <c r="Y437" s="182"/>
      <c r="Z437" s="162" t="s">
        <v>96</v>
      </c>
      <c r="AA437" s="162" t="s">
        <v>263</v>
      </c>
      <c r="AB437" s="164" t="s">
        <v>99</v>
      </c>
      <c r="AC437" s="7" t="s">
        <v>100</v>
      </c>
      <c r="AD437" s="162" t="s">
        <v>96</v>
      </c>
      <c r="AE437" s="162" t="s">
        <v>101</v>
      </c>
      <c r="AF437" s="162" t="s">
        <v>247</v>
      </c>
      <c r="AG437" s="162" t="s">
        <v>183</v>
      </c>
      <c r="AH437" s="162" t="s">
        <v>1872</v>
      </c>
      <c r="AI437" s="162" t="s">
        <v>127</v>
      </c>
      <c r="AJ437" s="162">
        <v>2011</v>
      </c>
      <c r="AK437" s="162">
        <v>12</v>
      </c>
      <c r="AL437" s="162">
        <v>23</v>
      </c>
      <c r="AM437" s="162">
        <v>2012</v>
      </c>
      <c r="AN437" s="162">
        <v>3</v>
      </c>
      <c r="AO437" s="162">
        <v>9</v>
      </c>
      <c r="AP437" s="162">
        <v>2032</v>
      </c>
      <c r="AQ437" s="162">
        <v>3</v>
      </c>
      <c r="AR437" s="162">
        <v>8</v>
      </c>
      <c r="AS437" s="162">
        <v>2010</v>
      </c>
      <c r="AT437" s="162">
        <v>7</v>
      </c>
      <c r="AU437" s="162">
        <v>27</v>
      </c>
      <c r="AV437" s="162" t="s">
        <v>101</v>
      </c>
      <c r="AW437" s="162"/>
      <c r="AX437" s="162"/>
      <c r="AY437" s="162"/>
      <c r="AZ437" s="162"/>
      <c r="BA437" s="162"/>
      <c r="BB437" s="182"/>
      <c r="BC437" s="182"/>
      <c r="BD437" s="182"/>
      <c r="BE437" s="182"/>
      <c r="BF437" s="182"/>
      <c r="BG437" s="182"/>
      <c r="BH437" s="182"/>
      <c r="BI437" s="182"/>
      <c r="BJ437" s="182"/>
      <c r="BK437" s="182"/>
      <c r="BL437" s="182"/>
      <c r="BM437" s="162" t="s">
        <v>103</v>
      </c>
      <c r="BN437" s="162" t="s">
        <v>96</v>
      </c>
      <c r="BO437" s="162" t="s">
        <v>103</v>
      </c>
      <c r="BP437" s="162" t="s">
        <v>104</v>
      </c>
      <c r="BQ437" s="162" t="s">
        <v>117</v>
      </c>
      <c r="BR437" s="162" t="s">
        <v>566</v>
      </c>
      <c r="BS437" s="162" t="s">
        <v>621</v>
      </c>
      <c r="BT437" s="175">
        <v>284.59692578124998</v>
      </c>
      <c r="BU437" s="175">
        <v>283.95393994140602</v>
      </c>
      <c r="BV437" s="175">
        <v>283.95394238281301</v>
      </c>
      <c r="BW437" s="175">
        <v>0</v>
      </c>
      <c r="BX437" s="162"/>
      <c r="BY437" s="182"/>
    </row>
    <row r="438" spans="1:77" x14ac:dyDescent="0.25">
      <c r="A438" s="162" t="s">
        <v>1873</v>
      </c>
      <c r="B438" s="162" t="s">
        <v>1874</v>
      </c>
      <c r="C438" s="162" t="s">
        <v>1875</v>
      </c>
      <c r="D438" s="162" t="s">
        <v>95</v>
      </c>
      <c r="E438" s="162" t="s">
        <v>96</v>
      </c>
      <c r="F438" s="162" t="s">
        <v>1876</v>
      </c>
      <c r="G438" s="182"/>
      <c r="H438" s="182"/>
      <c r="I438" s="183"/>
      <c r="J438" s="166">
        <v>150</v>
      </c>
      <c r="K438" s="2">
        <v>150</v>
      </c>
      <c r="L438" s="166">
        <v>509</v>
      </c>
      <c r="M438" s="182"/>
      <c r="N438" s="182"/>
      <c r="O438" s="182"/>
      <c r="P438" s="162"/>
      <c r="Q438" s="182"/>
      <c r="R438" s="162"/>
      <c r="S438" s="162" t="s">
        <v>96</v>
      </c>
      <c r="T438" s="162" t="s">
        <v>96</v>
      </c>
      <c r="U438" s="182"/>
      <c r="V438" s="162"/>
      <c r="W438" s="182"/>
      <c r="X438" s="182"/>
      <c r="Y438" s="182"/>
      <c r="Z438" s="162" t="s">
        <v>96</v>
      </c>
      <c r="AA438" s="162" t="s">
        <v>263</v>
      </c>
      <c r="AB438" s="164" t="s">
        <v>99</v>
      </c>
      <c r="AC438" s="7" t="s">
        <v>100</v>
      </c>
      <c r="AD438" s="162" t="s">
        <v>96</v>
      </c>
      <c r="AE438" s="162" t="s">
        <v>101</v>
      </c>
      <c r="AF438" s="162" t="s">
        <v>247</v>
      </c>
      <c r="AG438" s="162" t="s">
        <v>183</v>
      </c>
      <c r="AH438" s="162" t="s">
        <v>1877</v>
      </c>
      <c r="AI438" s="162" t="s">
        <v>127</v>
      </c>
      <c r="AJ438" s="162">
        <v>2009</v>
      </c>
      <c r="AK438" s="162">
        <v>2</v>
      </c>
      <c r="AL438" s="162">
        <v>1</v>
      </c>
      <c r="AM438" s="162">
        <v>2009</v>
      </c>
      <c r="AN438" s="162">
        <v>2</v>
      </c>
      <c r="AO438" s="162">
        <v>1</v>
      </c>
      <c r="AP438" s="162">
        <v>2029</v>
      </c>
      <c r="AQ438" s="162">
        <v>1</v>
      </c>
      <c r="AR438" s="162">
        <v>31</v>
      </c>
      <c r="AS438" s="162">
        <v>2018</v>
      </c>
      <c r="AT438" s="162">
        <v>1</v>
      </c>
      <c r="AU438" s="162">
        <v>9</v>
      </c>
      <c r="AV438" s="162" t="s">
        <v>101</v>
      </c>
      <c r="AW438" s="162"/>
      <c r="AX438" s="162"/>
      <c r="AY438" s="162"/>
      <c r="AZ438" s="162"/>
      <c r="BA438" s="162"/>
      <c r="BB438" s="182"/>
      <c r="BC438" s="182"/>
      <c r="BD438" s="182"/>
      <c r="BE438" s="182"/>
      <c r="BF438" s="182"/>
      <c r="BG438" s="182"/>
      <c r="BH438" s="182"/>
      <c r="BI438" s="182"/>
      <c r="BJ438" s="182"/>
      <c r="BK438" s="182"/>
      <c r="BL438" s="182"/>
      <c r="BM438" s="162" t="s">
        <v>103</v>
      </c>
      <c r="BN438" s="162" t="s">
        <v>96</v>
      </c>
      <c r="BO438" s="162" t="s">
        <v>103</v>
      </c>
      <c r="BP438" s="162" t="s">
        <v>104</v>
      </c>
      <c r="BQ438" s="162" t="s">
        <v>117</v>
      </c>
      <c r="BR438" s="162" t="s">
        <v>566</v>
      </c>
      <c r="BS438" s="162" t="s">
        <v>621</v>
      </c>
      <c r="BT438" s="175">
        <v>406.65181201171902</v>
      </c>
      <c r="BU438" s="175">
        <v>405.86231542968801</v>
      </c>
      <c r="BV438" s="175">
        <v>0</v>
      </c>
      <c r="BW438" s="175">
        <v>0</v>
      </c>
      <c r="BX438" s="162"/>
      <c r="BY438" s="182"/>
    </row>
    <row r="439" spans="1:77" x14ac:dyDescent="0.25">
      <c r="A439" s="162" t="s">
        <v>1878</v>
      </c>
      <c r="B439" s="162" t="s">
        <v>1879</v>
      </c>
      <c r="C439" s="162" t="s">
        <v>1880</v>
      </c>
      <c r="D439" s="162" t="s">
        <v>95</v>
      </c>
      <c r="E439" s="162" t="s">
        <v>1881</v>
      </c>
      <c r="F439" s="162" t="s">
        <v>1882</v>
      </c>
      <c r="G439" s="182"/>
      <c r="H439" s="182"/>
      <c r="I439" s="183"/>
      <c r="J439" s="166">
        <v>36.799999999999997</v>
      </c>
      <c r="K439" s="2">
        <v>36.799999999999997</v>
      </c>
      <c r="L439" s="166">
        <v>129</v>
      </c>
      <c r="M439" s="182"/>
      <c r="N439" s="182"/>
      <c r="O439" s="182"/>
      <c r="P439" s="162"/>
      <c r="Q439" s="182"/>
      <c r="R439" s="162"/>
      <c r="S439" s="162" t="s">
        <v>96</v>
      </c>
      <c r="T439" s="162" t="s">
        <v>96</v>
      </c>
      <c r="U439" s="182"/>
      <c r="V439" s="162"/>
      <c r="W439" s="182"/>
      <c r="X439" s="182"/>
      <c r="Y439" s="182"/>
      <c r="Z439" s="162" t="s">
        <v>96</v>
      </c>
      <c r="AA439" s="162" t="s">
        <v>263</v>
      </c>
      <c r="AB439" s="164" t="s">
        <v>99</v>
      </c>
      <c r="AC439" s="7" t="s">
        <v>100</v>
      </c>
      <c r="AD439" s="162" t="s">
        <v>96</v>
      </c>
      <c r="AE439" s="162" t="s">
        <v>101</v>
      </c>
      <c r="AF439" s="162" t="s">
        <v>247</v>
      </c>
      <c r="AG439" s="162" t="s">
        <v>183</v>
      </c>
      <c r="AH439" s="162" t="s">
        <v>1883</v>
      </c>
      <c r="AI439" s="162" t="s">
        <v>127</v>
      </c>
      <c r="AJ439" s="162">
        <v>2011</v>
      </c>
      <c r="AK439" s="162">
        <v>1</v>
      </c>
      <c r="AL439" s="162">
        <v>28</v>
      </c>
      <c r="AM439" s="162">
        <v>2011</v>
      </c>
      <c r="AN439" s="162">
        <v>1</v>
      </c>
      <c r="AO439" s="162">
        <v>28</v>
      </c>
      <c r="AP439" s="162">
        <v>2036</v>
      </c>
      <c r="AQ439" s="162">
        <v>1</v>
      </c>
      <c r="AR439" s="162">
        <v>27</v>
      </c>
      <c r="AS439" s="162">
        <v>2010</v>
      </c>
      <c r="AT439" s="162">
        <v>6</v>
      </c>
      <c r="AU439" s="162">
        <v>3</v>
      </c>
      <c r="AV439" s="162" t="s">
        <v>101</v>
      </c>
      <c r="AW439" s="162"/>
      <c r="AX439" s="162"/>
      <c r="AY439" s="162"/>
      <c r="AZ439" s="162"/>
      <c r="BA439" s="162"/>
      <c r="BB439" s="182"/>
      <c r="BC439" s="182"/>
      <c r="BD439" s="182"/>
      <c r="BE439" s="182"/>
      <c r="BF439" s="182"/>
      <c r="BG439" s="182"/>
      <c r="BH439" s="182"/>
      <c r="BI439" s="182"/>
      <c r="BJ439" s="182"/>
      <c r="BK439" s="182"/>
      <c r="BL439" s="182"/>
      <c r="BM439" s="162" t="s">
        <v>103</v>
      </c>
      <c r="BN439" s="162" t="s">
        <v>96</v>
      </c>
      <c r="BO439" s="162" t="s">
        <v>103</v>
      </c>
      <c r="BP439" s="162" t="s">
        <v>104</v>
      </c>
      <c r="BQ439" s="162" t="s">
        <v>117</v>
      </c>
      <c r="BR439" s="162" t="s">
        <v>566</v>
      </c>
      <c r="BS439" s="162" t="s">
        <v>621</v>
      </c>
      <c r="BT439" s="175">
        <v>95.760755371093794</v>
      </c>
      <c r="BU439" s="175">
        <v>95.548616821289102</v>
      </c>
      <c r="BV439" s="175">
        <v>95.548616210937496</v>
      </c>
      <c r="BW439" s="175">
        <v>95.548617675781202</v>
      </c>
      <c r="BX439" s="162"/>
      <c r="BY439" s="182"/>
    </row>
    <row r="440" spans="1:77" x14ac:dyDescent="0.25">
      <c r="A440" s="162" t="s">
        <v>1884</v>
      </c>
      <c r="B440" s="162" t="s">
        <v>1885</v>
      </c>
      <c r="C440" s="162" t="s">
        <v>1886</v>
      </c>
      <c r="D440" s="162" t="s">
        <v>95</v>
      </c>
      <c r="E440" s="162" t="s">
        <v>1887</v>
      </c>
      <c r="F440" s="162" t="s">
        <v>1888</v>
      </c>
      <c r="G440" s="182"/>
      <c r="H440" s="182"/>
      <c r="I440" s="183"/>
      <c r="J440" s="166">
        <v>78.2</v>
      </c>
      <c r="K440" s="2">
        <v>78.2</v>
      </c>
      <c r="L440" s="166">
        <v>201</v>
      </c>
      <c r="M440" s="182"/>
      <c r="N440" s="182"/>
      <c r="O440" s="182"/>
      <c r="P440" s="162"/>
      <c r="Q440" s="182"/>
      <c r="R440" s="162"/>
      <c r="S440" s="162" t="s">
        <v>96</v>
      </c>
      <c r="T440" s="162" t="s">
        <v>96</v>
      </c>
      <c r="U440" s="182"/>
      <c r="V440" s="162"/>
      <c r="W440" s="182"/>
      <c r="X440" s="182"/>
      <c r="Y440" s="182"/>
      <c r="Z440" s="162" t="s">
        <v>96</v>
      </c>
      <c r="AA440" s="162" t="s">
        <v>263</v>
      </c>
      <c r="AB440" s="164" t="s">
        <v>99</v>
      </c>
      <c r="AC440" s="7" t="s">
        <v>100</v>
      </c>
      <c r="AD440" s="162" t="s">
        <v>96</v>
      </c>
      <c r="AE440" s="162" t="s">
        <v>101</v>
      </c>
      <c r="AF440" s="162" t="s">
        <v>247</v>
      </c>
      <c r="AG440" s="162" t="s">
        <v>183</v>
      </c>
      <c r="AH440" s="162" t="s">
        <v>1889</v>
      </c>
      <c r="AI440" s="162" t="s">
        <v>127</v>
      </c>
      <c r="AJ440" s="162">
        <v>2012</v>
      </c>
      <c r="AK440" s="162">
        <v>2</v>
      </c>
      <c r="AL440" s="162">
        <v>16</v>
      </c>
      <c r="AM440" s="162">
        <v>2012</v>
      </c>
      <c r="AN440" s="162">
        <v>3</v>
      </c>
      <c r="AO440" s="162">
        <v>14</v>
      </c>
      <c r="AP440" s="162">
        <v>2037</v>
      </c>
      <c r="AQ440" s="162">
        <v>3</v>
      </c>
      <c r="AR440" s="162">
        <v>13</v>
      </c>
      <c r="AS440" s="162">
        <v>2010</v>
      </c>
      <c r="AT440" s="162">
        <v>12</v>
      </c>
      <c r="AU440" s="162">
        <v>17</v>
      </c>
      <c r="AV440" s="162" t="s">
        <v>101</v>
      </c>
      <c r="AW440" s="162"/>
      <c r="AX440" s="162"/>
      <c r="AY440" s="162"/>
      <c r="AZ440" s="162"/>
      <c r="BA440" s="162"/>
      <c r="BB440" s="182"/>
      <c r="BC440" s="182"/>
      <c r="BD440" s="182"/>
      <c r="BE440" s="182"/>
      <c r="BF440" s="182"/>
      <c r="BG440" s="182"/>
      <c r="BH440" s="182"/>
      <c r="BI440" s="182"/>
      <c r="BJ440" s="182"/>
      <c r="BK440" s="182"/>
      <c r="BL440" s="182"/>
      <c r="BM440" s="162" t="s">
        <v>103</v>
      </c>
      <c r="BN440" s="162" t="s">
        <v>96</v>
      </c>
      <c r="BO440" s="162" t="s">
        <v>103</v>
      </c>
      <c r="BP440" s="162" t="s">
        <v>104</v>
      </c>
      <c r="BQ440" s="162" t="s">
        <v>117</v>
      </c>
      <c r="BR440" s="162" t="s">
        <v>566</v>
      </c>
      <c r="BS440" s="162" t="s">
        <v>621</v>
      </c>
      <c r="BT440" s="175">
        <v>206.41605493164101</v>
      </c>
      <c r="BU440" s="175">
        <v>206.089968017578</v>
      </c>
      <c r="BV440" s="175">
        <v>206.08996679687499</v>
      </c>
      <c r="BW440" s="175">
        <v>206.08996777343799</v>
      </c>
      <c r="BX440" s="162"/>
      <c r="BY440" s="182"/>
    </row>
    <row r="441" spans="1:77" x14ac:dyDescent="0.25">
      <c r="A441" s="162" t="s">
        <v>1890</v>
      </c>
      <c r="B441" s="162" t="s">
        <v>1891</v>
      </c>
      <c r="C441" s="162" t="s">
        <v>1892</v>
      </c>
      <c r="D441" s="162" t="s">
        <v>95</v>
      </c>
      <c r="E441" s="162" t="s">
        <v>96</v>
      </c>
      <c r="F441" s="162" t="s">
        <v>1893</v>
      </c>
      <c r="G441" s="182"/>
      <c r="H441" s="182"/>
      <c r="I441" s="183"/>
      <c r="J441" s="181">
        <v>1.4950000000000001</v>
      </c>
      <c r="K441" s="2">
        <v>1.4950000000000001</v>
      </c>
      <c r="L441" s="166">
        <v>4.25</v>
      </c>
      <c r="M441" s="182"/>
      <c r="N441" s="182"/>
      <c r="O441" s="182"/>
      <c r="P441" s="162"/>
      <c r="Q441" s="182"/>
      <c r="R441" s="162"/>
      <c r="S441" s="162" t="s">
        <v>96</v>
      </c>
      <c r="T441" s="162" t="s">
        <v>96</v>
      </c>
      <c r="U441" s="182"/>
      <c r="V441" s="162"/>
      <c r="W441" s="182"/>
      <c r="X441" s="182"/>
      <c r="Y441" s="182"/>
      <c r="Z441" s="162" t="s">
        <v>96</v>
      </c>
      <c r="AA441" s="162" t="s">
        <v>96</v>
      </c>
      <c r="AB441" s="164" t="s">
        <v>99</v>
      </c>
      <c r="AC441" s="7" t="s">
        <v>100</v>
      </c>
      <c r="AD441" s="162" t="s">
        <v>96</v>
      </c>
      <c r="AE441" s="162" t="s">
        <v>101</v>
      </c>
      <c r="AF441" s="162" t="s">
        <v>1369</v>
      </c>
      <c r="AG441" s="162" t="s">
        <v>183</v>
      </c>
      <c r="AH441" s="162" t="s">
        <v>114</v>
      </c>
      <c r="AI441" s="162" t="s">
        <v>1288</v>
      </c>
      <c r="AJ441" s="162">
        <v>2014</v>
      </c>
      <c r="AK441" s="162">
        <v>11</v>
      </c>
      <c r="AL441" s="162">
        <v>6</v>
      </c>
      <c r="AM441" s="162">
        <v>2014</v>
      </c>
      <c r="AN441" s="162">
        <v>11</v>
      </c>
      <c r="AO441" s="162">
        <v>6</v>
      </c>
      <c r="AP441" s="162">
        <v>2034</v>
      </c>
      <c r="AQ441" s="162">
        <v>11</v>
      </c>
      <c r="AR441" s="162">
        <v>5</v>
      </c>
      <c r="AS441" s="162">
        <v>2013</v>
      </c>
      <c r="AT441" s="162">
        <v>12</v>
      </c>
      <c r="AU441" s="162">
        <v>20</v>
      </c>
      <c r="AV441" s="162" t="s">
        <v>101</v>
      </c>
      <c r="AW441" s="162"/>
      <c r="AX441" s="162"/>
      <c r="AY441" s="162"/>
      <c r="AZ441" s="162"/>
      <c r="BA441" s="162"/>
      <c r="BB441" s="182"/>
      <c r="BC441" s="182"/>
      <c r="BD441" s="182"/>
      <c r="BE441" s="182"/>
      <c r="BF441" s="182"/>
      <c r="BG441" s="182"/>
      <c r="BH441" s="182"/>
      <c r="BI441" s="182"/>
      <c r="BJ441" s="182"/>
      <c r="BK441" s="182"/>
      <c r="BL441" s="182"/>
      <c r="BM441" s="162" t="s">
        <v>103</v>
      </c>
      <c r="BN441" s="162" t="s">
        <v>96</v>
      </c>
      <c r="BO441" s="162" t="s">
        <v>116</v>
      </c>
      <c r="BP441" s="162" t="s">
        <v>104</v>
      </c>
      <c r="BQ441" s="162" t="s">
        <v>117</v>
      </c>
      <c r="BR441" s="162" t="s">
        <v>118</v>
      </c>
      <c r="BS441" s="162" t="s">
        <v>404</v>
      </c>
      <c r="BT441" s="175">
        <v>4.0687812743773701</v>
      </c>
      <c r="BU441" s="175">
        <v>4.0489714294066701</v>
      </c>
      <c r="BV441" s="175">
        <v>4.0489714294066701</v>
      </c>
      <c r="BW441" s="175">
        <v>0</v>
      </c>
      <c r="BX441" s="162"/>
      <c r="BY441" s="182"/>
    </row>
    <row r="442" spans="1:77" x14ac:dyDescent="0.25">
      <c r="A442" s="162" t="s">
        <v>1894</v>
      </c>
      <c r="B442" s="162" t="s">
        <v>1895</v>
      </c>
      <c r="C442" s="162" t="s">
        <v>1896</v>
      </c>
      <c r="D442" s="162" t="s">
        <v>95</v>
      </c>
      <c r="E442" s="162" t="s">
        <v>96</v>
      </c>
      <c r="F442" s="162" t="s">
        <v>96</v>
      </c>
      <c r="G442" s="182"/>
      <c r="H442" s="182"/>
      <c r="I442" s="183"/>
      <c r="J442" s="2">
        <v>3.6</v>
      </c>
      <c r="K442" s="2">
        <v>3.6</v>
      </c>
      <c r="L442" s="166">
        <v>118</v>
      </c>
      <c r="M442" s="182"/>
      <c r="N442" s="182"/>
      <c r="O442" s="182"/>
      <c r="P442" s="162"/>
      <c r="Q442" s="182"/>
      <c r="R442" s="162"/>
      <c r="S442" s="162" t="s">
        <v>96</v>
      </c>
      <c r="T442" s="162" t="s">
        <v>96</v>
      </c>
      <c r="U442" s="182"/>
      <c r="V442" s="162"/>
      <c r="W442" s="182"/>
      <c r="X442" s="182"/>
      <c r="Y442" s="182"/>
      <c r="Z442" s="162"/>
      <c r="AA442" s="162" t="s">
        <v>263</v>
      </c>
      <c r="AB442" s="164" t="s">
        <v>99</v>
      </c>
      <c r="AC442" s="7" t="s">
        <v>100</v>
      </c>
      <c r="AD442" s="162" t="s">
        <v>96</v>
      </c>
      <c r="AE442" s="162" t="s">
        <v>101</v>
      </c>
      <c r="AF442" s="162" t="s">
        <v>182</v>
      </c>
      <c r="AG442" s="162" t="s">
        <v>183</v>
      </c>
      <c r="AH442" s="162" t="s">
        <v>873</v>
      </c>
      <c r="AI442" s="162" t="s">
        <v>874</v>
      </c>
      <c r="AJ442" s="162">
        <v>2013</v>
      </c>
      <c r="AK442" s="162">
        <v>7</v>
      </c>
      <c r="AL442" s="162">
        <v>1</v>
      </c>
      <c r="AM442" s="162">
        <v>2013</v>
      </c>
      <c r="AN442" s="162">
        <v>7</v>
      </c>
      <c r="AO442" s="162">
        <v>1</v>
      </c>
      <c r="AP442" s="162">
        <v>2033</v>
      </c>
      <c r="AQ442" s="162">
        <v>6</v>
      </c>
      <c r="AR442" s="162">
        <v>30</v>
      </c>
      <c r="AS442" s="162">
        <v>2012</v>
      </c>
      <c r="AT442" s="162">
        <v>5</v>
      </c>
      <c r="AU442" s="162">
        <v>9</v>
      </c>
      <c r="AV442" s="162" t="s">
        <v>101</v>
      </c>
      <c r="AW442" s="162"/>
      <c r="AX442" s="162"/>
      <c r="AY442" s="162"/>
      <c r="AZ442" s="162"/>
      <c r="BA442" s="162"/>
      <c r="BB442" s="182"/>
      <c r="BC442" s="182"/>
      <c r="BD442" s="182"/>
      <c r="BE442" s="182"/>
      <c r="BF442" s="182"/>
      <c r="BG442" s="182"/>
      <c r="BH442" s="182"/>
      <c r="BI442" s="182"/>
      <c r="BJ442" s="182"/>
      <c r="BK442" s="182"/>
      <c r="BL442" s="182"/>
      <c r="BM442" s="162" t="s">
        <v>103</v>
      </c>
      <c r="BN442" s="162" t="s">
        <v>96</v>
      </c>
      <c r="BO442" s="162" t="s">
        <v>103</v>
      </c>
      <c r="BP442" s="162" t="s">
        <v>104</v>
      </c>
      <c r="BQ442" s="162" t="s">
        <v>117</v>
      </c>
      <c r="BR442" s="162" t="s">
        <v>566</v>
      </c>
      <c r="BS442" s="162" t="s">
        <v>404</v>
      </c>
      <c r="BT442" s="175">
        <v>56.391817708333299</v>
      </c>
      <c r="BU442" s="175">
        <v>56.676546091715501</v>
      </c>
      <c r="BV442" s="175">
        <v>56.417574727376298</v>
      </c>
      <c r="BW442" s="175">
        <v>0</v>
      </c>
      <c r="BX442" s="162"/>
      <c r="BY442" s="182"/>
    </row>
    <row r="443" spans="1:77" x14ac:dyDescent="0.25">
      <c r="A443" s="162" t="s">
        <v>1897</v>
      </c>
      <c r="B443" s="162" t="s">
        <v>1898</v>
      </c>
      <c r="C443" s="162" t="s">
        <v>1899</v>
      </c>
      <c r="D443" s="162" t="s">
        <v>95</v>
      </c>
      <c r="E443" s="162"/>
      <c r="F443" s="162"/>
      <c r="G443" s="182"/>
      <c r="H443" s="182"/>
      <c r="I443" s="183"/>
      <c r="J443" s="166">
        <v>2</v>
      </c>
      <c r="K443" s="2">
        <v>0.35</v>
      </c>
      <c r="L443" s="166">
        <v>3.3758587466071028</v>
      </c>
      <c r="M443" s="182"/>
      <c r="N443" s="182"/>
      <c r="O443" s="182"/>
      <c r="P443" s="162"/>
      <c r="Q443" s="182"/>
      <c r="R443" s="162"/>
      <c r="S443" s="162"/>
      <c r="T443" s="162"/>
      <c r="U443" s="182"/>
      <c r="V443" s="162"/>
      <c r="W443" s="182"/>
      <c r="X443" s="182"/>
      <c r="Y443" s="182"/>
      <c r="Z443" s="162"/>
      <c r="AA443" s="162" t="s">
        <v>263</v>
      </c>
      <c r="AB443" s="101" t="s">
        <v>615</v>
      </c>
      <c r="AC443" s="7" t="s">
        <v>521</v>
      </c>
      <c r="AD443" s="162"/>
      <c r="AE443" s="162"/>
      <c r="AF443" s="162" t="s">
        <v>182</v>
      </c>
      <c r="AG443" s="162" t="s">
        <v>541</v>
      </c>
      <c r="AH443" s="162"/>
      <c r="AI443" s="162"/>
      <c r="AJ443" s="162"/>
      <c r="AK443" s="162"/>
      <c r="AL443" s="162"/>
      <c r="AM443" s="162">
        <v>1950</v>
      </c>
      <c r="AN443" s="162">
        <v>1</v>
      </c>
      <c r="AO443" s="162">
        <v>1</v>
      </c>
      <c r="AP443" s="162">
        <v>2099</v>
      </c>
      <c r="AQ443" s="162">
        <v>12</v>
      </c>
      <c r="AR443" s="162">
        <v>31</v>
      </c>
      <c r="AS443" s="162"/>
      <c r="AT443" s="162"/>
      <c r="AU443" s="162"/>
      <c r="AV443" s="162" t="s">
        <v>101</v>
      </c>
      <c r="AW443" s="162"/>
      <c r="AX443" s="162"/>
      <c r="AY443" s="162"/>
      <c r="AZ443" s="162"/>
      <c r="BA443" s="162"/>
      <c r="BB443" s="182"/>
      <c r="BC443" s="182"/>
      <c r="BD443" s="182"/>
      <c r="BE443" s="182"/>
      <c r="BF443" s="182"/>
      <c r="BG443" s="182"/>
      <c r="BH443" s="182"/>
      <c r="BI443" s="182"/>
      <c r="BJ443" s="182"/>
      <c r="BK443" s="182"/>
      <c r="BL443" s="182"/>
      <c r="BM443" s="162"/>
      <c r="BN443" s="162"/>
      <c r="BO443" s="162"/>
      <c r="BP443" s="162" t="s">
        <v>104</v>
      </c>
      <c r="BQ443" s="162" t="s">
        <v>117</v>
      </c>
      <c r="BR443" s="162" t="s">
        <v>96</v>
      </c>
      <c r="BS443" s="162" t="s">
        <v>404</v>
      </c>
      <c r="BT443" s="175">
        <v>3.5329638123312699</v>
      </c>
      <c r="BU443" s="175">
        <v>3.4667842960411099</v>
      </c>
      <c r="BV443" s="175">
        <v>3.35484354550176</v>
      </c>
      <c r="BW443" s="175">
        <v>3.27265577898102</v>
      </c>
      <c r="BX443" s="162"/>
      <c r="BY443" s="192"/>
    </row>
    <row r="444" spans="1:77" x14ac:dyDescent="0.25">
      <c r="A444" s="162" t="s">
        <v>1900</v>
      </c>
      <c r="B444" s="162" t="s">
        <v>1901</v>
      </c>
      <c r="C444" s="162" t="s">
        <v>1902</v>
      </c>
      <c r="D444" s="162" t="s">
        <v>95</v>
      </c>
      <c r="E444" s="162" t="s">
        <v>1903</v>
      </c>
      <c r="F444" s="162" t="s">
        <v>1904</v>
      </c>
      <c r="G444" s="182"/>
      <c r="H444" s="182"/>
      <c r="I444" s="183"/>
      <c r="J444" s="166">
        <v>60</v>
      </c>
      <c r="K444" s="188"/>
      <c r="L444" s="166">
        <v>0</v>
      </c>
      <c r="M444" s="182"/>
      <c r="N444" s="182"/>
      <c r="O444" s="182"/>
      <c r="P444" s="162">
        <v>0</v>
      </c>
      <c r="Q444" s="182"/>
      <c r="R444" s="162">
        <v>60</v>
      </c>
      <c r="S444" s="162" t="s">
        <v>96</v>
      </c>
      <c r="T444" s="162" t="s">
        <v>123</v>
      </c>
      <c r="U444" s="182"/>
      <c r="V444" s="162">
        <v>240</v>
      </c>
      <c r="W444" s="182"/>
      <c r="X444" s="182"/>
      <c r="Y444" s="182"/>
      <c r="Z444" s="162" t="s">
        <v>96</v>
      </c>
      <c r="AA444" s="162" t="s">
        <v>124</v>
      </c>
      <c r="AB444" s="164" t="s">
        <v>99</v>
      </c>
      <c r="AC444" s="7" t="s">
        <v>100</v>
      </c>
      <c r="AD444" s="162" t="s">
        <v>96</v>
      </c>
      <c r="AE444" s="162" t="s">
        <v>101</v>
      </c>
      <c r="AF444" s="162" t="s">
        <v>154</v>
      </c>
      <c r="AG444" s="162" t="s">
        <v>183</v>
      </c>
      <c r="AH444" s="162" t="s">
        <v>590</v>
      </c>
      <c r="AI444" s="162" t="s">
        <v>1905</v>
      </c>
      <c r="AJ444" s="162">
        <v>2022</v>
      </c>
      <c r="AK444" s="162">
        <v>2</v>
      </c>
      <c r="AL444" s="162">
        <v>28</v>
      </c>
      <c r="AM444" s="162">
        <v>2022</v>
      </c>
      <c r="AN444" s="162">
        <v>4</v>
      </c>
      <c r="AO444" s="162">
        <v>1</v>
      </c>
      <c r="AP444" s="162">
        <v>2037</v>
      </c>
      <c r="AQ444" s="162">
        <v>3</v>
      </c>
      <c r="AR444" s="162">
        <v>31</v>
      </c>
      <c r="AS444" s="162">
        <v>2020</v>
      </c>
      <c r="AT444" s="162">
        <v>5</v>
      </c>
      <c r="AU444" s="162">
        <v>12</v>
      </c>
      <c r="AV444" s="162" t="s">
        <v>101</v>
      </c>
      <c r="AW444" s="162"/>
      <c r="AX444" s="162"/>
      <c r="AY444" s="162"/>
      <c r="AZ444" s="162"/>
      <c r="BA444" s="7" t="s">
        <v>1906</v>
      </c>
      <c r="BB444" s="182"/>
      <c r="BC444" s="182"/>
      <c r="BD444" s="182"/>
      <c r="BE444" s="182"/>
      <c r="BF444" s="182"/>
      <c r="BG444" s="182"/>
      <c r="BH444" s="182"/>
      <c r="BI444" s="182"/>
      <c r="BJ444" s="182"/>
      <c r="BK444" s="182"/>
      <c r="BL444" s="182"/>
      <c r="BM444" s="162" t="s">
        <v>103</v>
      </c>
      <c r="BN444" s="162" t="s">
        <v>103</v>
      </c>
      <c r="BO444" s="162" t="s">
        <v>103</v>
      </c>
      <c r="BP444" s="162" t="s">
        <v>128</v>
      </c>
      <c r="BQ444" s="162" t="s">
        <v>105</v>
      </c>
      <c r="BR444" s="162" t="s">
        <v>129</v>
      </c>
      <c r="BS444" s="162" t="s">
        <v>130</v>
      </c>
      <c r="BT444" s="187"/>
      <c r="BU444" s="187"/>
      <c r="BV444" s="187"/>
      <c r="BW444" s="187"/>
      <c r="BX444" s="162"/>
      <c r="BY444" s="182"/>
    </row>
    <row r="445" spans="1:77" x14ac:dyDescent="0.25">
      <c r="A445" s="162" t="s">
        <v>1907</v>
      </c>
      <c r="B445" s="162" t="s">
        <v>1908</v>
      </c>
      <c r="C445" s="162" t="s">
        <v>1909</v>
      </c>
      <c r="D445" s="162" t="s">
        <v>95</v>
      </c>
      <c r="E445" s="162" t="s">
        <v>1910</v>
      </c>
      <c r="F445" s="162" t="s">
        <v>1911</v>
      </c>
      <c r="G445" s="182"/>
      <c r="H445" s="182"/>
      <c r="I445" s="183"/>
      <c r="J445" s="166">
        <v>50</v>
      </c>
      <c r="K445" s="188"/>
      <c r="L445" s="166">
        <v>0</v>
      </c>
      <c r="M445" s="182"/>
      <c r="N445" s="182"/>
      <c r="O445" s="182"/>
      <c r="P445" s="162"/>
      <c r="Q445" s="182"/>
      <c r="R445" s="162"/>
      <c r="S445" s="162" t="s">
        <v>96</v>
      </c>
      <c r="T445" s="162" t="s">
        <v>123</v>
      </c>
      <c r="U445" s="182"/>
      <c r="V445" s="162">
        <v>200</v>
      </c>
      <c r="W445" s="182"/>
      <c r="X445" s="182"/>
      <c r="Y445" s="182"/>
      <c r="Z445" s="162" t="s">
        <v>96</v>
      </c>
      <c r="AA445" s="162" t="s">
        <v>96</v>
      </c>
      <c r="AB445" s="164" t="s">
        <v>99</v>
      </c>
      <c r="AC445" s="7" t="s">
        <v>100</v>
      </c>
      <c r="AD445" s="162" t="s">
        <v>96</v>
      </c>
      <c r="AE445" s="162" t="s">
        <v>101</v>
      </c>
      <c r="AF445" s="162" t="s">
        <v>247</v>
      </c>
      <c r="AG445" s="162" t="s">
        <v>183</v>
      </c>
      <c r="AH445" s="162" t="s">
        <v>196</v>
      </c>
      <c r="AI445" s="162" t="s">
        <v>364</v>
      </c>
      <c r="AJ445" s="162">
        <v>2022</v>
      </c>
      <c r="AK445" s="162">
        <v>3</v>
      </c>
      <c r="AL445" s="162">
        <v>17</v>
      </c>
      <c r="AM445" s="162">
        <v>2022</v>
      </c>
      <c r="AN445" s="162">
        <v>5</v>
      </c>
      <c r="AO445" s="162">
        <v>1</v>
      </c>
      <c r="AP445" s="162">
        <v>2032</v>
      </c>
      <c r="AQ445" s="162">
        <v>4</v>
      </c>
      <c r="AR445" s="162">
        <v>30</v>
      </c>
      <c r="AS445" s="162">
        <v>2017</v>
      </c>
      <c r="AT445" s="162">
        <v>11</v>
      </c>
      <c r="AU445" s="162">
        <v>8</v>
      </c>
      <c r="AV445" s="162" t="s">
        <v>101</v>
      </c>
      <c r="AW445" s="162"/>
      <c r="AX445" s="162"/>
      <c r="AY445" s="162"/>
      <c r="AZ445" s="162"/>
      <c r="BA445" s="162"/>
      <c r="BB445" s="182"/>
      <c r="BC445" s="182"/>
      <c r="BD445" s="182"/>
      <c r="BE445" s="182"/>
      <c r="BF445" s="182"/>
      <c r="BG445" s="182"/>
      <c r="BH445" s="182"/>
      <c r="BI445" s="182"/>
      <c r="BJ445" s="182"/>
      <c r="BK445" s="182"/>
      <c r="BL445" s="182"/>
      <c r="BM445" s="162" t="s">
        <v>103</v>
      </c>
      <c r="BN445" s="162" t="s">
        <v>96</v>
      </c>
      <c r="BO445" s="162" t="s">
        <v>103</v>
      </c>
      <c r="BP445" s="162" t="s">
        <v>128</v>
      </c>
      <c r="BQ445" s="162" t="s">
        <v>105</v>
      </c>
      <c r="BR445" s="162" t="s">
        <v>198</v>
      </c>
      <c r="BS445" s="162" t="s">
        <v>130</v>
      </c>
      <c r="BT445" s="187"/>
      <c r="BU445" s="187"/>
      <c r="BV445" s="187"/>
      <c r="BW445" s="187"/>
      <c r="BX445" s="162"/>
      <c r="BY445" s="182"/>
    </row>
    <row r="446" spans="1:77" x14ac:dyDescent="0.25">
      <c r="A446" s="162" t="s">
        <v>1912</v>
      </c>
      <c r="B446" s="162" t="s">
        <v>1908</v>
      </c>
      <c r="C446" s="162" t="s">
        <v>1909</v>
      </c>
      <c r="D446" s="162" t="s">
        <v>95</v>
      </c>
      <c r="E446" s="162" t="s">
        <v>1910</v>
      </c>
      <c r="F446" s="162" t="s">
        <v>1911</v>
      </c>
      <c r="G446" s="182"/>
      <c r="H446" s="182"/>
      <c r="I446" s="183"/>
      <c r="J446" s="166">
        <v>50</v>
      </c>
      <c r="K446" s="188"/>
      <c r="L446" s="166">
        <v>0</v>
      </c>
      <c r="M446" s="182"/>
      <c r="N446" s="182"/>
      <c r="O446" s="182"/>
      <c r="P446" s="162"/>
      <c r="Q446" s="182"/>
      <c r="R446" s="162"/>
      <c r="S446" s="162" t="s">
        <v>96</v>
      </c>
      <c r="T446" s="162" t="s">
        <v>123</v>
      </c>
      <c r="U446" s="182"/>
      <c r="V446" s="162">
        <v>200</v>
      </c>
      <c r="W446" s="182"/>
      <c r="X446" s="182"/>
      <c r="Y446" s="182"/>
      <c r="Z446" s="162" t="s">
        <v>96</v>
      </c>
      <c r="AA446" s="162" t="s">
        <v>124</v>
      </c>
      <c r="AB446" s="164" t="s">
        <v>99</v>
      </c>
      <c r="AC446" s="7" t="s">
        <v>100</v>
      </c>
      <c r="AD446" s="162" t="s">
        <v>96</v>
      </c>
      <c r="AE446" s="162" t="s">
        <v>101</v>
      </c>
      <c r="AF446" s="162" t="s">
        <v>247</v>
      </c>
      <c r="AG446" s="162" t="s">
        <v>183</v>
      </c>
      <c r="AH446" s="162" t="s">
        <v>590</v>
      </c>
      <c r="AI446" s="162" t="s">
        <v>364</v>
      </c>
      <c r="AJ446" s="162">
        <v>2021</v>
      </c>
      <c r="AK446" s="162">
        <v>12</v>
      </c>
      <c r="AL446" s="162">
        <v>23</v>
      </c>
      <c r="AM446" s="162">
        <v>2022</v>
      </c>
      <c r="AN446" s="162">
        <v>5</v>
      </c>
      <c r="AO446" s="162">
        <v>1</v>
      </c>
      <c r="AP446" s="162">
        <v>2037</v>
      </c>
      <c r="AQ446" s="162">
        <v>4</v>
      </c>
      <c r="AR446" s="162">
        <v>30</v>
      </c>
      <c r="AS446" s="162">
        <v>2020</v>
      </c>
      <c r="AT446" s="162">
        <v>5</v>
      </c>
      <c r="AU446" s="162">
        <v>12</v>
      </c>
      <c r="AV446" s="162" t="s">
        <v>101</v>
      </c>
      <c r="AW446" s="162"/>
      <c r="AX446" s="162"/>
      <c r="AY446" s="162"/>
      <c r="AZ446" s="162"/>
      <c r="BA446" s="162">
        <v>1</v>
      </c>
      <c r="BB446" s="182"/>
      <c r="BC446" s="182"/>
      <c r="BD446" s="182"/>
      <c r="BE446" s="182"/>
      <c r="BF446" s="182"/>
      <c r="BG446" s="182"/>
      <c r="BH446" s="182"/>
      <c r="BI446" s="182"/>
      <c r="BJ446" s="182"/>
      <c r="BK446" s="182"/>
      <c r="BL446" s="182"/>
      <c r="BM446" s="162" t="s">
        <v>103</v>
      </c>
      <c r="BN446" s="162" t="s">
        <v>103</v>
      </c>
      <c r="BO446" s="162" t="s">
        <v>103</v>
      </c>
      <c r="BP446" s="162" t="s">
        <v>128</v>
      </c>
      <c r="BQ446" s="162" t="s">
        <v>105</v>
      </c>
      <c r="BR446" s="162" t="s">
        <v>129</v>
      </c>
      <c r="BS446" s="162" t="s">
        <v>130</v>
      </c>
      <c r="BT446" s="187"/>
      <c r="BU446" s="187"/>
      <c r="BV446" s="187"/>
      <c r="BW446" s="187"/>
      <c r="BX446" s="162"/>
      <c r="BY446" s="193"/>
    </row>
    <row r="447" spans="1:77" x14ac:dyDescent="0.25">
      <c r="A447" s="162" t="s">
        <v>1913</v>
      </c>
      <c r="B447" s="162" t="s">
        <v>1908</v>
      </c>
      <c r="C447" s="162" t="s">
        <v>1909</v>
      </c>
      <c r="D447" s="162" t="s">
        <v>95</v>
      </c>
      <c r="E447" s="162" t="s">
        <v>1910</v>
      </c>
      <c r="F447" s="162" t="s">
        <v>1911</v>
      </c>
      <c r="G447" s="182"/>
      <c r="H447" s="182"/>
      <c r="I447" s="183"/>
      <c r="J447" s="166">
        <v>50</v>
      </c>
      <c r="K447" s="188"/>
      <c r="L447" s="166">
        <v>0</v>
      </c>
      <c r="M447" s="182"/>
      <c r="N447" s="182"/>
      <c r="O447" s="182"/>
      <c r="P447" s="162"/>
      <c r="Q447" s="182"/>
      <c r="R447" s="162"/>
      <c r="S447" s="162" t="s">
        <v>96</v>
      </c>
      <c r="T447" s="162" t="s">
        <v>123</v>
      </c>
      <c r="U447" s="182"/>
      <c r="V447" s="162">
        <v>200</v>
      </c>
      <c r="W447" s="182"/>
      <c r="X447" s="182"/>
      <c r="Y447" s="182"/>
      <c r="Z447" s="162" t="s">
        <v>96</v>
      </c>
      <c r="AA447" s="162" t="s">
        <v>124</v>
      </c>
      <c r="AB447" s="164" t="s">
        <v>99</v>
      </c>
      <c r="AC447" s="7" t="s">
        <v>100</v>
      </c>
      <c r="AD447" s="162" t="s">
        <v>96</v>
      </c>
      <c r="AE447" s="162" t="s">
        <v>101</v>
      </c>
      <c r="AF447" s="162" t="s">
        <v>247</v>
      </c>
      <c r="AG447" s="162" t="s">
        <v>183</v>
      </c>
      <c r="AH447" s="162" t="s">
        <v>590</v>
      </c>
      <c r="AI447" s="162" t="s">
        <v>364</v>
      </c>
      <c r="AJ447" s="162">
        <v>2022</v>
      </c>
      <c r="AK447" s="162">
        <v>2</v>
      </c>
      <c r="AL447" s="162">
        <v>11</v>
      </c>
      <c r="AM447" s="162">
        <v>2022</v>
      </c>
      <c r="AN447" s="162">
        <v>5</v>
      </c>
      <c r="AO447" s="162">
        <v>1</v>
      </c>
      <c r="AP447" s="162">
        <v>2037</v>
      </c>
      <c r="AQ447" s="162">
        <v>4</v>
      </c>
      <c r="AR447" s="162">
        <v>30</v>
      </c>
      <c r="AS447" s="162">
        <v>2020</v>
      </c>
      <c r="AT447" s="162">
        <v>5</v>
      </c>
      <c r="AU447" s="162">
        <v>12</v>
      </c>
      <c r="AV447" s="162" t="s">
        <v>101</v>
      </c>
      <c r="AW447" s="162"/>
      <c r="AX447" s="162"/>
      <c r="AY447" s="162"/>
      <c r="AZ447" s="162"/>
      <c r="BA447" s="162">
        <v>1</v>
      </c>
      <c r="BB447" s="182"/>
      <c r="BC447" s="182"/>
      <c r="BD447" s="182"/>
      <c r="BE447" s="182"/>
      <c r="BF447" s="182"/>
      <c r="BG447" s="182"/>
      <c r="BH447" s="182"/>
      <c r="BI447" s="182"/>
      <c r="BJ447" s="182"/>
      <c r="BK447" s="182"/>
      <c r="BL447" s="182"/>
      <c r="BM447" s="162" t="s">
        <v>103</v>
      </c>
      <c r="BN447" s="162" t="s">
        <v>103</v>
      </c>
      <c r="BO447" s="162" t="s">
        <v>103</v>
      </c>
      <c r="BP447" s="162" t="s">
        <v>128</v>
      </c>
      <c r="BQ447" s="162" t="s">
        <v>105</v>
      </c>
      <c r="BR447" s="162" t="s">
        <v>129</v>
      </c>
      <c r="BS447" s="162" t="s">
        <v>130</v>
      </c>
      <c r="BT447" s="187"/>
      <c r="BU447" s="187"/>
      <c r="BV447" s="187"/>
      <c r="BW447" s="187"/>
      <c r="BX447" s="162"/>
      <c r="BY447" s="182"/>
    </row>
    <row r="448" spans="1:77" x14ac:dyDescent="0.25">
      <c r="A448" s="162" t="s">
        <v>1914</v>
      </c>
      <c r="B448" s="162" t="s">
        <v>1908</v>
      </c>
      <c r="C448" s="162" t="s">
        <v>1909</v>
      </c>
      <c r="D448" s="162" t="s">
        <v>95</v>
      </c>
      <c r="E448" s="162" t="s">
        <v>1910</v>
      </c>
      <c r="F448" s="162" t="s">
        <v>1911</v>
      </c>
      <c r="G448" s="182"/>
      <c r="H448" s="182"/>
      <c r="I448" s="183"/>
      <c r="J448" s="166">
        <v>50</v>
      </c>
      <c r="K448" s="188"/>
      <c r="L448" s="166">
        <v>0</v>
      </c>
      <c r="M448" s="182"/>
      <c r="N448" s="182"/>
      <c r="O448" s="182"/>
      <c r="P448" s="162"/>
      <c r="Q448" s="182"/>
      <c r="R448" s="162"/>
      <c r="S448" s="162" t="s">
        <v>96</v>
      </c>
      <c r="T448" s="162" t="s">
        <v>123</v>
      </c>
      <c r="U448" s="182"/>
      <c r="V448" s="162">
        <v>200</v>
      </c>
      <c r="W448" s="182"/>
      <c r="X448" s="182"/>
      <c r="Y448" s="182"/>
      <c r="Z448" s="162" t="s">
        <v>96</v>
      </c>
      <c r="AA448" s="162" t="s">
        <v>124</v>
      </c>
      <c r="AB448" s="164" t="s">
        <v>99</v>
      </c>
      <c r="AC448" s="7" t="s">
        <v>100</v>
      </c>
      <c r="AD448" s="162" t="s">
        <v>96</v>
      </c>
      <c r="AE448" s="162" t="s">
        <v>101</v>
      </c>
      <c r="AF448" s="162" t="s">
        <v>247</v>
      </c>
      <c r="AG448" s="162" t="s">
        <v>183</v>
      </c>
      <c r="AH448" s="162" t="s">
        <v>590</v>
      </c>
      <c r="AI448" s="162" t="s">
        <v>364</v>
      </c>
      <c r="AJ448" s="162">
        <v>2021</v>
      </c>
      <c r="AK448" s="162">
        <v>12</v>
      </c>
      <c r="AL448" s="162">
        <v>23</v>
      </c>
      <c r="AM448" s="162">
        <v>2022</v>
      </c>
      <c r="AN448" s="162">
        <v>5</v>
      </c>
      <c r="AO448" s="162">
        <v>1</v>
      </c>
      <c r="AP448" s="162">
        <v>2037</v>
      </c>
      <c r="AQ448" s="162">
        <v>4</v>
      </c>
      <c r="AR448" s="162">
        <v>30</v>
      </c>
      <c r="AS448" s="162">
        <v>2020</v>
      </c>
      <c r="AT448" s="162">
        <v>5</v>
      </c>
      <c r="AU448" s="162">
        <v>12</v>
      </c>
      <c r="AV448" s="162" t="s">
        <v>101</v>
      </c>
      <c r="AW448" s="162"/>
      <c r="AX448" s="162"/>
      <c r="AY448" s="162"/>
      <c r="AZ448" s="162"/>
      <c r="BA448" s="162">
        <v>1</v>
      </c>
      <c r="BB448" s="182"/>
      <c r="BC448" s="182"/>
      <c r="BD448" s="182"/>
      <c r="BE448" s="182"/>
      <c r="BF448" s="182"/>
      <c r="BG448" s="182"/>
      <c r="BH448" s="182"/>
      <c r="BI448" s="182"/>
      <c r="BJ448" s="182"/>
      <c r="BK448" s="182"/>
      <c r="BL448" s="182"/>
      <c r="BM448" s="162" t="s">
        <v>103</v>
      </c>
      <c r="BN448" s="162" t="s">
        <v>103</v>
      </c>
      <c r="BO448" s="162" t="s">
        <v>103</v>
      </c>
      <c r="BP448" s="162" t="s">
        <v>128</v>
      </c>
      <c r="BQ448" s="162" t="s">
        <v>105</v>
      </c>
      <c r="BR448" s="162" t="s">
        <v>129</v>
      </c>
      <c r="BS448" s="162" t="s">
        <v>130</v>
      </c>
      <c r="BT448" s="187"/>
      <c r="BU448" s="187"/>
      <c r="BV448" s="187"/>
      <c r="BW448" s="187"/>
      <c r="BX448" s="162"/>
      <c r="BY448" s="182"/>
    </row>
    <row r="449" spans="1:77" x14ac:dyDescent="0.25">
      <c r="A449" s="162" t="s">
        <v>1915</v>
      </c>
      <c r="B449" s="162" t="s">
        <v>1916</v>
      </c>
      <c r="C449" s="162" t="s">
        <v>1917</v>
      </c>
      <c r="D449" s="162" t="s">
        <v>95</v>
      </c>
      <c r="E449" s="162" t="s">
        <v>1918</v>
      </c>
      <c r="F449" s="162" t="s">
        <v>1919</v>
      </c>
      <c r="G449" s="182"/>
      <c r="H449" s="182"/>
      <c r="I449" s="183"/>
      <c r="J449" s="166">
        <v>12</v>
      </c>
      <c r="K449" s="2">
        <v>12</v>
      </c>
      <c r="L449" s="166">
        <v>28</v>
      </c>
      <c r="M449" s="182"/>
      <c r="N449" s="182"/>
      <c r="O449" s="182"/>
      <c r="P449" s="162"/>
      <c r="Q449" s="182"/>
      <c r="R449" s="162"/>
      <c r="S449" s="162" t="s">
        <v>208</v>
      </c>
      <c r="T449" s="162" t="s">
        <v>96</v>
      </c>
      <c r="U449" s="182"/>
      <c r="V449" s="162"/>
      <c r="W449" s="182"/>
      <c r="X449" s="182"/>
      <c r="Y449" s="182"/>
      <c r="Z449" s="162" t="s">
        <v>96</v>
      </c>
      <c r="AA449" s="162" t="s">
        <v>263</v>
      </c>
      <c r="AB449" s="164" t="s">
        <v>99</v>
      </c>
      <c r="AC449" s="7" t="s">
        <v>100</v>
      </c>
      <c r="AD449" s="162" t="s">
        <v>96</v>
      </c>
      <c r="AE449" s="162" t="s">
        <v>101</v>
      </c>
      <c r="AF449" s="162"/>
      <c r="AG449" s="162"/>
      <c r="AH449" s="162" t="s">
        <v>1308</v>
      </c>
      <c r="AI449" s="162" t="s">
        <v>147</v>
      </c>
      <c r="AJ449" s="162">
        <v>2019</v>
      </c>
      <c r="AK449" s="162">
        <v>1</v>
      </c>
      <c r="AL449" s="162">
        <v>1</v>
      </c>
      <c r="AM449" s="162">
        <v>2019</v>
      </c>
      <c r="AN449" s="162">
        <v>1</v>
      </c>
      <c r="AO449" s="162">
        <v>1</v>
      </c>
      <c r="AP449" s="162">
        <v>2043</v>
      </c>
      <c r="AQ449" s="162">
        <v>12</v>
      </c>
      <c r="AR449" s="162">
        <v>31</v>
      </c>
      <c r="AS449" s="162">
        <v>2012</v>
      </c>
      <c r="AT449" s="162">
        <v>8</v>
      </c>
      <c r="AU449" s="162">
        <v>20</v>
      </c>
      <c r="AV449" s="162" t="s">
        <v>101</v>
      </c>
      <c r="AW449" s="162"/>
      <c r="AX449" s="162"/>
      <c r="AY449" s="162"/>
      <c r="AZ449" s="162"/>
      <c r="BA449" s="162"/>
      <c r="BB449" s="182"/>
      <c r="BC449" s="182"/>
      <c r="BD449" s="182"/>
      <c r="BE449" s="182"/>
      <c r="BF449" s="182"/>
      <c r="BG449" s="182"/>
      <c r="BH449" s="182"/>
      <c r="BI449" s="182"/>
      <c r="BJ449" s="182"/>
      <c r="BK449" s="182"/>
      <c r="BL449" s="182"/>
      <c r="BM449" s="162" t="s">
        <v>103</v>
      </c>
      <c r="BN449" s="162" t="s">
        <v>96</v>
      </c>
      <c r="BO449" s="162" t="s">
        <v>103</v>
      </c>
      <c r="BP449" s="162" t="s">
        <v>104</v>
      </c>
      <c r="BQ449" s="162" t="s">
        <v>117</v>
      </c>
      <c r="BR449" s="162" t="s">
        <v>566</v>
      </c>
      <c r="BS449" s="162" t="s">
        <v>119</v>
      </c>
      <c r="BT449" s="175">
        <v>27.083373184204099</v>
      </c>
      <c r="BU449" s="175">
        <v>26.656865066528301</v>
      </c>
      <c r="BV449" s="175">
        <v>25.9184892120361</v>
      </c>
      <c r="BW449" s="175">
        <v>25.024211181640599</v>
      </c>
      <c r="BX449" s="162"/>
      <c r="BY449" s="182"/>
    </row>
    <row r="450" spans="1:77" x14ac:dyDescent="0.25">
      <c r="A450" s="162" t="s">
        <v>1920</v>
      </c>
      <c r="B450" s="162" t="s">
        <v>1921</v>
      </c>
      <c r="C450" s="162" t="s">
        <v>1922</v>
      </c>
      <c r="D450" s="162" t="s">
        <v>95</v>
      </c>
      <c r="E450" s="162"/>
      <c r="F450" s="162"/>
      <c r="G450" s="182"/>
      <c r="H450" s="182"/>
      <c r="I450" s="183"/>
      <c r="J450" s="166">
        <v>84.1</v>
      </c>
      <c r="K450" s="188"/>
      <c r="L450" s="168">
        <v>532.61922961298706</v>
      </c>
      <c r="M450" s="182"/>
      <c r="N450" s="182"/>
      <c r="O450" s="182"/>
      <c r="P450" s="162"/>
      <c r="Q450" s="182"/>
      <c r="R450" s="162"/>
      <c r="S450" s="162"/>
      <c r="T450" s="162"/>
      <c r="U450" s="182"/>
      <c r="V450" s="162"/>
      <c r="W450" s="182"/>
      <c r="X450" s="182"/>
      <c r="Y450" s="182"/>
      <c r="Z450" s="162"/>
      <c r="AA450" s="162" t="s">
        <v>96</v>
      </c>
      <c r="AB450" s="101" t="s">
        <v>615</v>
      </c>
      <c r="AC450" s="7" t="s">
        <v>521</v>
      </c>
      <c r="AD450" s="162"/>
      <c r="AE450" s="162"/>
      <c r="AF450" s="162"/>
      <c r="AG450" s="162"/>
      <c r="AH450" s="162"/>
      <c r="AI450" s="162"/>
      <c r="AJ450" s="162"/>
      <c r="AK450" s="162"/>
      <c r="AL450" s="162"/>
      <c r="AM450" s="162">
        <v>1950</v>
      </c>
      <c r="AN450" s="162">
        <v>1</v>
      </c>
      <c r="AO450" s="162">
        <v>1</v>
      </c>
      <c r="AP450" s="162">
        <v>2099</v>
      </c>
      <c r="AQ450" s="162">
        <v>12</v>
      </c>
      <c r="AR450" s="162">
        <v>31</v>
      </c>
      <c r="AS450" s="162"/>
      <c r="AT450" s="162"/>
      <c r="AU450" s="162"/>
      <c r="AV450" s="162" t="s">
        <v>101</v>
      </c>
      <c r="AW450" s="162"/>
      <c r="AX450" s="162"/>
      <c r="AY450" s="162"/>
      <c r="AZ450" s="162"/>
      <c r="BA450" s="162"/>
      <c r="BB450" s="182"/>
      <c r="BC450" s="182"/>
      <c r="BD450" s="182"/>
      <c r="BE450" s="182"/>
      <c r="BF450" s="182"/>
      <c r="BG450" s="182"/>
      <c r="BH450" s="182"/>
      <c r="BI450" s="182"/>
      <c r="BJ450" s="182"/>
      <c r="BK450" s="182"/>
      <c r="BL450" s="182"/>
      <c r="BM450" s="162"/>
      <c r="BN450" s="162"/>
      <c r="BO450" s="162"/>
      <c r="BP450" s="162" t="s">
        <v>104</v>
      </c>
      <c r="BQ450" s="162" t="s">
        <v>117</v>
      </c>
      <c r="BR450" s="162" t="s">
        <v>96</v>
      </c>
      <c r="BS450" s="162" t="s">
        <v>522</v>
      </c>
      <c r="BT450" s="187"/>
      <c r="BU450" s="187"/>
      <c r="BV450" s="187"/>
      <c r="BW450" s="187"/>
      <c r="BX450" s="162"/>
      <c r="BY450" s="192"/>
    </row>
    <row r="451" spans="1:77" x14ac:dyDescent="0.25">
      <c r="A451" s="162" t="s">
        <v>1923</v>
      </c>
      <c r="B451" s="162" t="s">
        <v>1924</v>
      </c>
      <c r="C451" s="162" t="s">
        <v>1922</v>
      </c>
      <c r="D451" s="162" t="s">
        <v>95</v>
      </c>
      <c r="E451" s="162"/>
      <c r="F451" s="162"/>
      <c r="G451" s="182"/>
      <c r="H451" s="182"/>
      <c r="I451" s="183"/>
      <c r="J451" s="166">
        <v>85</v>
      </c>
      <c r="K451" s="188"/>
      <c r="L451" s="168">
        <v>532.61922961298706</v>
      </c>
      <c r="M451" s="182"/>
      <c r="N451" s="182"/>
      <c r="O451" s="182"/>
      <c r="P451" s="162"/>
      <c r="Q451" s="182"/>
      <c r="R451" s="162"/>
      <c r="S451" s="162"/>
      <c r="T451" s="162"/>
      <c r="U451" s="182"/>
      <c r="V451" s="162"/>
      <c r="W451" s="182"/>
      <c r="X451" s="182"/>
      <c r="Y451" s="182"/>
      <c r="Z451" s="162"/>
      <c r="AA451" s="162" t="s">
        <v>96</v>
      </c>
      <c r="AB451" s="101" t="s">
        <v>615</v>
      </c>
      <c r="AC451" s="7" t="s">
        <v>521</v>
      </c>
      <c r="AD451" s="162"/>
      <c r="AE451" s="162"/>
      <c r="AF451" s="162"/>
      <c r="AG451" s="162"/>
      <c r="AH451" s="162"/>
      <c r="AI451" s="162"/>
      <c r="AJ451" s="162"/>
      <c r="AK451" s="162"/>
      <c r="AL451" s="162"/>
      <c r="AM451" s="162">
        <v>1950</v>
      </c>
      <c r="AN451" s="162">
        <v>1</v>
      </c>
      <c r="AO451" s="162">
        <v>1</v>
      </c>
      <c r="AP451" s="162">
        <v>2099</v>
      </c>
      <c r="AQ451" s="162">
        <v>12</v>
      </c>
      <c r="AR451" s="162">
        <v>31</v>
      </c>
      <c r="AS451" s="162"/>
      <c r="AT451" s="162"/>
      <c r="AU451" s="162"/>
      <c r="AV451" s="162" t="s">
        <v>101</v>
      </c>
      <c r="AW451" s="162"/>
      <c r="AX451" s="162"/>
      <c r="AY451" s="162"/>
      <c r="AZ451" s="162"/>
      <c r="BA451" s="162"/>
      <c r="BB451" s="182"/>
      <c r="BC451" s="182"/>
      <c r="BD451" s="182"/>
      <c r="BE451" s="182"/>
      <c r="BF451" s="182"/>
      <c r="BG451" s="182"/>
      <c r="BH451" s="182"/>
      <c r="BI451" s="182"/>
      <c r="BJ451" s="182"/>
      <c r="BK451" s="182"/>
      <c r="BL451" s="182"/>
      <c r="BM451" s="162"/>
      <c r="BN451" s="162"/>
      <c r="BO451" s="162"/>
      <c r="BP451" s="162" t="s">
        <v>104</v>
      </c>
      <c r="BQ451" s="162" t="s">
        <v>117</v>
      </c>
      <c r="BR451" s="162" t="s">
        <v>96</v>
      </c>
      <c r="BS451" s="162" t="s">
        <v>522</v>
      </c>
      <c r="BT451" s="187"/>
      <c r="BU451" s="187"/>
      <c r="BV451" s="187"/>
      <c r="BW451" s="187"/>
      <c r="BX451" s="162"/>
      <c r="BY451" s="192"/>
    </row>
    <row r="452" spans="1:77" x14ac:dyDescent="0.25">
      <c r="A452" s="162" t="s">
        <v>1925</v>
      </c>
      <c r="B452" s="162" t="s">
        <v>1926</v>
      </c>
      <c r="C452" s="162" t="s">
        <v>1927</v>
      </c>
      <c r="D452" s="162" t="s">
        <v>95</v>
      </c>
      <c r="E452" s="162" t="s">
        <v>1928</v>
      </c>
      <c r="F452" s="162" t="s">
        <v>1929</v>
      </c>
      <c r="G452" s="182"/>
      <c r="H452" s="182"/>
      <c r="I452" s="183"/>
      <c r="J452" s="166">
        <v>1.4</v>
      </c>
      <c r="K452" s="2">
        <v>1.4</v>
      </c>
      <c r="L452" s="166">
        <v>1.96</v>
      </c>
      <c r="M452" s="182"/>
      <c r="N452" s="182"/>
      <c r="O452" s="182"/>
      <c r="P452" s="162"/>
      <c r="Q452" s="182"/>
      <c r="R452" s="162"/>
      <c r="S452" s="162" t="s">
        <v>208</v>
      </c>
      <c r="T452" s="162" t="s">
        <v>96</v>
      </c>
      <c r="U452" s="182"/>
      <c r="V452" s="162"/>
      <c r="W452" s="182"/>
      <c r="X452" s="182"/>
      <c r="Y452" s="182"/>
      <c r="Z452" s="162" t="s">
        <v>96</v>
      </c>
      <c r="AA452" s="162" t="s">
        <v>96</v>
      </c>
      <c r="AB452" s="164" t="s">
        <v>99</v>
      </c>
      <c r="AC452" s="7" t="s">
        <v>100</v>
      </c>
      <c r="AD452" s="162" t="s">
        <v>96</v>
      </c>
      <c r="AE452" s="162" t="s">
        <v>101</v>
      </c>
      <c r="AF452" s="162" t="s">
        <v>608</v>
      </c>
      <c r="AG452" s="162" t="s">
        <v>609</v>
      </c>
      <c r="AH452" s="162" t="s">
        <v>555</v>
      </c>
      <c r="AI452" s="162" t="s">
        <v>147</v>
      </c>
      <c r="AJ452" s="162">
        <v>2015</v>
      </c>
      <c r="AK452" s="162">
        <v>7</v>
      </c>
      <c r="AL452" s="162">
        <v>28</v>
      </c>
      <c r="AM452" s="162">
        <v>2015</v>
      </c>
      <c r="AN452" s="162">
        <v>7</v>
      </c>
      <c r="AO452" s="162">
        <v>28</v>
      </c>
      <c r="AP452" s="162">
        <v>2035</v>
      </c>
      <c r="AQ452" s="162">
        <v>7</v>
      </c>
      <c r="AR452" s="162">
        <v>27</v>
      </c>
      <c r="AS452" s="162">
        <v>2013</v>
      </c>
      <c r="AT452" s="162">
        <v>8</v>
      </c>
      <c r="AU452" s="162">
        <v>1</v>
      </c>
      <c r="AV452" s="162" t="s">
        <v>101</v>
      </c>
      <c r="AW452" s="162"/>
      <c r="AX452" s="162"/>
      <c r="AY452" s="162"/>
      <c r="AZ452" s="162"/>
      <c r="BA452" s="162"/>
      <c r="BB452" s="182"/>
      <c r="BC452" s="182"/>
      <c r="BD452" s="182"/>
      <c r="BE452" s="182"/>
      <c r="BF452" s="182"/>
      <c r="BG452" s="182"/>
      <c r="BH452" s="182"/>
      <c r="BI452" s="182"/>
      <c r="BJ452" s="182"/>
      <c r="BK452" s="182"/>
      <c r="BL452" s="182"/>
      <c r="BM452" s="162" t="s">
        <v>103</v>
      </c>
      <c r="BN452" s="162" t="s">
        <v>96</v>
      </c>
      <c r="BO452" s="162" t="s">
        <v>116</v>
      </c>
      <c r="BP452" s="162" t="s">
        <v>104</v>
      </c>
      <c r="BQ452" s="162" t="s">
        <v>117</v>
      </c>
      <c r="BR452" s="162" t="s">
        <v>556</v>
      </c>
      <c r="BS452" s="162" t="s">
        <v>119</v>
      </c>
      <c r="BT452" s="175">
        <v>3.1244387493133501</v>
      </c>
      <c r="BU452" s="175">
        <v>3.0864266414642301</v>
      </c>
      <c r="BV452" s="175">
        <v>3.0251594467163101</v>
      </c>
      <c r="BW452" s="175">
        <v>1.8294021282196</v>
      </c>
      <c r="BX452" s="162"/>
      <c r="BY452" s="182"/>
    </row>
    <row r="453" spans="1:77" x14ac:dyDescent="0.25">
      <c r="A453" s="162" t="s">
        <v>1930</v>
      </c>
      <c r="B453" s="162" t="s">
        <v>1931</v>
      </c>
      <c r="C453" s="162" t="s">
        <v>1932</v>
      </c>
      <c r="D453" s="162" t="s">
        <v>95</v>
      </c>
      <c r="E453" s="162" t="s">
        <v>96</v>
      </c>
      <c r="F453" s="162" t="s">
        <v>1933</v>
      </c>
      <c r="G453" s="182"/>
      <c r="H453" s="182"/>
      <c r="I453" s="183"/>
      <c r="J453" s="166">
        <v>25</v>
      </c>
      <c r="K453" s="2">
        <v>25</v>
      </c>
      <c r="L453" s="166">
        <v>168.19200000000001</v>
      </c>
      <c r="M453" s="182"/>
      <c r="N453" s="182"/>
      <c r="O453" s="182"/>
      <c r="P453" s="162"/>
      <c r="Q453" s="182"/>
      <c r="R453" s="162"/>
      <c r="S453" s="162" t="s">
        <v>96</v>
      </c>
      <c r="T453" s="162" t="s">
        <v>96</v>
      </c>
      <c r="U453" s="182"/>
      <c r="V453" s="162"/>
      <c r="W453" s="182"/>
      <c r="X453" s="182"/>
      <c r="Y453" s="182"/>
      <c r="Z453" s="162" t="s">
        <v>96</v>
      </c>
      <c r="AA453" s="162" t="s">
        <v>96</v>
      </c>
      <c r="AB453" s="164" t="s">
        <v>99</v>
      </c>
      <c r="AC453" s="7" t="s">
        <v>100</v>
      </c>
      <c r="AD453" s="162" t="s">
        <v>96</v>
      </c>
      <c r="AE453" s="162" t="s">
        <v>101</v>
      </c>
      <c r="AF453" s="162" t="s">
        <v>182</v>
      </c>
      <c r="AG453" s="162" t="s">
        <v>183</v>
      </c>
      <c r="AH453" s="162" t="s">
        <v>1934</v>
      </c>
      <c r="AI453" s="162" t="s">
        <v>918</v>
      </c>
      <c r="AJ453" s="162">
        <v>2021</v>
      </c>
      <c r="AK453" s="162">
        <v>9</v>
      </c>
      <c r="AL453" s="162">
        <v>1</v>
      </c>
      <c r="AM453" s="162">
        <v>2021</v>
      </c>
      <c r="AN453" s="162">
        <v>9</v>
      </c>
      <c r="AO453" s="162">
        <v>2</v>
      </c>
      <c r="AP453" s="162">
        <v>2026</v>
      </c>
      <c r="AQ453" s="162">
        <v>9</v>
      </c>
      <c r="AR453" s="162">
        <v>1</v>
      </c>
      <c r="AS453" s="162">
        <v>2020</v>
      </c>
      <c r="AT453" s="162">
        <v>10</v>
      </c>
      <c r="AU453" s="162">
        <v>21</v>
      </c>
      <c r="AV453" s="162" t="s">
        <v>101</v>
      </c>
      <c r="AW453" s="162"/>
      <c r="AX453" s="162"/>
      <c r="AY453" s="162"/>
      <c r="AZ453" s="162"/>
      <c r="BA453" s="162"/>
      <c r="BB453" s="182"/>
      <c r="BC453" s="182"/>
      <c r="BD453" s="182"/>
      <c r="BE453" s="182"/>
      <c r="BF453" s="182"/>
      <c r="BG453" s="182"/>
      <c r="BH453" s="182"/>
      <c r="BI453" s="182"/>
      <c r="BJ453" s="182"/>
      <c r="BK453" s="182"/>
      <c r="BL453" s="182"/>
      <c r="BM453" s="162" t="s">
        <v>103</v>
      </c>
      <c r="BN453" s="162" t="s">
        <v>96</v>
      </c>
      <c r="BO453" s="162" t="s">
        <v>103</v>
      </c>
      <c r="BP453" s="162" t="s">
        <v>104</v>
      </c>
      <c r="BQ453" s="162" t="s">
        <v>117</v>
      </c>
      <c r="BR453" s="162" t="s">
        <v>534</v>
      </c>
      <c r="BS453" s="162" t="s">
        <v>168</v>
      </c>
      <c r="BT453" s="175">
        <v>168.625734863281</v>
      </c>
      <c r="BU453" s="175">
        <v>106.52453062439</v>
      </c>
      <c r="BV453" s="175">
        <v>0</v>
      </c>
      <c r="BW453" s="175">
        <v>0</v>
      </c>
      <c r="BX453" s="162"/>
      <c r="BY453" s="182"/>
    </row>
    <row r="454" spans="1:77" x14ac:dyDescent="0.25">
      <c r="A454" s="162" t="s">
        <v>1935</v>
      </c>
      <c r="B454" s="162" t="s">
        <v>1936</v>
      </c>
      <c r="C454" s="162" t="s">
        <v>1937</v>
      </c>
      <c r="D454" s="162" t="s">
        <v>95</v>
      </c>
      <c r="E454" s="162" t="s">
        <v>1938</v>
      </c>
      <c r="F454" s="162" t="s">
        <v>1939</v>
      </c>
      <c r="G454" s="182"/>
      <c r="H454" s="182"/>
      <c r="I454" s="183"/>
      <c r="J454" s="166">
        <v>20</v>
      </c>
      <c r="K454" s="2">
        <v>20</v>
      </c>
      <c r="L454" s="166">
        <v>57.017800000000001</v>
      </c>
      <c r="M454" s="182"/>
      <c r="N454" s="182"/>
      <c r="O454" s="182"/>
      <c r="P454" s="162"/>
      <c r="Q454" s="182"/>
      <c r="R454" s="162"/>
      <c r="S454" s="162" t="s">
        <v>208</v>
      </c>
      <c r="T454" s="162" t="s">
        <v>96</v>
      </c>
      <c r="U454" s="182"/>
      <c r="V454" s="162"/>
      <c r="W454" s="182"/>
      <c r="X454" s="182"/>
      <c r="Y454" s="182"/>
      <c r="Z454" s="162" t="s">
        <v>96</v>
      </c>
      <c r="AA454" s="162" t="s">
        <v>263</v>
      </c>
      <c r="AB454" s="164" t="s">
        <v>99</v>
      </c>
      <c r="AC454" s="7" t="s">
        <v>100</v>
      </c>
      <c r="AD454" s="162" t="s">
        <v>96</v>
      </c>
      <c r="AE454" s="162" t="s">
        <v>101</v>
      </c>
      <c r="AF454" s="162" t="s">
        <v>718</v>
      </c>
      <c r="AG454" s="162" t="s">
        <v>183</v>
      </c>
      <c r="AH454" s="162" t="s">
        <v>102</v>
      </c>
      <c r="AI454" s="162" t="s">
        <v>189</v>
      </c>
      <c r="AJ454" s="162">
        <v>2017</v>
      </c>
      <c r="AK454" s="162">
        <v>12</v>
      </c>
      <c r="AL454" s="162">
        <v>20</v>
      </c>
      <c r="AM454" s="162">
        <v>2018</v>
      </c>
      <c r="AN454" s="162">
        <v>1</v>
      </c>
      <c r="AO454" s="162">
        <v>23</v>
      </c>
      <c r="AP454" s="162">
        <v>2038</v>
      </c>
      <c r="AQ454" s="162">
        <v>1</v>
      </c>
      <c r="AR454" s="162">
        <v>22</v>
      </c>
      <c r="AS454" s="162">
        <v>2015</v>
      </c>
      <c r="AT454" s="162">
        <v>12</v>
      </c>
      <c r="AU454" s="162">
        <v>17</v>
      </c>
      <c r="AV454" s="162" t="s">
        <v>101</v>
      </c>
      <c r="AW454" s="162"/>
      <c r="AX454" s="162"/>
      <c r="AY454" s="162"/>
      <c r="AZ454" s="162"/>
      <c r="BA454" s="162"/>
      <c r="BB454" s="182"/>
      <c r="BC454" s="182"/>
      <c r="BD454" s="182"/>
      <c r="BE454" s="182"/>
      <c r="BF454" s="182"/>
      <c r="BG454" s="182"/>
      <c r="BH454" s="182"/>
      <c r="BI454" s="182"/>
      <c r="BJ454" s="182"/>
      <c r="BK454" s="182"/>
      <c r="BL454" s="182"/>
      <c r="BM454" s="162" t="s">
        <v>103</v>
      </c>
      <c r="BN454" s="162" t="s">
        <v>96</v>
      </c>
      <c r="BO454" s="162" t="s">
        <v>103</v>
      </c>
      <c r="BP454" s="162" t="s">
        <v>104</v>
      </c>
      <c r="BQ454" s="162" t="s">
        <v>117</v>
      </c>
      <c r="BR454" s="162" t="s">
        <v>265</v>
      </c>
      <c r="BS454" s="162" t="s">
        <v>119</v>
      </c>
      <c r="BT454" s="175">
        <v>58.095321685790999</v>
      </c>
      <c r="BU454" s="175">
        <v>57.407586029052702</v>
      </c>
      <c r="BV454" s="175">
        <v>56.268017822265598</v>
      </c>
      <c r="BW454" s="175">
        <v>54.875316223144502</v>
      </c>
      <c r="BX454" s="162"/>
      <c r="BY454" s="182"/>
    </row>
    <row r="455" spans="1:77" x14ac:dyDescent="0.25">
      <c r="A455" s="162" t="s">
        <v>1940</v>
      </c>
      <c r="B455" s="162" t="s">
        <v>1941</v>
      </c>
      <c r="C455" s="162" t="s">
        <v>1942</v>
      </c>
      <c r="D455" s="162" t="s">
        <v>95</v>
      </c>
      <c r="E455" s="162" t="s">
        <v>1938</v>
      </c>
      <c r="F455" s="162" t="s">
        <v>1939</v>
      </c>
      <c r="G455" s="182"/>
      <c r="H455" s="182"/>
      <c r="I455" s="183"/>
      <c r="J455" s="166">
        <v>20</v>
      </c>
      <c r="K455" s="2">
        <v>20</v>
      </c>
      <c r="L455" s="166">
        <v>57.017800000000001</v>
      </c>
      <c r="M455" s="182"/>
      <c r="N455" s="182"/>
      <c r="O455" s="182"/>
      <c r="P455" s="162"/>
      <c r="Q455" s="182"/>
      <c r="R455" s="162"/>
      <c r="S455" s="162" t="s">
        <v>208</v>
      </c>
      <c r="T455" s="162" t="s">
        <v>96</v>
      </c>
      <c r="U455" s="182"/>
      <c r="V455" s="162"/>
      <c r="W455" s="182"/>
      <c r="X455" s="182"/>
      <c r="Y455" s="182"/>
      <c r="Z455" s="162" t="s">
        <v>96</v>
      </c>
      <c r="AA455" s="162" t="s">
        <v>263</v>
      </c>
      <c r="AB455" s="164" t="s">
        <v>99</v>
      </c>
      <c r="AC455" s="7" t="s">
        <v>100</v>
      </c>
      <c r="AD455" s="162" t="s">
        <v>96</v>
      </c>
      <c r="AE455" s="162" t="s">
        <v>101</v>
      </c>
      <c r="AF455" s="162" t="s">
        <v>718</v>
      </c>
      <c r="AG455" s="162" t="s">
        <v>183</v>
      </c>
      <c r="AH455" s="162" t="s">
        <v>102</v>
      </c>
      <c r="AI455" s="162" t="s">
        <v>189</v>
      </c>
      <c r="AJ455" s="162">
        <v>2017</v>
      </c>
      <c r="AK455" s="162">
        <v>12</v>
      </c>
      <c r="AL455" s="162">
        <v>20</v>
      </c>
      <c r="AM455" s="162">
        <v>2018</v>
      </c>
      <c r="AN455" s="162">
        <v>1</v>
      </c>
      <c r="AO455" s="162">
        <v>23</v>
      </c>
      <c r="AP455" s="162">
        <v>2038</v>
      </c>
      <c r="AQ455" s="162">
        <v>1</v>
      </c>
      <c r="AR455" s="162">
        <v>22</v>
      </c>
      <c r="AS455" s="162">
        <v>2015</v>
      </c>
      <c r="AT455" s="162">
        <v>12</v>
      </c>
      <c r="AU455" s="162">
        <v>18</v>
      </c>
      <c r="AV455" s="162" t="s">
        <v>101</v>
      </c>
      <c r="AW455" s="162"/>
      <c r="AX455" s="162"/>
      <c r="AY455" s="162"/>
      <c r="AZ455" s="162"/>
      <c r="BA455" s="162"/>
      <c r="BB455" s="182"/>
      <c r="BC455" s="182"/>
      <c r="BD455" s="182"/>
      <c r="BE455" s="182"/>
      <c r="BF455" s="182"/>
      <c r="BG455" s="182"/>
      <c r="BH455" s="182"/>
      <c r="BI455" s="182"/>
      <c r="BJ455" s="182"/>
      <c r="BK455" s="182"/>
      <c r="BL455" s="182"/>
      <c r="BM455" s="162" t="s">
        <v>103</v>
      </c>
      <c r="BN455" s="162" t="s">
        <v>96</v>
      </c>
      <c r="BO455" s="162" t="s">
        <v>103</v>
      </c>
      <c r="BP455" s="162" t="s">
        <v>104</v>
      </c>
      <c r="BQ455" s="162" t="s">
        <v>117</v>
      </c>
      <c r="BR455" s="162" t="s">
        <v>265</v>
      </c>
      <c r="BS455" s="162" t="s">
        <v>119</v>
      </c>
      <c r="BT455" s="175">
        <v>55.443425384521497</v>
      </c>
      <c r="BU455" s="175">
        <v>54.787081573486297</v>
      </c>
      <c r="BV455" s="175">
        <v>53.699532653808603</v>
      </c>
      <c r="BW455" s="175">
        <v>52.370404205322302</v>
      </c>
      <c r="BX455" s="162"/>
      <c r="BY455" s="182"/>
    </row>
    <row r="456" spans="1:77" x14ac:dyDescent="0.25">
      <c r="A456" s="162" t="s">
        <v>1943</v>
      </c>
      <c r="B456" s="162" t="s">
        <v>1944</v>
      </c>
      <c r="C456" s="162" t="s">
        <v>1945</v>
      </c>
      <c r="D456" s="162" t="s">
        <v>95</v>
      </c>
      <c r="E456" s="162" t="s">
        <v>1938</v>
      </c>
      <c r="F456" s="162" t="s">
        <v>1939</v>
      </c>
      <c r="G456" s="182"/>
      <c r="H456" s="182"/>
      <c r="I456" s="183"/>
      <c r="J456" s="166">
        <v>20</v>
      </c>
      <c r="K456" s="2">
        <v>20</v>
      </c>
      <c r="L456" s="166">
        <v>57.017800000000001</v>
      </c>
      <c r="M456" s="182"/>
      <c r="N456" s="182"/>
      <c r="O456" s="182"/>
      <c r="P456" s="162"/>
      <c r="Q456" s="182"/>
      <c r="R456" s="162"/>
      <c r="S456" s="162" t="s">
        <v>208</v>
      </c>
      <c r="T456" s="162" t="s">
        <v>96</v>
      </c>
      <c r="U456" s="182"/>
      <c r="V456" s="162"/>
      <c r="W456" s="182"/>
      <c r="X456" s="182"/>
      <c r="Y456" s="182"/>
      <c r="Z456" s="162" t="s">
        <v>96</v>
      </c>
      <c r="AA456" s="162" t="s">
        <v>263</v>
      </c>
      <c r="AB456" s="164" t="s">
        <v>99</v>
      </c>
      <c r="AC456" s="7" t="s">
        <v>100</v>
      </c>
      <c r="AD456" s="162" t="s">
        <v>96</v>
      </c>
      <c r="AE456" s="162" t="s">
        <v>101</v>
      </c>
      <c r="AF456" s="162" t="s">
        <v>718</v>
      </c>
      <c r="AG456" s="162" t="s">
        <v>183</v>
      </c>
      <c r="AH456" s="162" t="s">
        <v>102</v>
      </c>
      <c r="AI456" s="162" t="s">
        <v>189</v>
      </c>
      <c r="AJ456" s="162">
        <v>2017</v>
      </c>
      <c r="AK456" s="162">
        <v>12</v>
      </c>
      <c r="AL456" s="162">
        <v>20</v>
      </c>
      <c r="AM456" s="162">
        <v>2018</v>
      </c>
      <c r="AN456" s="162">
        <v>1</v>
      </c>
      <c r="AO456" s="162">
        <v>23</v>
      </c>
      <c r="AP456" s="162">
        <v>2038</v>
      </c>
      <c r="AQ456" s="162">
        <v>1</v>
      </c>
      <c r="AR456" s="162">
        <v>22</v>
      </c>
      <c r="AS456" s="162">
        <v>2015</v>
      </c>
      <c r="AT456" s="162">
        <v>12</v>
      </c>
      <c r="AU456" s="162">
        <v>18</v>
      </c>
      <c r="AV456" s="162" t="s">
        <v>101</v>
      </c>
      <c r="AW456" s="162"/>
      <c r="AX456" s="162"/>
      <c r="AY456" s="162"/>
      <c r="AZ456" s="162"/>
      <c r="BA456" s="162"/>
      <c r="BB456" s="182"/>
      <c r="BC456" s="182"/>
      <c r="BD456" s="182"/>
      <c r="BE456" s="182"/>
      <c r="BF456" s="182"/>
      <c r="BG456" s="182"/>
      <c r="BH456" s="182"/>
      <c r="BI456" s="182"/>
      <c r="BJ456" s="182"/>
      <c r="BK456" s="182"/>
      <c r="BL456" s="182"/>
      <c r="BM456" s="162" t="s">
        <v>103</v>
      </c>
      <c r="BN456" s="162" t="s">
        <v>96</v>
      </c>
      <c r="BO456" s="162" t="s">
        <v>103</v>
      </c>
      <c r="BP456" s="162" t="s">
        <v>104</v>
      </c>
      <c r="BQ456" s="162" t="s">
        <v>117</v>
      </c>
      <c r="BR456" s="162" t="s">
        <v>265</v>
      </c>
      <c r="BS456" s="162" t="s">
        <v>119</v>
      </c>
      <c r="BT456" s="175">
        <v>58.0784797973633</v>
      </c>
      <c r="BU456" s="175">
        <v>57.3909116210938</v>
      </c>
      <c r="BV456" s="175">
        <v>56.251674468994104</v>
      </c>
      <c r="BW456" s="175">
        <v>54.859377929687497</v>
      </c>
      <c r="BX456" s="162"/>
      <c r="BY456" s="182"/>
    </row>
    <row r="457" spans="1:77" x14ac:dyDescent="0.25">
      <c r="A457" s="162" t="s">
        <v>1946</v>
      </c>
      <c r="B457" s="162" t="s">
        <v>1947</v>
      </c>
      <c r="C457" s="162" t="s">
        <v>1948</v>
      </c>
      <c r="D457" s="162" t="s">
        <v>95</v>
      </c>
      <c r="E457" s="162" t="s">
        <v>1949</v>
      </c>
      <c r="F457" s="162" t="s">
        <v>1950</v>
      </c>
      <c r="G457" s="182"/>
      <c r="H457" s="182"/>
      <c r="I457" s="183"/>
      <c r="J457" s="166">
        <v>127</v>
      </c>
      <c r="K457" s="188"/>
      <c r="L457" s="166">
        <v>0</v>
      </c>
      <c r="M457" s="182"/>
      <c r="N457" s="182"/>
      <c r="O457" s="182"/>
      <c r="P457" s="162">
        <v>0</v>
      </c>
      <c r="Q457" s="182"/>
      <c r="R457" s="162">
        <v>127</v>
      </c>
      <c r="S457" s="162" t="s">
        <v>208</v>
      </c>
      <c r="T457" s="162" t="s">
        <v>123</v>
      </c>
      <c r="U457" s="182"/>
      <c r="V457" s="162">
        <v>508</v>
      </c>
      <c r="W457" s="182"/>
      <c r="X457" s="182"/>
      <c r="Y457" s="182"/>
      <c r="Z457" s="162" t="s">
        <v>96</v>
      </c>
      <c r="AA457" s="162" t="s">
        <v>124</v>
      </c>
      <c r="AB457" s="164" t="s">
        <v>99</v>
      </c>
      <c r="AC457" s="7" t="s">
        <v>100</v>
      </c>
      <c r="AD457" s="162" t="s">
        <v>96</v>
      </c>
      <c r="AE457" s="162" t="s">
        <v>101</v>
      </c>
      <c r="AF457" s="162" t="s">
        <v>718</v>
      </c>
      <c r="AG457" s="162" t="s">
        <v>183</v>
      </c>
      <c r="AH457" s="162" t="s">
        <v>126</v>
      </c>
      <c r="AI457" s="162" t="s">
        <v>189</v>
      </c>
      <c r="AJ457" s="162">
        <v>2022</v>
      </c>
      <c r="AK457" s="162">
        <v>9</v>
      </c>
      <c r="AL457" s="162">
        <v>2</v>
      </c>
      <c r="AM457" s="162">
        <v>2022</v>
      </c>
      <c r="AN457" s="162">
        <v>11</v>
      </c>
      <c r="AO457" s="162">
        <v>1</v>
      </c>
      <c r="AP457" s="182"/>
      <c r="AQ457" s="182"/>
      <c r="AR457" s="182"/>
      <c r="AS457" s="162">
        <v>2020</v>
      </c>
      <c r="AT457" s="162">
        <v>12</v>
      </c>
      <c r="AU457" s="162">
        <v>10</v>
      </c>
      <c r="AV457" s="162" t="s">
        <v>101</v>
      </c>
      <c r="AW457" s="162"/>
      <c r="AX457" s="162"/>
      <c r="AY457" s="162"/>
      <c r="AZ457" s="162"/>
      <c r="BA457" s="162" t="s">
        <v>1951</v>
      </c>
      <c r="BB457" s="182"/>
      <c r="BC457" s="182"/>
      <c r="BD457" s="182"/>
      <c r="BE457" s="182"/>
      <c r="BF457" s="182"/>
      <c r="BG457" s="182"/>
      <c r="BH457" s="182"/>
      <c r="BI457" s="182"/>
      <c r="BJ457" s="182"/>
      <c r="BK457" s="182"/>
      <c r="BL457" s="182"/>
      <c r="BM457" s="162" t="s">
        <v>103</v>
      </c>
      <c r="BN457" s="162" t="s">
        <v>103</v>
      </c>
      <c r="BO457" s="162" t="s">
        <v>103</v>
      </c>
      <c r="BP457" s="162" t="s">
        <v>128</v>
      </c>
      <c r="BQ457" s="162" t="s">
        <v>105</v>
      </c>
      <c r="BR457" s="162" t="s">
        <v>129</v>
      </c>
      <c r="BS457" s="162" t="s">
        <v>130</v>
      </c>
      <c r="BT457" s="187"/>
      <c r="BU457" s="187"/>
      <c r="BV457" s="187"/>
      <c r="BW457" s="187"/>
      <c r="BX457" s="162"/>
      <c r="BY457" s="182"/>
    </row>
    <row r="458" spans="1:77" x14ac:dyDescent="0.25">
      <c r="A458" s="162" t="s">
        <v>1952</v>
      </c>
      <c r="B458" s="162" t="s">
        <v>1953</v>
      </c>
      <c r="C458" s="162" t="s">
        <v>1954</v>
      </c>
      <c r="D458" s="162" t="s">
        <v>95</v>
      </c>
      <c r="E458" s="162"/>
      <c r="F458" s="162"/>
      <c r="G458" s="182"/>
      <c r="H458" s="182"/>
      <c r="I458" s="183"/>
      <c r="J458" s="163">
        <v>119</v>
      </c>
      <c r="K458" s="188"/>
      <c r="L458" s="168">
        <v>268.39437254835212</v>
      </c>
      <c r="M458" s="182"/>
      <c r="N458" s="182"/>
      <c r="O458" s="182"/>
      <c r="P458" s="162"/>
      <c r="Q458" s="182"/>
      <c r="R458" s="162"/>
      <c r="S458" s="162"/>
      <c r="T458" s="162"/>
      <c r="U458" s="182"/>
      <c r="V458" s="162"/>
      <c r="W458" s="182"/>
      <c r="X458" s="182"/>
      <c r="Y458" s="182"/>
      <c r="Z458" s="162"/>
      <c r="AA458" s="162" t="s">
        <v>96</v>
      </c>
      <c r="AB458" s="101" t="s">
        <v>615</v>
      </c>
      <c r="AC458" s="7" t="s">
        <v>521</v>
      </c>
      <c r="AD458" s="162"/>
      <c r="AE458" s="162"/>
      <c r="AF458" s="162" t="s">
        <v>182</v>
      </c>
      <c r="AG458" s="162" t="s">
        <v>183</v>
      </c>
      <c r="AH458" s="162"/>
      <c r="AI458" s="162"/>
      <c r="AJ458" s="162"/>
      <c r="AK458" s="162"/>
      <c r="AL458" s="162"/>
      <c r="AM458" s="162">
        <v>1950</v>
      </c>
      <c r="AN458" s="162">
        <v>1</v>
      </c>
      <c r="AO458" s="162">
        <v>1</v>
      </c>
      <c r="AP458" s="162">
        <v>2099</v>
      </c>
      <c r="AQ458" s="162">
        <v>12</v>
      </c>
      <c r="AR458" s="162">
        <v>31</v>
      </c>
      <c r="AS458" s="162"/>
      <c r="AT458" s="162"/>
      <c r="AU458" s="162"/>
      <c r="AV458" s="162" t="s">
        <v>101</v>
      </c>
      <c r="AW458" s="162"/>
      <c r="AX458" s="162"/>
      <c r="AY458" s="162"/>
      <c r="AZ458" s="162"/>
      <c r="BA458" s="162"/>
      <c r="BB458" s="182"/>
      <c r="BC458" s="182"/>
      <c r="BD458" s="182"/>
      <c r="BE458" s="182"/>
      <c r="BF458" s="182"/>
      <c r="BG458" s="182"/>
      <c r="BH458" s="182"/>
      <c r="BI458" s="182"/>
      <c r="BJ458" s="182"/>
      <c r="BK458" s="182"/>
      <c r="BL458" s="182"/>
      <c r="BM458" s="162"/>
      <c r="BN458" s="162"/>
      <c r="BO458" s="162"/>
      <c r="BP458" s="162" t="s">
        <v>104</v>
      </c>
      <c r="BQ458" s="162" t="s">
        <v>117</v>
      </c>
      <c r="BR458" s="162" t="s">
        <v>96</v>
      </c>
      <c r="BS458" s="162" t="s">
        <v>522</v>
      </c>
      <c r="BT458" s="187"/>
      <c r="BU458" s="187"/>
      <c r="BV458" s="187"/>
      <c r="BW458" s="187"/>
      <c r="BX458" s="162"/>
      <c r="BY458" s="192"/>
    </row>
    <row r="459" spans="1:77" x14ac:dyDescent="0.25">
      <c r="A459" s="162" t="s">
        <v>1955</v>
      </c>
      <c r="B459" s="162" t="s">
        <v>1956</v>
      </c>
      <c r="C459" s="162" t="s">
        <v>1957</v>
      </c>
      <c r="D459" s="162" t="s">
        <v>95</v>
      </c>
      <c r="E459" s="162"/>
      <c r="F459" s="162"/>
      <c r="G459" s="182"/>
      <c r="H459" s="182"/>
      <c r="I459" s="183"/>
      <c r="J459" s="166">
        <v>52.5</v>
      </c>
      <c r="K459" s="188"/>
      <c r="L459" s="168">
        <v>356.36194242569451</v>
      </c>
      <c r="M459" s="182"/>
      <c r="N459" s="182"/>
      <c r="O459" s="182"/>
      <c r="P459" s="162"/>
      <c r="Q459" s="182"/>
      <c r="R459" s="162"/>
      <c r="S459" s="162"/>
      <c r="T459" s="162"/>
      <c r="U459" s="182"/>
      <c r="V459" s="162"/>
      <c r="W459" s="182"/>
      <c r="X459" s="182"/>
      <c r="Y459" s="182"/>
      <c r="Z459" s="162"/>
      <c r="AA459" s="162" t="s">
        <v>96</v>
      </c>
      <c r="AB459" s="101" t="s">
        <v>615</v>
      </c>
      <c r="AC459" s="7" t="s">
        <v>521</v>
      </c>
      <c r="AD459" s="162"/>
      <c r="AE459" s="162"/>
      <c r="AF459" s="7" t="s">
        <v>137</v>
      </c>
      <c r="AG459" s="162" t="s">
        <v>359</v>
      </c>
      <c r="AH459" s="162"/>
      <c r="AI459" s="162"/>
      <c r="AJ459" s="162"/>
      <c r="AK459" s="162"/>
      <c r="AL459" s="162"/>
      <c r="AM459" s="162">
        <v>1950</v>
      </c>
      <c r="AN459" s="162">
        <v>1</v>
      </c>
      <c r="AO459" s="162">
        <v>1</v>
      </c>
      <c r="AP459" s="162">
        <v>2099</v>
      </c>
      <c r="AQ459" s="162">
        <v>12</v>
      </c>
      <c r="AR459" s="162">
        <v>31</v>
      </c>
      <c r="AS459" s="162"/>
      <c r="AT459" s="162"/>
      <c r="AU459" s="162"/>
      <c r="AV459" s="162" t="s">
        <v>101</v>
      </c>
      <c r="AW459" s="162"/>
      <c r="AX459" s="162"/>
      <c r="AY459" s="162"/>
      <c r="AZ459" s="162"/>
      <c r="BA459" s="162"/>
      <c r="BB459" s="182"/>
      <c r="BC459" s="182"/>
      <c r="BD459" s="182"/>
      <c r="BE459" s="182"/>
      <c r="BF459" s="182"/>
      <c r="BG459" s="182"/>
      <c r="BH459" s="182"/>
      <c r="BI459" s="182"/>
      <c r="BJ459" s="182"/>
      <c r="BK459" s="182"/>
      <c r="BL459" s="182"/>
      <c r="BM459" s="162"/>
      <c r="BN459" s="162"/>
      <c r="BO459" s="162"/>
      <c r="BP459" s="162" t="s">
        <v>104</v>
      </c>
      <c r="BQ459" s="162" t="s">
        <v>117</v>
      </c>
      <c r="BR459" s="162" t="s">
        <v>96</v>
      </c>
      <c r="BS459" s="162" t="s">
        <v>522</v>
      </c>
      <c r="BT459" s="187"/>
      <c r="BU459" s="187"/>
      <c r="BV459" s="187"/>
      <c r="BW459" s="187"/>
      <c r="BX459" s="162"/>
      <c r="BY459" s="182"/>
    </row>
    <row r="460" spans="1:77" x14ac:dyDescent="0.25">
      <c r="A460" s="162" t="s">
        <v>1958</v>
      </c>
      <c r="B460" s="162" t="s">
        <v>1959</v>
      </c>
      <c r="C460" s="162" t="s">
        <v>1957</v>
      </c>
      <c r="D460" s="162" t="s">
        <v>95</v>
      </c>
      <c r="E460" s="162"/>
      <c r="F460" s="162"/>
      <c r="G460" s="182"/>
      <c r="H460" s="182"/>
      <c r="I460" s="183"/>
      <c r="J460" s="166">
        <v>52.5</v>
      </c>
      <c r="K460" s="188"/>
      <c r="L460" s="168">
        <v>356.36194242569451</v>
      </c>
      <c r="M460" s="182"/>
      <c r="N460" s="182"/>
      <c r="O460" s="182"/>
      <c r="P460" s="162"/>
      <c r="Q460" s="182"/>
      <c r="R460" s="162"/>
      <c r="S460" s="162"/>
      <c r="T460" s="162"/>
      <c r="U460" s="182"/>
      <c r="V460" s="162"/>
      <c r="W460" s="182"/>
      <c r="X460" s="182"/>
      <c r="Y460" s="182"/>
      <c r="Z460" s="162"/>
      <c r="AA460" s="162" t="s">
        <v>96</v>
      </c>
      <c r="AB460" s="101" t="s">
        <v>615</v>
      </c>
      <c r="AC460" s="7" t="s">
        <v>521</v>
      </c>
      <c r="AD460" s="162"/>
      <c r="AE460" s="162"/>
      <c r="AF460" s="7" t="s">
        <v>137</v>
      </c>
      <c r="AG460" s="162" t="s">
        <v>359</v>
      </c>
      <c r="AH460" s="162"/>
      <c r="AI460" s="162"/>
      <c r="AJ460" s="162"/>
      <c r="AK460" s="162"/>
      <c r="AL460" s="162"/>
      <c r="AM460" s="162">
        <v>1950</v>
      </c>
      <c r="AN460" s="162">
        <v>1</v>
      </c>
      <c r="AO460" s="162">
        <v>1</v>
      </c>
      <c r="AP460" s="162">
        <v>2099</v>
      </c>
      <c r="AQ460" s="162">
        <v>12</v>
      </c>
      <c r="AR460" s="162">
        <v>31</v>
      </c>
      <c r="AS460" s="162"/>
      <c r="AT460" s="162"/>
      <c r="AU460" s="162"/>
      <c r="AV460" s="162" t="s">
        <v>101</v>
      </c>
      <c r="AW460" s="162"/>
      <c r="AX460" s="162"/>
      <c r="AY460" s="162"/>
      <c r="AZ460" s="162"/>
      <c r="BA460" s="162"/>
      <c r="BB460" s="182"/>
      <c r="BC460" s="182"/>
      <c r="BD460" s="182"/>
      <c r="BE460" s="182"/>
      <c r="BF460" s="182"/>
      <c r="BG460" s="182"/>
      <c r="BH460" s="182"/>
      <c r="BI460" s="182"/>
      <c r="BJ460" s="182"/>
      <c r="BK460" s="182"/>
      <c r="BL460" s="182"/>
      <c r="BM460" s="162"/>
      <c r="BN460" s="162"/>
      <c r="BO460" s="162"/>
      <c r="BP460" s="162" t="s">
        <v>104</v>
      </c>
      <c r="BQ460" s="162" t="s">
        <v>117</v>
      </c>
      <c r="BR460" s="162" t="s">
        <v>96</v>
      </c>
      <c r="BS460" s="162" t="s">
        <v>522</v>
      </c>
      <c r="BT460" s="187"/>
      <c r="BU460" s="187"/>
      <c r="BV460" s="187"/>
      <c r="BW460" s="187"/>
      <c r="BX460" s="162"/>
      <c r="BY460" s="182"/>
    </row>
    <row r="461" spans="1:77" x14ac:dyDescent="0.25">
      <c r="A461" s="162" t="s">
        <v>1960</v>
      </c>
      <c r="B461" s="162" t="s">
        <v>1961</v>
      </c>
      <c r="C461" s="162" t="s">
        <v>1962</v>
      </c>
      <c r="D461" s="162" t="s">
        <v>95</v>
      </c>
      <c r="E461" s="162"/>
      <c r="F461" s="162"/>
      <c r="G461" s="182"/>
      <c r="H461" s="182"/>
      <c r="I461" s="183"/>
      <c r="J461" s="189"/>
      <c r="K461" s="188"/>
      <c r="L461" s="168">
        <v>83.596974252429732</v>
      </c>
      <c r="M461" s="182"/>
      <c r="N461" s="182"/>
      <c r="O461" s="182"/>
      <c r="P461" s="162"/>
      <c r="Q461" s="182"/>
      <c r="R461" s="162"/>
      <c r="S461" s="162"/>
      <c r="T461" s="162"/>
      <c r="U461" s="182"/>
      <c r="V461" s="162"/>
      <c r="W461" s="182"/>
      <c r="X461" s="182"/>
      <c r="Y461" s="182"/>
      <c r="Z461" s="162"/>
      <c r="AA461" s="162" t="s">
        <v>96</v>
      </c>
      <c r="AB461" s="101" t="s">
        <v>615</v>
      </c>
      <c r="AC461" s="7" t="s">
        <v>521</v>
      </c>
      <c r="AD461" s="162"/>
      <c r="AE461" s="162"/>
      <c r="AF461" s="7" t="s">
        <v>137</v>
      </c>
      <c r="AG461" s="162" t="s">
        <v>359</v>
      </c>
      <c r="AH461" s="162"/>
      <c r="AI461" s="162"/>
      <c r="AJ461" s="162"/>
      <c r="AK461" s="162"/>
      <c r="AL461" s="162"/>
      <c r="AM461" s="162">
        <v>1950</v>
      </c>
      <c r="AN461" s="162">
        <v>1</v>
      </c>
      <c r="AO461" s="162">
        <v>1</v>
      </c>
      <c r="AP461" s="162">
        <v>2099</v>
      </c>
      <c r="AQ461" s="162">
        <v>12</v>
      </c>
      <c r="AR461" s="162">
        <v>31</v>
      </c>
      <c r="AS461" s="162"/>
      <c r="AT461" s="162"/>
      <c r="AU461" s="162"/>
      <c r="AV461" s="162" t="s">
        <v>101</v>
      </c>
      <c r="AW461" s="162"/>
      <c r="AX461" s="162"/>
      <c r="AY461" s="162"/>
      <c r="AZ461" s="162"/>
      <c r="BA461" s="162"/>
      <c r="BB461" s="182"/>
      <c r="BC461" s="182"/>
      <c r="BD461" s="182"/>
      <c r="BE461" s="182"/>
      <c r="BF461" s="182"/>
      <c r="BG461" s="182"/>
      <c r="BH461" s="182"/>
      <c r="BI461" s="182"/>
      <c r="BJ461" s="182"/>
      <c r="BK461" s="182"/>
      <c r="BL461" s="182"/>
      <c r="BM461" s="162"/>
      <c r="BN461" s="162"/>
      <c r="BO461" s="162"/>
      <c r="BP461" s="162" t="s">
        <v>104</v>
      </c>
      <c r="BQ461" s="162" t="s">
        <v>117</v>
      </c>
      <c r="BR461" s="162" t="s">
        <v>96</v>
      </c>
      <c r="BS461" s="162" t="s">
        <v>522</v>
      </c>
      <c r="BT461" s="187"/>
      <c r="BU461" s="187"/>
      <c r="BV461" s="187"/>
      <c r="BW461" s="187"/>
      <c r="BX461" s="162"/>
      <c r="BY461" s="192"/>
    </row>
    <row r="462" spans="1:77" x14ac:dyDescent="0.25">
      <c r="A462" s="162" t="s">
        <v>1963</v>
      </c>
      <c r="B462" s="162" t="s">
        <v>1964</v>
      </c>
      <c r="C462" s="162" t="s">
        <v>1965</v>
      </c>
      <c r="D462" s="162" t="s">
        <v>95</v>
      </c>
      <c r="E462" s="162" t="s">
        <v>1966</v>
      </c>
      <c r="F462" s="162" t="s">
        <v>1967</v>
      </c>
      <c r="G462" s="182"/>
      <c r="H462" s="182"/>
      <c r="I462" s="183"/>
      <c r="J462" s="166">
        <v>241.5</v>
      </c>
      <c r="K462" s="2">
        <v>241.5</v>
      </c>
      <c r="L462" s="166">
        <v>620.87599999999998</v>
      </c>
      <c r="M462" s="182"/>
      <c r="N462" s="182"/>
      <c r="O462" s="182"/>
      <c r="P462" s="162"/>
      <c r="Q462" s="182"/>
      <c r="R462" s="162"/>
      <c r="S462" s="162" t="s">
        <v>649</v>
      </c>
      <c r="T462" s="162" t="s">
        <v>96</v>
      </c>
      <c r="U462" s="182"/>
      <c r="V462" s="162"/>
      <c r="W462" s="182"/>
      <c r="X462" s="182"/>
      <c r="Y462" s="182"/>
      <c r="Z462" s="162" t="s">
        <v>96</v>
      </c>
      <c r="AA462" s="162" t="s">
        <v>263</v>
      </c>
      <c r="AB462" s="164" t="s">
        <v>99</v>
      </c>
      <c r="AC462" s="7" t="s">
        <v>100</v>
      </c>
      <c r="AD462" s="162" t="s">
        <v>96</v>
      </c>
      <c r="AE462" s="162" t="s">
        <v>101</v>
      </c>
      <c r="AF462" s="162"/>
      <c r="AG462" s="162"/>
      <c r="AH462" s="162" t="s">
        <v>1968</v>
      </c>
      <c r="AI462" s="162" t="s">
        <v>189</v>
      </c>
      <c r="AJ462" s="162">
        <v>2013</v>
      </c>
      <c r="AK462" s="162">
        <v>4</v>
      </c>
      <c r="AL462" s="162">
        <v>1</v>
      </c>
      <c r="AM462" s="162">
        <v>2014</v>
      </c>
      <c r="AN462" s="162">
        <v>11</v>
      </c>
      <c r="AO462" s="162">
        <v>21</v>
      </c>
      <c r="AP462" s="162">
        <v>2039</v>
      </c>
      <c r="AQ462" s="162">
        <v>11</v>
      </c>
      <c r="AR462" s="162">
        <v>20</v>
      </c>
      <c r="AS462" s="162">
        <v>2009</v>
      </c>
      <c r="AT462" s="162">
        <v>5</v>
      </c>
      <c r="AU462" s="162">
        <v>8</v>
      </c>
      <c r="AV462" s="162" t="s">
        <v>101</v>
      </c>
      <c r="AW462" s="162"/>
      <c r="AX462" s="162"/>
      <c r="AY462" s="162"/>
      <c r="AZ462" s="162"/>
      <c r="BA462" s="162"/>
      <c r="BB462" s="182"/>
      <c r="BC462" s="182"/>
      <c r="BD462" s="182"/>
      <c r="BE462" s="182"/>
      <c r="BF462" s="182"/>
      <c r="BG462" s="182"/>
      <c r="BH462" s="182"/>
      <c r="BI462" s="182"/>
      <c r="BJ462" s="182"/>
      <c r="BK462" s="182"/>
      <c r="BL462" s="182"/>
      <c r="BM462" s="162" t="s">
        <v>103</v>
      </c>
      <c r="BN462" s="162" t="s">
        <v>96</v>
      </c>
      <c r="BO462" s="162" t="s">
        <v>103</v>
      </c>
      <c r="BP462" s="162" t="s">
        <v>104</v>
      </c>
      <c r="BQ462" s="162" t="s">
        <v>117</v>
      </c>
      <c r="BR462" s="162" t="s">
        <v>566</v>
      </c>
      <c r="BS462" s="162" t="s">
        <v>119</v>
      </c>
      <c r="BT462" s="175">
        <v>586.262418457031</v>
      </c>
      <c r="BU462" s="175">
        <v>578.96801562500002</v>
      </c>
      <c r="BV462" s="175">
        <v>567.47521484375</v>
      </c>
      <c r="BW462" s="175">
        <v>553.42952099609397</v>
      </c>
      <c r="BX462" s="162"/>
      <c r="BY462" s="182"/>
    </row>
    <row r="463" spans="1:77" x14ac:dyDescent="0.25">
      <c r="A463" s="162" t="s">
        <v>1969</v>
      </c>
      <c r="B463" s="162" t="s">
        <v>1970</v>
      </c>
      <c r="C463" s="162" t="s">
        <v>1971</v>
      </c>
      <c r="D463" s="162" t="s">
        <v>95</v>
      </c>
      <c r="E463" s="162" t="s">
        <v>1972</v>
      </c>
      <c r="F463" s="162" t="s">
        <v>1973</v>
      </c>
      <c r="G463" s="182"/>
      <c r="H463" s="182"/>
      <c r="I463" s="183"/>
      <c r="J463" s="166">
        <v>20</v>
      </c>
      <c r="K463" s="2">
        <v>20</v>
      </c>
      <c r="L463" s="166">
        <v>32</v>
      </c>
      <c r="M463" s="182"/>
      <c r="N463" s="182"/>
      <c r="O463" s="182"/>
      <c r="P463" s="162"/>
      <c r="Q463" s="182"/>
      <c r="R463" s="162"/>
      <c r="S463" s="162" t="s">
        <v>649</v>
      </c>
      <c r="T463" s="162" t="s">
        <v>96</v>
      </c>
      <c r="U463" s="182"/>
      <c r="V463" s="162"/>
      <c r="W463" s="182"/>
      <c r="X463" s="182"/>
      <c r="Y463" s="182"/>
      <c r="Z463" s="162" t="s">
        <v>96</v>
      </c>
      <c r="AA463" s="162" t="s">
        <v>263</v>
      </c>
      <c r="AB463" s="164" t="s">
        <v>99</v>
      </c>
      <c r="AC463" s="7" t="s">
        <v>100</v>
      </c>
      <c r="AD463" s="162" t="s">
        <v>96</v>
      </c>
      <c r="AE463" s="162" t="s">
        <v>101</v>
      </c>
      <c r="AF463" s="7" t="s">
        <v>137</v>
      </c>
      <c r="AG463" s="162" t="s">
        <v>138</v>
      </c>
      <c r="AH463" s="162" t="s">
        <v>1974</v>
      </c>
      <c r="AI463" s="162" t="s">
        <v>257</v>
      </c>
      <c r="AJ463" s="162">
        <v>2011</v>
      </c>
      <c r="AK463" s="162">
        <v>8</v>
      </c>
      <c r="AL463" s="162">
        <v>5</v>
      </c>
      <c r="AM463" s="162">
        <v>2011</v>
      </c>
      <c r="AN463" s="162">
        <v>8</v>
      </c>
      <c r="AO463" s="162">
        <v>5</v>
      </c>
      <c r="AP463" s="162">
        <v>2031</v>
      </c>
      <c r="AQ463" s="162">
        <v>8</v>
      </c>
      <c r="AR463" s="162">
        <v>4</v>
      </c>
      <c r="AS463" s="162">
        <v>2009</v>
      </c>
      <c r="AT463" s="162">
        <v>12</v>
      </c>
      <c r="AU463" s="162">
        <v>24</v>
      </c>
      <c r="AV463" s="162" t="s">
        <v>101</v>
      </c>
      <c r="AW463" s="162"/>
      <c r="AX463" s="162"/>
      <c r="AY463" s="162"/>
      <c r="AZ463" s="162"/>
      <c r="BA463" s="162"/>
      <c r="BB463" s="182"/>
      <c r="BC463" s="182"/>
      <c r="BD463" s="182"/>
      <c r="BE463" s="182"/>
      <c r="BF463" s="182"/>
      <c r="BG463" s="182"/>
      <c r="BH463" s="182"/>
      <c r="BI463" s="182"/>
      <c r="BJ463" s="182"/>
      <c r="BK463" s="182"/>
      <c r="BL463" s="182"/>
      <c r="BM463" s="162" t="s">
        <v>103</v>
      </c>
      <c r="BN463" s="162" t="s">
        <v>96</v>
      </c>
      <c r="BO463" s="162" t="s">
        <v>103</v>
      </c>
      <c r="BP463" s="162" t="s">
        <v>104</v>
      </c>
      <c r="BQ463" s="162" t="s">
        <v>117</v>
      </c>
      <c r="BR463" s="162" t="s">
        <v>566</v>
      </c>
      <c r="BS463" s="162" t="s">
        <v>119</v>
      </c>
      <c r="BT463" s="175">
        <v>34.559175964355497</v>
      </c>
      <c r="BU463" s="175">
        <v>33.8912377319336</v>
      </c>
      <c r="BV463" s="175">
        <v>32.753547973632799</v>
      </c>
      <c r="BW463" s="175">
        <v>0</v>
      </c>
      <c r="BX463" s="162"/>
      <c r="BY463" s="182"/>
    </row>
    <row r="464" spans="1:77" x14ac:dyDescent="0.25">
      <c r="A464" s="162" t="s">
        <v>1975</v>
      </c>
      <c r="B464" s="162" t="s">
        <v>1976</v>
      </c>
      <c r="C464" s="162" t="s">
        <v>1977</v>
      </c>
      <c r="D464" s="162" t="s">
        <v>95</v>
      </c>
      <c r="E464" s="162" t="s">
        <v>1978</v>
      </c>
      <c r="F464" s="162" t="s">
        <v>1882</v>
      </c>
      <c r="G464" s="182"/>
      <c r="H464" s="182"/>
      <c r="I464" s="183"/>
      <c r="J464" s="166">
        <v>19</v>
      </c>
      <c r="K464" s="2">
        <v>19</v>
      </c>
      <c r="L464" s="166">
        <v>30</v>
      </c>
      <c r="M464" s="182"/>
      <c r="N464" s="182"/>
      <c r="O464" s="182"/>
      <c r="P464" s="162"/>
      <c r="Q464" s="182"/>
      <c r="R464" s="162"/>
      <c r="S464" s="162" t="s">
        <v>649</v>
      </c>
      <c r="T464" s="162" t="s">
        <v>96</v>
      </c>
      <c r="U464" s="182"/>
      <c r="V464" s="162"/>
      <c r="W464" s="182"/>
      <c r="X464" s="182"/>
      <c r="Y464" s="182"/>
      <c r="Z464" s="162" t="s">
        <v>96</v>
      </c>
      <c r="AA464" s="162" t="s">
        <v>263</v>
      </c>
      <c r="AB464" s="164" t="s">
        <v>99</v>
      </c>
      <c r="AC464" s="7" t="s">
        <v>100</v>
      </c>
      <c r="AD464" s="162" t="s">
        <v>96</v>
      </c>
      <c r="AE464" s="162" t="s">
        <v>101</v>
      </c>
      <c r="AF464" s="7" t="s">
        <v>137</v>
      </c>
      <c r="AG464" s="162" t="s">
        <v>138</v>
      </c>
      <c r="AH464" s="162" t="s">
        <v>1974</v>
      </c>
      <c r="AI464" s="162" t="s">
        <v>257</v>
      </c>
      <c r="AJ464" s="162">
        <v>2011</v>
      </c>
      <c r="AK464" s="162">
        <v>8</v>
      </c>
      <c r="AL464" s="162">
        <v>5</v>
      </c>
      <c r="AM464" s="162">
        <v>2011</v>
      </c>
      <c r="AN464" s="162">
        <v>8</v>
      </c>
      <c r="AO464" s="162">
        <v>5</v>
      </c>
      <c r="AP464" s="162">
        <v>2031</v>
      </c>
      <c r="AQ464" s="162">
        <v>8</v>
      </c>
      <c r="AR464" s="162">
        <v>4</v>
      </c>
      <c r="AS464" s="162">
        <v>2009</v>
      </c>
      <c r="AT464" s="162">
        <v>12</v>
      </c>
      <c r="AU464" s="162">
        <v>24</v>
      </c>
      <c r="AV464" s="162" t="s">
        <v>101</v>
      </c>
      <c r="AW464" s="162"/>
      <c r="AX464" s="162"/>
      <c r="AY464" s="162"/>
      <c r="AZ464" s="162"/>
      <c r="BA464" s="162"/>
      <c r="BB464" s="182"/>
      <c r="BC464" s="182"/>
      <c r="BD464" s="182"/>
      <c r="BE464" s="182"/>
      <c r="BF464" s="182"/>
      <c r="BG464" s="182"/>
      <c r="BH464" s="182"/>
      <c r="BI464" s="182"/>
      <c r="BJ464" s="182"/>
      <c r="BK464" s="182"/>
      <c r="BL464" s="182"/>
      <c r="BM464" s="162" t="s">
        <v>103</v>
      </c>
      <c r="BN464" s="162" t="s">
        <v>96</v>
      </c>
      <c r="BO464" s="162" t="s">
        <v>103</v>
      </c>
      <c r="BP464" s="162" t="s">
        <v>104</v>
      </c>
      <c r="BQ464" s="162" t="s">
        <v>117</v>
      </c>
      <c r="BR464" s="162" t="s">
        <v>566</v>
      </c>
      <c r="BS464" s="162" t="s">
        <v>119</v>
      </c>
      <c r="BT464" s="175">
        <v>33.017059051513698</v>
      </c>
      <c r="BU464" s="175">
        <v>32.378915649414097</v>
      </c>
      <c r="BV464" s="175">
        <v>31.291991485595702</v>
      </c>
      <c r="BW464" s="175">
        <v>0</v>
      </c>
      <c r="BX464" s="162"/>
      <c r="BY464" s="182"/>
    </row>
    <row r="465" spans="1:77" x14ac:dyDescent="0.25">
      <c r="A465" s="162" t="s">
        <v>1979</v>
      </c>
      <c r="B465" s="162" t="s">
        <v>1980</v>
      </c>
      <c r="C465" s="162" t="s">
        <v>1981</v>
      </c>
      <c r="D465" s="162" t="s">
        <v>95</v>
      </c>
      <c r="E465" s="162" t="s">
        <v>1982</v>
      </c>
      <c r="F465" s="162" t="s">
        <v>1983</v>
      </c>
      <c r="G465" s="182"/>
      <c r="H465" s="182"/>
      <c r="I465" s="183"/>
      <c r="J465" s="166">
        <v>7.9</v>
      </c>
      <c r="K465" s="2">
        <v>7.9</v>
      </c>
      <c r="L465" s="166">
        <v>19.71</v>
      </c>
      <c r="M465" s="182"/>
      <c r="N465" s="182"/>
      <c r="O465" s="182"/>
      <c r="P465" s="162"/>
      <c r="Q465" s="182"/>
      <c r="R465" s="162"/>
      <c r="S465" s="162" t="s">
        <v>208</v>
      </c>
      <c r="T465" s="162" t="s">
        <v>96</v>
      </c>
      <c r="U465" s="182"/>
      <c r="V465" s="162"/>
      <c r="W465" s="182"/>
      <c r="X465" s="182"/>
      <c r="Y465" s="182"/>
      <c r="Z465" s="162" t="s">
        <v>96</v>
      </c>
      <c r="AA465" s="162" t="s">
        <v>263</v>
      </c>
      <c r="AB465" s="164" t="s">
        <v>99</v>
      </c>
      <c r="AC465" s="7" t="s">
        <v>100</v>
      </c>
      <c r="AD465" s="162" t="s">
        <v>96</v>
      </c>
      <c r="AE465" s="162" t="s">
        <v>101</v>
      </c>
      <c r="AF465" s="7" t="s">
        <v>137</v>
      </c>
      <c r="AG465" s="162" t="s">
        <v>138</v>
      </c>
      <c r="AH465" s="162" t="s">
        <v>102</v>
      </c>
      <c r="AI465" s="162" t="s">
        <v>257</v>
      </c>
      <c r="AJ465" s="162">
        <v>2017</v>
      </c>
      <c r="AK465" s="162">
        <v>1</v>
      </c>
      <c r="AL465" s="162">
        <v>26</v>
      </c>
      <c r="AM465" s="162">
        <v>2017</v>
      </c>
      <c r="AN465" s="162">
        <v>3</v>
      </c>
      <c r="AO465" s="162">
        <v>10</v>
      </c>
      <c r="AP465" s="162">
        <v>2037</v>
      </c>
      <c r="AQ465" s="162">
        <v>3</v>
      </c>
      <c r="AR465" s="162">
        <v>9</v>
      </c>
      <c r="AS465" s="162">
        <v>2014</v>
      </c>
      <c r="AT465" s="162">
        <v>11</v>
      </c>
      <c r="AU465" s="162">
        <v>12</v>
      </c>
      <c r="AV465" s="162" t="s">
        <v>101</v>
      </c>
      <c r="AW465" s="162"/>
      <c r="AX465" s="162"/>
      <c r="AY465" s="162"/>
      <c r="AZ465" s="162"/>
      <c r="BA465" s="162"/>
      <c r="BB465" s="182"/>
      <c r="BC465" s="182"/>
      <c r="BD465" s="182"/>
      <c r="BE465" s="182"/>
      <c r="BF465" s="182"/>
      <c r="BG465" s="182"/>
      <c r="BH465" s="182"/>
      <c r="BI465" s="182"/>
      <c r="BJ465" s="182"/>
      <c r="BK465" s="182"/>
      <c r="BL465" s="182"/>
      <c r="BM465" s="162" t="s">
        <v>103</v>
      </c>
      <c r="BN465" s="162" t="s">
        <v>96</v>
      </c>
      <c r="BO465" s="162" t="s">
        <v>103</v>
      </c>
      <c r="BP465" s="162" t="s">
        <v>104</v>
      </c>
      <c r="BQ465" s="162" t="s">
        <v>117</v>
      </c>
      <c r="BR465" s="162" t="s">
        <v>333</v>
      </c>
      <c r="BS465" s="162" t="s">
        <v>119</v>
      </c>
      <c r="BT465" s="175">
        <v>12.377782661437999</v>
      </c>
      <c r="BU465" s="175">
        <v>12.159953063964799</v>
      </c>
      <c r="BV465" s="175">
        <v>11.8137798614502</v>
      </c>
      <c r="BW465" s="175">
        <v>11.394889068603501</v>
      </c>
      <c r="BX465" s="162"/>
      <c r="BY465" s="182"/>
    </row>
    <row r="466" spans="1:77" x14ac:dyDescent="0.25">
      <c r="A466" s="162" t="s">
        <v>1984</v>
      </c>
      <c r="B466" s="162" t="s">
        <v>1985</v>
      </c>
      <c r="C466" s="162" t="s">
        <v>1986</v>
      </c>
      <c r="D466" s="162" t="s">
        <v>95</v>
      </c>
      <c r="E466" s="162" t="s">
        <v>1982</v>
      </c>
      <c r="F466" s="162" t="s">
        <v>1983</v>
      </c>
      <c r="G466" s="182"/>
      <c r="H466" s="182"/>
      <c r="I466" s="183"/>
      <c r="J466" s="166">
        <v>7.9</v>
      </c>
      <c r="K466" s="2">
        <v>7.9</v>
      </c>
      <c r="L466" s="166">
        <v>19.71</v>
      </c>
      <c r="M466" s="182"/>
      <c r="N466" s="182"/>
      <c r="O466" s="182"/>
      <c r="P466" s="162"/>
      <c r="Q466" s="182"/>
      <c r="R466" s="162"/>
      <c r="S466" s="162" t="s">
        <v>208</v>
      </c>
      <c r="T466" s="162" t="s">
        <v>96</v>
      </c>
      <c r="U466" s="182"/>
      <c r="V466" s="162"/>
      <c r="W466" s="182"/>
      <c r="X466" s="182"/>
      <c r="Y466" s="182"/>
      <c r="Z466" s="162" t="s">
        <v>96</v>
      </c>
      <c r="AA466" s="162" t="s">
        <v>263</v>
      </c>
      <c r="AB466" s="164" t="s">
        <v>99</v>
      </c>
      <c r="AC466" s="7" t="s">
        <v>100</v>
      </c>
      <c r="AD466" s="162" t="s">
        <v>96</v>
      </c>
      <c r="AE466" s="162" t="s">
        <v>101</v>
      </c>
      <c r="AF466" s="7" t="s">
        <v>137</v>
      </c>
      <c r="AG466" s="162" t="s">
        <v>138</v>
      </c>
      <c r="AH466" s="162" t="s">
        <v>102</v>
      </c>
      <c r="AI466" s="162" t="s">
        <v>257</v>
      </c>
      <c r="AJ466" s="162">
        <v>2017</v>
      </c>
      <c r="AK466" s="162">
        <v>1</v>
      </c>
      <c r="AL466" s="162">
        <v>26</v>
      </c>
      <c r="AM466" s="162">
        <v>2017</v>
      </c>
      <c r="AN466" s="162">
        <v>3</v>
      </c>
      <c r="AO466" s="162">
        <v>10</v>
      </c>
      <c r="AP466" s="162">
        <v>2037</v>
      </c>
      <c r="AQ466" s="162">
        <v>3</v>
      </c>
      <c r="AR466" s="162">
        <v>9</v>
      </c>
      <c r="AS466" s="162">
        <v>2014</v>
      </c>
      <c r="AT466" s="162">
        <v>11</v>
      </c>
      <c r="AU466" s="162">
        <v>12</v>
      </c>
      <c r="AV466" s="162" t="s">
        <v>101</v>
      </c>
      <c r="AW466" s="162"/>
      <c r="AX466" s="162"/>
      <c r="AY466" s="162"/>
      <c r="AZ466" s="162"/>
      <c r="BA466" s="162"/>
      <c r="BB466" s="182"/>
      <c r="BC466" s="182"/>
      <c r="BD466" s="182"/>
      <c r="BE466" s="182"/>
      <c r="BF466" s="182"/>
      <c r="BG466" s="182"/>
      <c r="BH466" s="182"/>
      <c r="BI466" s="182"/>
      <c r="BJ466" s="182"/>
      <c r="BK466" s="182"/>
      <c r="BL466" s="182"/>
      <c r="BM466" s="162" t="s">
        <v>103</v>
      </c>
      <c r="BN466" s="162" t="s">
        <v>96</v>
      </c>
      <c r="BO466" s="162" t="s">
        <v>103</v>
      </c>
      <c r="BP466" s="162" t="s">
        <v>104</v>
      </c>
      <c r="BQ466" s="162" t="s">
        <v>117</v>
      </c>
      <c r="BR466" s="162" t="s">
        <v>333</v>
      </c>
      <c r="BS466" s="162" t="s">
        <v>119</v>
      </c>
      <c r="BT466" s="175">
        <v>12.578823974609399</v>
      </c>
      <c r="BU466" s="175">
        <v>12.3570245285034</v>
      </c>
      <c r="BV466" s="175">
        <v>12.005240707397499</v>
      </c>
      <c r="BW466" s="175">
        <v>11.5795615005493</v>
      </c>
      <c r="BX466" s="162"/>
      <c r="BY466" s="182"/>
    </row>
    <row r="467" spans="1:77" x14ac:dyDescent="0.25">
      <c r="A467" s="162" t="s">
        <v>1987</v>
      </c>
      <c r="B467" s="162" t="s">
        <v>1988</v>
      </c>
      <c r="C467" s="162" t="s">
        <v>1989</v>
      </c>
      <c r="D467" s="162" t="s">
        <v>95</v>
      </c>
      <c r="E467" s="162" t="s">
        <v>1990</v>
      </c>
      <c r="F467" s="162" t="s">
        <v>1991</v>
      </c>
      <c r="G467" s="182"/>
      <c r="H467" s="182"/>
      <c r="I467" s="183"/>
      <c r="J467" s="166">
        <v>6</v>
      </c>
      <c r="K467" s="2">
        <v>6</v>
      </c>
      <c r="L467" s="166">
        <v>10</v>
      </c>
      <c r="M467" s="182"/>
      <c r="N467" s="182"/>
      <c r="O467" s="182"/>
      <c r="P467" s="162"/>
      <c r="Q467" s="182"/>
      <c r="R467" s="162"/>
      <c r="S467" s="162" t="s">
        <v>649</v>
      </c>
      <c r="T467" s="162" t="s">
        <v>96</v>
      </c>
      <c r="U467" s="182"/>
      <c r="V467" s="162"/>
      <c r="W467" s="182"/>
      <c r="X467" s="182"/>
      <c r="Y467" s="182"/>
      <c r="Z467" s="162" t="s">
        <v>96</v>
      </c>
      <c r="AA467" s="162" t="s">
        <v>263</v>
      </c>
      <c r="AB467" s="164" t="s">
        <v>99</v>
      </c>
      <c r="AC467" s="7" t="s">
        <v>100</v>
      </c>
      <c r="AD467" s="162" t="s">
        <v>96</v>
      </c>
      <c r="AE467" s="162" t="s">
        <v>101</v>
      </c>
      <c r="AF467" s="7" t="s">
        <v>137</v>
      </c>
      <c r="AG467" s="162" t="s">
        <v>138</v>
      </c>
      <c r="AH467" s="162" t="s">
        <v>1974</v>
      </c>
      <c r="AI467" s="162" t="s">
        <v>257</v>
      </c>
      <c r="AJ467" s="162">
        <v>2011</v>
      </c>
      <c r="AK467" s="162">
        <v>8</v>
      </c>
      <c r="AL467" s="162">
        <v>5</v>
      </c>
      <c r="AM467" s="162">
        <v>2011</v>
      </c>
      <c r="AN467" s="162">
        <v>8</v>
      </c>
      <c r="AO467" s="162">
        <v>5</v>
      </c>
      <c r="AP467" s="162">
        <v>2031</v>
      </c>
      <c r="AQ467" s="162">
        <v>8</v>
      </c>
      <c r="AR467" s="162">
        <v>4</v>
      </c>
      <c r="AS467" s="162">
        <v>2009</v>
      </c>
      <c r="AT467" s="162">
        <v>12</v>
      </c>
      <c r="AU467" s="162">
        <v>24</v>
      </c>
      <c r="AV467" s="162" t="s">
        <v>101</v>
      </c>
      <c r="AW467" s="162"/>
      <c r="AX467" s="162"/>
      <c r="AY467" s="162"/>
      <c r="AZ467" s="162"/>
      <c r="BA467" s="162"/>
      <c r="BB467" s="182"/>
      <c r="BC467" s="182"/>
      <c r="BD467" s="182"/>
      <c r="BE467" s="182"/>
      <c r="BF467" s="182"/>
      <c r="BG467" s="182"/>
      <c r="BH467" s="182"/>
      <c r="BI467" s="182"/>
      <c r="BJ467" s="182"/>
      <c r="BK467" s="182"/>
      <c r="BL467" s="182"/>
      <c r="BM467" s="162" t="s">
        <v>103</v>
      </c>
      <c r="BN467" s="162" t="s">
        <v>96</v>
      </c>
      <c r="BO467" s="162" t="s">
        <v>103</v>
      </c>
      <c r="BP467" s="162" t="s">
        <v>104</v>
      </c>
      <c r="BQ467" s="162" t="s">
        <v>117</v>
      </c>
      <c r="BR467" s="162" t="s">
        <v>566</v>
      </c>
      <c r="BS467" s="162" t="s">
        <v>119</v>
      </c>
      <c r="BT467" s="175">
        <v>10.245922317504901</v>
      </c>
      <c r="BU467" s="175">
        <v>10.0473396835327</v>
      </c>
      <c r="BV467" s="175">
        <v>9.7100617446899395</v>
      </c>
      <c r="BW467" s="175">
        <v>0</v>
      </c>
      <c r="BX467" s="162"/>
      <c r="BY467" s="182"/>
    </row>
    <row r="468" spans="1:77" x14ac:dyDescent="0.25">
      <c r="A468" s="162" t="s">
        <v>1992</v>
      </c>
      <c r="B468" s="162" t="s">
        <v>1993</v>
      </c>
      <c r="C468" s="162" t="s">
        <v>1994</v>
      </c>
      <c r="D468" s="162" t="s">
        <v>95</v>
      </c>
      <c r="E468" s="162" t="s">
        <v>1995</v>
      </c>
      <c r="F468" s="162" t="s">
        <v>1047</v>
      </c>
      <c r="G468" s="182"/>
      <c r="H468" s="182"/>
      <c r="I468" s="183"/>
      <c r="J468" s="166">
        <v>20</v>
      </c>
      <c r="K468" s="2">
        <v>20</v>
      </c>
      <c r="L468" s="166">
        <v>33</v>
      </c>
      <c r="M468" s="182"/>
      <c r="N468" s="182"/>
      <c r="O468" s="182"/>
      <c r="P468" s="162"/>
      <c r="Q468" s="182"/>
      <c r="R468" s="162"/>
      <c r="S468" s="162" t="s">
        <v>649</v>
      </c>
      <c r="T468" s="162" t="s">
        <v>96</v>
      </c>
      <c r="U468" s="182"/>
      <c r="V468" s="162"/>
      <c r="W468" s="182"/>
      <c r="X468" s="182"/>
      <c r="Y468" s="182"/>
      <c r="Z468" s="162" t="s">
        <v>96</v>
      </c>
      <c r="AA468" s="162" t="s">
        <v>263</v>
      </c>
      <c r="AB468" s="164" t="s">
        <v>99</v>
      </c>
      <c r="AC468" s="7" t="s">
        <v>100</v>
      </c>
      <c r="AD468" s="162" t="s">
        <v>96</v>
      </c>
      <c r="AE468" s="162" t="s">
        <v>101</v>
      </c>
      <c r="AF468" s="162"/>
      <c r="AG468" s="162"/>
      <c r="AH468" s="162" t="s">
        <v>565</v>
      </c>
      <c r="AI468" s="162" t="s">
        <v>1048</v>
      </c>
      <c r="AJ468" s="162">
        <v>2013</v>
      </c>
      <c r="AK468" s="162">
        <v>3</v>
      </c>
      <c r="AL468" s="162">
        <v>8</v>
      </c>
      <c r="AM468" s="162">
        <v>2013</v>
      </c>
      <c r="AN468" s="162">
        <v>3</v>
      </c>
      <c r="AO468" s="162">
        <v>12</v>
      </c>
      <c r="AP468" s="162">
        <v>2038</v>
      </c>
      <c r="AQ468" s="162">
        <v>3</v>
      </c>
      <c r="AR468" s="162">
        <v>11</v>
      </c>
      <c r="AS468" s="162">
        <v>2010</v>
      </c>
      <c r="AT468" s="162">
        <v>1</v>
      </c>
      <c r="AU468" s="162">
        <v>26</v>
      </c>
      <c r="AV468" s="162" t="s">
        <v>101</v>
      </c>
      <c r="AW468" s="162"/>
      <c r="AX468" s="162"/>
      <c r="AY468" s="162"/>
      <c r="AZ468" s="162"/>
      <c r="BA468" s="162"/>
      <c r="BB468" s="182"/>
      <c r="BC468" s="182"/>
      <c r="BD468" s="182"/>
      <c r="BE468" s="182"/>
      <c r="BF468" s="182"/>
      <c r="BG468" s="182"/>
      <c r="BH468" s="182"/>
      <c r="BI468" s="182"/>
      <c r="BJ468" s="182"/>
      <c r="BK468" s="182"/>
      <c r="BL468" s="182"/>
      <c r="BM468" s="162" t="s">
        <v>103</v>
      </c>
      <c r="BN468" s="162" t="s">
        <v>96</v>
      </c>
      <c r="BO468" s="162" t="s">
        <v>103</v>
      </c>
      <c r="BP468" s="162" t="s">
        <v>104</v>
      </c>
      <c r="BQ468" s="162" t="s">
        <v>117</v>
      </c>
      <c r="BR468" s="162" t="s">
        <v>566</v>
      </c>
      <c r="BS468" s="162" t="s">
        <v>119</v>
      </c>
      <c r="BT468" s="175">
        <v>36.372356033325197</v>
      </c>
      <c r="BU468" s="175">
        <v>35.676183853149404</v>
      </c>
      <c r="BV468" s="175">
        <v>34.478569412231401</v>
      </c>
      <c r="BW468" s="175">
        <v>33.037935928344702</v>
      </c>
      <c r="BX468" s="162"/>
      <c r="BY468" s="182"/>
    </row>
    <row r="469" spans="1:77" x14ac:dyDescent="0.25">
      <c r="A469" s="162" t="s">
        <v>1996</v>
      </c>
      <c r="B469" s="162" t="s">
        <v>1997</v>
      </c>
      <c r="C469" s="162" t="s">
        <v>1998</v>
      </c>
      <c r="D469" s="162" t="s">
        <v>95</v>
      </c>
      <c r="E469" s="162" t="s">
        <v>1999</v>
      </c>
      <c r="F469" s="162" t="s">
        <v>2000</v>
      </c>
      <c r="G469" s="182"/>
      <c r="H469" s="182"/>
      <c r="I469" s="183"/>
      <c r="J469" s="166">
        <v>100</v>
      </c>
      <c r="K469" s="2">
        <v>100</v>
      </c>
      <c r="L469" s="166">
        <v>298.14</v>
      </c>
      <c r="M469" s="182"/>
      <c r="N469" s="182"/>
      <c r="O469" s="182"/>
      <c r="P469" s="162"/>
      <c r="Q469" s="182"/>
      <c r="R469" s="162"/>
      <c r="S469" s="162" t="s">
        <v>208</v>
      </c>
      <c r="T469" s="162" t="s">
        <v>96</v>
      </c>
      <c r="U469" s="182"/>
      <c r="V469" s="162"/>
      <c r="W469" s="182"/>
      <c r="X469" s="182"/>
      <c r="Y469" s="182"/>
      <c r="Z469" s="162" t="s">
        <v>96</v>
      </c>
      <c r="AA469" s="162" t="s">
        <v>263</v>
      </c>
      <c r="AB469" s="164" t="s">
        <v>99</v>
      </c>
      <c r="AC469" s="7" t="s">
        <v>100</v>
      </c>
      <c r="AD469" s="162" t="s">
        <v>96</v>
      </c>
      <c r="AE469" s="162" t="s">
        <v>101</v>
      </c>
      <c r="AF469" s="162"/>
      <c r="AG469" s="162"/>
      <c r="AH469" s="162" t="s">
        <v>2001</v>
      </c>
      <c r="AI469" s="162" t="s">
        <v>147</v>
      </c>
      <c r="AJ469" s="162">
        <v>2016</v>
      </c>
      <c r="AK469" s="162">
        <v>12</v>
      </c>
      <c r="AL469" s="162">
        <v>23</v>
      </c>
      <c r="AM469" s="162">
        <v>2019</v>
      </c>
      <c r="AN469" s="162">
        <v>1</v>
      </c>
      <c r="AO469" s="162">
        <v>3</v>
      </c>
      <c r="AP469" s="162">
        <v>2034</v>
      </c>
      <c r="AQ469" s="162">
        <v>1</v>
      </c>
      <c r="AR469" s="162">
        <v>2</v>
      </c>
      <c r="AS469" s="162">
        <v>2013</v>
      </c>
      <c r="AT469" s="162">
        <v>12</v>
      </c>
      <c r="AU469" s="162">
        <v>16</v>
      </c>
      <c r="AV469" s="162" t="s">
        <v>101</v>
      </c>
      <c r="AW469" s="162"/>
      <c r="AX469" s="162"/>
      <c r="AY469" s="162"/>
      <c r="AZ469" s="162"/>
      <c r="BA469" s="162"/>
      <c r="BB469" s="182"/>
      <c r="BC469" s="182"/>
      <c r="BD469" s="182"/>
      <c r="BE469" s="182"/>
      <c r="BF469" s="182"/>
      <c r="BG469" s="182"/>
      <c r="BH469" s="182"/>
      <c r="BI469" s="182"/>
      <c r="BJ469" s="182"/>
      <c r="BK469" s="182"/>
      <c r="BL469" s="182"/>
      <c r="BM469" s="162" t="s">
        <v>103</v>
      </c>
      <c r="BN469" s="162" t="s">
        <v>96</v>
      </c>
      <c r="BO469" s="162" t="s">
        <v>103</v>
      </c>
      <c r="BP469" s="162" t="s">
        <v>104</v>
      </c>
      <c r="BQ469" s="162" t="s">
        <v>117</v>
      </c>
      <c r="BR469" s="162" t="s">
        <v>566</v>
      </c>
      <c r="BS469" s="162" t="s">
        <v>119</v>
      </c>
      <c r="BT469" s="175">
        <v>291.37787231445299</v>
      </c>
      <c r="BU469" s="175">
        <v>287.86570751953099</v>
      </c>
      <c r="BV469" s="175">
        <v>282.15143212890598</v>
      </c>
      <c r="BW469" s="175">
        <v>0</v>
      </c>
      <c r="BX469" s="162"/>
      <c r="BY469" s="182"/>
    </row>
    <row r="470" spans="1:77" x14ac:dyDescent="0.25">
      <c r="A470" s="162" t="s">
        <v>2002</v>
      </c>
      <c r="B470" s="162" t="s">
        <v>2003</v>
      </c>
      <c r="C470" s="162" t="s">
        <v>2004</v>
      </c>
      <c r="D470" s="162" t="s">
        <v>95</v>
      </c>
      <c r="E470" s="162" t="s">
        <v>2005</v>
      </c>
      <c r="F470" s="162" t="s">
        <v>2006</v>
      </c>
      <c r="G470" s="182"/>
      <c r="H470" s="182"/>
      <c r="I470" s="183"/>
      <c r="J470" s="166">
        <v>12</v>
      </c>
      <c r="K470" s="2">
        <v>12</v>
      </c>
      <c r="L470" s="166">
        <v>28</v>
      </c>
      <c r="M470" s="182"/>
      <c r="N470" s="182"/>
      <c r="O470" s="182"/>
      <c r="P470" s="162"/>
      <c r="Q470" s="182"/>
      <c r="R470" s="162"/>
      <c r="S470" s="162" t="s">
        <v>208</v>
      </c>
      <c r="T470" s="162" t="s">
        <v>96</v>
      </c>
      <c r="U470" s="182"/>
      <c r="V470" s="162"/>
      <c r="W470" s="182"/>
      <c r="X470" s="182"/>
      <c r="Y470" s="182"/>
      <c r="Z470" s="162" t="s">
        <v>96</v>
      </c>
      <c r="AA470" s="162" t="s">
        <v>263</v>
      </c>
      <c r="AB470" s="164" t="s">
        <v>99</v>
      </c>
      <c r="AC470" s="7" t="s">
        <v>100</v>
      </c>
      <c r="AD470" s="162" t="s">
        <v>96</v>
      </c>
      <c r="AE470" s="162" t="s">
        <v>101</v>
      </c>
      <c r="AF470" s="162"/>
      <c r="AG470" s="162"/>
      <c r="AH470" s="162" t="s">
        <v>102</v>
      </c>
      <c r="AI470" s="162" t="s">
        <v>147</v>
      </c>
      <c r="AJ470" s="162">
        <v>2014</v>
      </c>
      <c r="AK470" s="162">
        <v>4</v>
      </c>
      <c r="AL470" s="162">
        <v>14</v>
      </c>
      <c r="AM470" s="162">
        <v>2014</v>
      </c>
      <c r="AN470" s="162">
        <v>6</v>
      </c>
      <c r="AO470" s="162">
        <v>26</v>
      </c>
      <c r="AP470" s="162">
        <v>2034</v>
      </c>
      <c r="AQ470" s="162">
        <v>6</v>
      </c>
      <c r="AR470" s="162">
        <v>25</v>
      </c>
      <c r="AS470" s="162">
        <v>2011</v>
      </c>
      <c r="AT470" s="162">
        <v>6</v>
      </c>
      <c r="AU470" s="162">
        <v>24</v>
      </c>
      <c r="AV470" s="162" t="s">
        <v>101</v>
      </c>
      <c r="AW470" s="162"/>
      <c r="AX470" s="162"/>
      <c r="AY470" s="162"/>
      <c r="AZ470" s="162"/>
      <c r="BA470" s="162"/>
      <c r="BB470" s="182"/>
      <c r="BC470" s="182"/>
      <c r="BD470" s="182"/>
      <c r="BE470" s="182"/>
      <c r="BF470" s="182"/>
      <c r="BG470" s="182"/>
      <c r="BH470" s="182"/>
      <c r="BI470" s="182"/>
      <c r="BJ470" s="182"/>
      <c r="BK470" s="182"/>
      <c r="BL470" s="182"/>
      <c r="BM470" s="162" t="s">
        <v>103</v>
      </c>
      <c r="BN470" s="162" t="s">
        <v>96</v>
      </c>
      <c r="BO470" s="162" t="s">
        <v>103</v>
      </c>
      <c r="BP470" s="162" t="s">
        <v>104</v>
      </c>
      <c r="BQ470" s="162" t="s">
        <v>117</v>
      </c>
      <c r="BR470" s="162" t="s">
        <v>265</v>
      </c>
      <c r="BS470" s="162" t="s">
        <v>119</v>
      </c>
      <c r="BT470" s="175">
        <v>28.000571670532199</v>
      </c>
      <c r="BU470" s="175">
        <v>27.518277740478499</v>
      </c>
      <c r="BV470" s="175">
        <v>26.7019732055664</v>
      </c>
      <c r="BW470" s="175">
        <v>0</v>
      </c>
      <c r="BX470" s="162"/>
      <c r="BY470" s="182"/>
    </row>
    <row r="471" spans="1:77" x14ac:dyDescent="0.25">
      <c r="A471" s="162" t="s">
        <v>2007</v>
      </c>
      <c r="B471" s="162" t="s">
        <v>2008</v>
      </c>
      <c r="C471" s="162" t="s">
        <v>2009</v>
      </c>
      <c r="D471" s="162" t="s">
        <v>95</v>
      </c>
      <c r="E471" s="162" t="s">
        <v>2010</v>
      </c>
      <c r="F471" s="162" t="s">
        <v>1047</v>
      </c>
      <c r="G471" s="182"/>
      <c r="H471" s="182"/>
      <c r="I471" s="183"/>
      <c r="J471" s="166">
        <v>50</v>
      </c>
      <c r="K471" s="2">
        <v>50</v>
      </c>
      <c r="L471" s="166">
        <v>113</v>
      </c>
      <c r="M471" s="182"/>
      <c r="N471" s="182"/>
      <c r="O471" s="182"/>
      <c r="P471" s="162"/>
      <c r="Q471" s="182"/>
      <c r="R471" s="162"/>
      <c r="S471" s="162" t="s">
        <v>208</v>
      </c>
      <c r="T471" s="162" t="s">
        <v>96</v>
      </c>
      <c r="U471" s="182"/>
      <c r="V471" s="162"/>
      <c r="W471" s="182"/>
      <c r="X471" s="182"/>
      <c r="Y471" s="182"/>
      <c r="Z471" s="162" t="s">
        <v>96</v>
      </c>
      <c r="AA471" s="162" t="s">
        <v>263</v>
      </c>
      <c r="AB471" s="164" t="s">
        <v>99</v>
      </c>
      <c r="AC471" s="7" t="s">
        <v>100</v>
      </c>
      <c r="AD471" s="162" t="s">
        <v>96</v>
      </c>
      <c r="AE471" s="162" t="s">
        <v>101</v>
      </c>
      <c r="AF471" s="162"/>
      <c r="AG471" s="162"/>
      <c r="AH471" s="162" t="s">
        <v>565</v>
      </c>
      <c r="AI471" s="162" t="s">
        <v>1048</v>
      </c>
      <c r="AJ471" s="162">
        <v>2013</v>
      </c>
      <c r="AK471" s="162">
        <v>3</v>
      </c>
      <c r="AL471" s="162">
        <v>8</v>
      </c>
      <c r="AM471" s="162">
        <v>2013</v>
      </c>
      <c r="AN471" s="162">
        <v>3</v>
      </c>
      <c r="AO471" s="162">
        <v>8</v>
      </c>
      <c r="AP471" s="162">
        <v>2038</v>
      </c>
      <c r="AQ471" s="162">
        <v>3</v>
      </c>
      <c r="AR471" s="162">
        <v>7</v>
      </c>
      <c r="AS471" s="162">
        <v>2010</v>
      </c>
      <c r="AT471" s="162">
        <v>1</v>
      </c>
      <c r="AU471" s="162">
        <v>26</v>
      </c>
      <c r="AV471" s="162" t="s">
        <v>101</v>
      </c>
      <c r="AW471" s="162"/>
      <c r="AX471" s="162"/>
      <c r="AY471" s="162"/>
      <c r="AZ471" s="162"/>
      <c r="BA471" s="162"/>
      <c r="BB471" s="182"/>
      <c r="BC471" s="182"/>
      <c r="BD471" s="182"/>
      <c r="BE471" s="182"/>
      <c r="BF471" s="182"/>
      <c r="BG471" s="182"/>
      <c r="BH471" s="182"/>
      <c r="BI471" s="182"/>
      <c r="BJ471" s="182"/>
      <c r="BK471" s="182"/>
      <c r="BL471" s="182"/>
      <c r="BM471" s="162" t="s">
        <v>103</v>
      </c>
      <c r="BN471" s="162" t="s">
        <v>96</v>
      </c>
      <c r="BO471" s="162" t="s">
        <v>103</v>
      </c>
      <c r="BP471" s="162" t="s">
        <v>104</v>
      </c>
      <c r="BQ471" s="162" t="s">
        <v>117</v>
      </c>
      <c r="BR471" s="162" t="s">
        <v>566</v>
      </c>
      <c r="BS471" s="162" t="s">
        <v>119</v>
      </c>
      <c r="BT471" s="175">
        <v>117.057419921875</v>
      </c>
      <c r="BU471" s="175">
        <v>114.83979290771499</v>
      </c>
      <c r="BV471" s="175">
        <v>110.984741943359</v>
      </c>
      <c r="BW471" s="175">
        <v>106.34740960693399</v>
      </c>
      <c r="BX471" s="162"/>
      <c r="BY471" s="182"/>
    </row>
    <row r="472" spans="1:77" x14ac:dyDescent="0.25">
      <c r="A472" s="162" t="s">
        <v>2011</v>
      </c>
      <c r="B472" s="162" t="s">
        <v>2012</v>
      </c>
      <c r="C472" s="162" t="s">
        <v>2013</v>
      </c>
      <c r="D472" s="162" t="s">
        <v>95</v>
      </c>
      <c r="E472" s="162" t="s">
        <v>2014</v>
      </c>
      <c r="F472" s="162" t="s">
        <v>1047</v>
      </c>
      <c r="G472" s="182"/>
      <c r="H472" s="182"/>
      <c r="I472" s="183"/>
      <c r="J472" s="166">
        <v>20</v>
      </c>
      <c r="K472" s="2">
        <v>20</v>
      </c>
      <c r="L472" s="166">
        <v>33</v>
      </c>
      <c r="M472" s="182"/>
      <c r="N472" s="182"/>
      <c r="O472" s="182"/>
      <c r="P472" s="162"/>
      <c r="Q472" s="182"/>
      <c r="R472" s="162"/>
      <c r="S472" s="162" t="s">
        <v>208</v>
      </c>
      <c r="T472" s="162" t="s">
        <v>96</v>
      </c>
      <c r="U472" s="182"/>
      <c r="V472" s="162"/>
      <c r="W472" s="182"/>
      <c r="X472" s="182"/>
      <c r="Y472" s="182"/>
      <c r="Z472" s="162" t="s">
        <v>96</v>
      </c>
      <c r="AA472" s="162" t="s">
        <v>263</v>
      </c>
      <c r="AB472" s="164" t="s">
        <v>99</v>
      </c>
      <c r="AC472" s="7" t="s">
        <v>100</v>
      </c>
      <c r="AD472" s="162" t="s">
        <v>96</v>
      </c>
      <c r="AE472" s="162" t="s">
        <v>101</v>
      </c>
      <c r="AF472" s="162"/>
      <c r="AG472" s="162"/>
      <c r="AH472" s="162" t="s">
        <v>565</v>
      </c>
      <c r="AI472" s="162" t="s">
        <v>1048</v>
      </c>
      <c r="AJ472" s="162">
        <v>2013</v>
      </c>
      <c r="AK472" s="162">
        <v>3</v>
      </c>
      <c r="AL472" s="162">
        <v>8</v>
      </c>
      <c r="AM472" s="162">
        <v>2013</v>
      </c>
      <c r="AN472" s="162">
        <v>3</v>
      </c>
      <c r="AO472" s="162">
        <v>8</v>
      </c>
      <c r="AP472" s="162">
        <v>2038</v>
      </c>
      <c r="AQ472" s="162">
        <v>3</v>
      </c>
      <c r="AR472" s="162">
        <v>7</v>
      </c>
      <c r="AS472" s="162">
        <v>2010</v>
      </c>
      <c r="AT472" s="162">
        <v>1</v>
      </c>
      <c r="AU472" s="162">
        <v>26</v>
      </c>
      <c r="AV472" s="162" t="s">
        <v>101</v>
      </c>
      <c r="AW472" s="162"/>
      <c r="AX472" s="162"/>
      <c r="AY472" s="162"/>
      <c r="AZ472" s="162"/>
      <c r="BA472" s="16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62" t="s">
        <v>103</v>
      </c>
      <c r="BN472" s="162" t="s">
        <v>96</v>
      </c>
      <c r="BO472" s="162" t="s">
        <v>103</v>
      </c>
      <c r="BP472" s="162" t="s">
        <v>104</v>
      </c>
      <c r="BQ472" s="162" t="s">
        <v>117</v>
      </c>
      <c r="BR472" s="162" t="s">
        <v>566</v>
      </c>
      <c r="BS472" s="162" t="s">
        <v>119</v>
      </c>
      <c r="BT472" s="175">
        <v>43.1133576049805</v>
      </c>
      <c r="BU472" s="175">
        <v>42.285593780517601</v>
      </c>
      <c r="BV472" s="175">
        <v>40.866107666015601</v>
      </c>
      <c r="BW472" s="175">
        <v>39.158581024169898</v>
      </c>
      <c r="BX472" s="162"/>
      <c r="BY472" s="182"/>
    </row>
    <row r="473" spans="1:77" x14ac:dyDescent="0.25">
      <c r="A473" s="162" t="s">
        <v>2015</v>
      </c>
      <c r="B473" s="162" t="s">
        <v>2016</v>
      </c>
      <c r="C473" s="162" t="s">
        <v>2017</v>
      </c>
      <c r="D473" s="162" t="s">
        <v>95</v>
      </c>
      <c r="E473" s="162" t="s">
        <v>96</v>
      </c>
      <c r="F473" s="162" t="s">
        <v>2018</v>
      </c>
      <c r="G473" s="182"/>
      <c r="H473" s="182"/>
      <c r="I473" s="183"/>
      <c r="J473" s="166">
        <v>0.52</v>
      </c>
      <c r="K473" s="2">
        <v>0.52</v>
      </c>
      <c r="L473" s="166">
        <v>2.29</v>
      </c>
      <c r="M473" s="182"/>
      <c r="N473" s="182"/>
      <c r="O473" s="182"/>
      <c r="P473" s="162"/>
      <c r="Q473" s="182"/>
      <c r="R473" s="162"/>
      <c r="S473" s="162" t="s">
        <v>96</v>
      </c>
      <c r="T473" s="162" t="s">
        <v>96</v>
      </c>
      <c r="U473" s="182"/>
      <c r="V473" s="162"/>
      <c r="W473" s="182"/>
      <c r="X473" s="182"/>
      <c r="Y473" s="182"/>
      <c r="Z473" s="162" t="s">
        <v>96</v>
      </c>
      <c r="AA473" s="162" t="s">
        <v>96</v>
      </c>
      <c r="AB473" s="164" t="s">
        <v>99</v>
      </c>
      <c r="AC473" s="7" t="s">
        <v>100</v>
      </c>
      <c r="AD473" s="162" t="s">
        <v>96</v>
      </c>
      <c r="AE473" s="162" t="s">
        <v>101</v>
      </c>
      <c r="AF473" s="162" t="s">
        <v>182</v>
      </c>
      <c r="AG473" s="162" t="s">
        <v>183</v>
      </c>
      <c r="AH473" s="162" t="s">
        <v>114</v>
      </c>
      <c r="AI473" s="162" t="s">
        <v>885</v>
      </c>
      <c r="AJ473" s="162">
        <v>2014</v>
      </c>
      <c r="AK473" s="162">
        <v>12</v>
      </c>
      <c r="AL473" s="162">
        <v>3</v>
      </c>
      <c r="AM473" s="162">
        <v>2014</v>
      </c>
      <c r="AN473" s="162">
        <v>12</v>
      </c>
      <c r="AO473" s="162">
        <v>3</v>
      </c>
      <c r="AP473" s="162">
        <v>2034</v>
      </c>
      <c r="AQ473" s="162">
        <v>12</v>
      </c>
      <c r="AR473" s="162">
        <v>2</v>
      </c>
      <c r="AS473" s="162">
        <v>2013</v>
      </c>
      <c r="AT473" s="162">
        <v>12</v>
      </c>
      <c r="AU473" s="162">
        <v>20</v>
      </c>
      <c r="AV473" s="162" t="s">
        <v>101</v>
      </c>
      <c r="AW473" s="162"/>
      <c r="AX473" s="162"/>
      <c r="AY473" s="162"/>
      <c r="AZ473" s="162"/>
      <c r="BA473" s="162"/>
      <c r="BB473" s="182"/>
      <c r="BC473" s="182"/>
      <c r="BD473" s="182"/>
      <c r="BE473" s="182"/>
      <c r="BF473" s="182"/>
      <c r="BG473" s="182"/>
      <c r="BH473" s="182"/>
      <c r="BI473" s="182"/>
      <c r="BJ473" s="182"/>
      <c r="BK473" s="182"/>
      <c r="BL473" s="182"/>
      <c r="BM473" s="162" t="s">
        <v>103</v>
      </c>
      <c r="BN473" s="162" t="s">
        <v>96</v>
      </c>
      <c r="BO473" s="162" t="s">
        <v>116</v>
      </c>
      <c r="BP473" s="162" t="s">
        <v>104</v>
      </c>
      <c r="BQ473" s="162" t="s">
        <v>117</v>
      </c>
      <c r="BR473" s="162" t="s">
        <v>118</v>
      </c>
      <c r="BS473" s="162" t="s">
        <v>404</v>
      </c>
      <c r="BT473" s="175">
        <v>2.4373477058410602</v>
      </c>
      <c r="BU473" s="175">
        <v>2.4259389915466301</v>
      </c>
      <c r="BV473" s="175">
        <v>2.4259389991760298</v>
      </c>
      <c r="BW473" s="175">
        <v>0</v>
      </c>
      <c r="BX473" s="162"/>
      <c r="BY473" s="182"/>
    </row>
    <row r="474" spans="1:77" x14ac:dyDescent="0.25">
      <c r="A474" s="162" t="s">
        <v>2019</v>
      </c>
      <c r="B474" s="162" t="s">
        <v>2020</v>
      </c>
      <c r="C474" s="162" t="s">
        <v>2021</v>
      </c>
      <c r="D474" s="162" t="s">
        <v>95</v>
      </c>
      <c r="E474" s="162" t="s">
        <v>2022</v>
      </c>
      <c r="F474" s="162" t="s">
        <v>2023</v>
      </c>
      <c r="G474" s="182"/>
      <c r="H474" s="182"/>
      <c r="I474" s="183"/>
      <c r="J474" s="166">
        <v>290</v>
      </c>
      <c r="K474" s="2">
        <v>290</v>
      </c>
      <c r="L474" s="166">
        <v>688.529</v>
      </c>
      <c r="M474" s="182"/>
      <c r="N474" s="182"/>
      <c r="O474" s="182"/>
      <c r="P474" s="162"/>
      <c r="Q474" s="182"/>
      <c r="R474" s="162"/>
      <c r="S474" s="162" t="s">
        <v>649</v>
      </c>
      <c r="T474" s="162" t="s">
        <v>96</v>
      </c>
      <c r="U474" s="182"/>
      <c r="V474" s="162"/>
      <c r="W474" s="182"/>
      <c r="X474" s="182"/>
      <c r="Y474" s="182"/>
      <c r="Z474" s="162" t="s">
        <v>96</v>
      </c>
      <c r="AA474" s="162" t="s">
        <v>263</v>
      </c>
      <c r="AB474" s="164" t="s">
        <v>99</v>
      </c>
      <c r="AC474" s="7" t="s">
        <v>100</v>
      </c>
      <c r="AD474" s="162" t="s">
        <v>96</v>
      </c>
      <c r="AE474" s="162" t="s">
        <v>101</v>
      </c>
      <c r="AF474" s="162"/>
      <c r="AG474" s="162"/>
      <c r="AH474" s="162" t="s">
        <v>2024</v>
      </c>
      <c r="AI474" s="162" t="s">
        <v>1208</v>
      </c>
      <c r="AJ474" s="162">
        <v>2012</v>
      </c>
      <c r="AK474" s="162">
        <v>1</v>
      </c>
      <c r="AL474" s="162">
        <v>19</v>
      </c>
      <c r="AM474" s="162">
        <v>2014</v>
      </c>
      <c r="AN474" s="162">
        <v>6</v>
      </c>
      <c r="AO474" s="162">
        <v>23</v>
      </c>
      <c r="AP474" s="162">
        <v>2039</v>
      </c>
      <c r="AQ474" s="162">
        <v>6</v>
      </c>
      <c r="AR474" s="162">
        <v>22</v>
      </c>
      <c r="AS474" s="162">
        <v>2009</v>
      </c>
      <c r="AT474" s="162">
        <v>9</v>
      </c>
      <c r="AU474" s="162">
        <v>8</v>
      </c>
      <c r="AV474" s="162" t="s">
        <v>101</v>
      </c>
      <c r="AW474" s="162"/>
      <c r="AX474" s="162"/>
      <c r="AY474" s="162"/>
      <c r="AZ474" s="162"/>
      <c r="BA474" s="162"/>
      <c r="BB474" s="182"/>
      <c r="BC474" s="182"/>
      <c r="BD474" s="182"/>
      <c r="BE474" s="182"/>
      <c r="BF474" s="182"/>
      <c r="BG474" s="182"/>
      <c r="BH474" s="182"/>
      <c r="BI474" s="182"/>
      <c r="BJ474" s="182"/>
      <c r="BK474" s="182"/>
      <c r="BL474" s="182"/>
      <c r="BM474" s="162" t="s">
        <v>103</v>
      </c>
      <c r="BN474" s="162" t="s">
        <v>96</v>
      </c>
      <c r="BO474" s="162" t="s">
        <v>103</v>
      </c>
      <c r="BP474" s="162" t="s">
        <v>104</v>
      </c>
      <c r="BQ474" s="162" t="s">
        <v>117</v>
      </c>
      <c r="BR474" s="162" t="s">
        <v>566</v>
      </c>
      <c r="BS474" s="162" t="s">
        <v>119</v>
      </c>
      <c r="BT474" s="175">
        <v>697.04696142578098</v>
      </c>
      <c r="BU474" s="175">
        <v>688.33579687500003</v>
      </c>
      <c r="BV474" s="175">
        <v>674.67201269531199</v>
      </c>
      <c r="BW474" s="175">
        <v>657.97308300781299</v>
      </c>
      <c r="BX474" s="162"/>
      <c r="BY474" s="182"/>
    </row>
    <row r="475" spans="1:77" x14ac:dyDescent="0.25">
      <c r="A475" s="162" t="s">
        <v>2025</v>
      </c>
      <c r="B475" s="162" t="s">
        <v>2026</v>
      </c>
      <c r="C475" s="162" t="s">
        <v>2027</v>
      </c>
      <c r="D475" s="162" t="s">
        <v>95</v>
      </c>
      <c r="E475" s="162" t="s">
        <v>2028</v>
      </c>
      <c r="F475" s="162" t="s">
        <v>2029</v>
      </c>
      <c r="G475" s="182"/>
      <c r="H475" s="182"/>
      <c r="I475" s="183"/>
      <c r="J475" s="166">
        <v>20</v>
      </c>
      <c r="K475" s="2">
        <v>20</v>
      </c>
      <c r="L475" s="166">
        <v>53</v>
      </c>
      <c r="M475" s="182"/>
      <c r="N475" s="182"/>
      <c r="O475" s="182"/>
      <c r="P475" s="162"/>
      <c r="Q475" s="182"/>
      <c r="R475" s="162"/>
      <c r="S475" s="162" t="s">
        <v>208</v>
      </c>
      <c r="T475" s="162" t="s">
        <v>96</v>
      </c>
      <c r="U475" s="182"/>
      <c r="V475" s="162"/>
      <c r="W475" s="182"/>
      <c r="X475" s="182"/>
      <c r="Y475" s="182"/>
      <c r="Z475" s="162" t="s">
        <v>96</v>
      </c>
      <c r="AA475" s="162" t="s">
        <v>263</v>
      </c>
      <c r="AB475" s="164" t="s">
        <v>99</v>
      </c>
      <c r="AC475" s="7" t="s">
        <v>100</v>
      </c>
      <c r="AD475" s="162" t="s">
        <v>96</v>
      </c>
      <c r="AE475" s="162" t="s">
        <v>101</v>
      </c>
      <c r="AF475" s="162" t="s">
        <v>718</v>
      </c>
      <c r="AG475" s="162" t="s">
        <v>183</v>
      </c>
      <c r="AH475" s="162" t="s">
        <v>102</v>
      </c>
      <c r="AI475" s="162" t="s">
        <v>189</v>
      </c>
      <c r="AJ475" s="162">
        <v>2014</v>
      </c>
      <c r="AK475" s="162">
        <v>11</v>
      </c>
      <c r="AL475" s="162">
        <v>13</v>
      </c>
      <c r="AM475" s="162">
        <v>2015</v>
      </c>
      <c r="AN475" s="162">
        <v>2</v>
      </c>
      <c r="AO475" s="162">
        <v>9</v>
      </c>
      <c r="AP475" s="162">
        <v>2035</v>
      </c>
      <c r="AQ475" s="162">
        <v>2</v>
      </c>
      <c r="AR475" s="162">
        <v>8</v>
      </c>
      <c r="AS475" s="162">
        <v>2012</v>
      </c>
      <c r="AT475" s="162">
        <v>2</v>
      </c>
      <c r="AU475" s="162">
        <v>27</v>
      </c>
      <c r="AV475" s="162" t="s">
        <v>101</v>
      </c>
      <c r="AW475" s="162"/>
      <c r="AX475" s="162"/>
      <c r="AY475" s="162"/>
      <c r="AZ475" s="162"/>
      <c r="BA475" s="162"/>
      <c r="BB475" s="182"/>
      <c r="BC475" s="182"/>
      <c r="BD475" s="182"/>
      <c r="BE475" s="182"/>
      <c r="BF475" s="182"/>
      <c r="BG475" s="182"/>
      <c r="BH475" s="182"/>
      <c r="BI475" s="182"/>
      <c r="BJ475" s="182"/>
      <c r="BK475" s="182"/>
      <c r="BL475" s="182"/>
      <c r="BM475" s="162" t="s">
        <v>103</v>
      </c>
      <c r="BN475" s="162" t="s">
        <v>96</v>
      </c>
      <c r="BO475" s="162" t="s">
        <v>103</v>
      </c>
      <c r="BP475" s="162" t="s">
        <v>104</v>
      </c>
      <c r="BQ475" s="162" t="s">
        <v>117</v>
      </c>
      <c r="BR475" s="162" t="s">
        <v>333</v>
      </c>
      <c r="BS475" s="162" t="s">
        <v>119</v>
      </c>
      <c r="BT475" s="175">
        <v>51.297211639404303</v>
      </c>
      <c r="BU475" s="175">
        <v>50.649315460205102</v>
      </c>
      <c r="BV475" s="175">
        <v>49.643899139404297</v>
      </c>
      <c r="BW475" s="175">
        <v>3.56548068237305</v>
      </c>
      <c r="BX475" s="162"/>
      <c r="BY475" s="182"/>
    </row>
    <row r="476" spans="1:77" x14ac:dyDescent="0.25">
      <c r="A476" s="162" t="s">
        <v>2030</v>
      </c>
      <c r="B476" s="162" t="s">
        <v>2031</v>
      </c>
      <c r="C476" s="162" t="s">
        <v>2032</v>
      </c>
      <c r="D476" s="162" t="s">
        <v>95</v>
      </c>
      <c r="E476" s="162" t="s">
        <v>2033</v>
      </c>
      <c r="F476" s="162" t="s">
        <v>2034</v>
      </c>
      <c r="G476" s="182"/>
      <c r="H476" s="182"/>
      <c r="I476" s="183"/>
      <c r="J476" s="166">
        <v>19.98</v>
      </c>
      <c r="K476" s="2">
        <v>19.98</v>
      </c>
      <c r="L476" s="166">
        <v>52.57</v>
      </c>
      <c r="M476" s="182"/>
      <c r="N476" s="182"/>
      <c r="O476" s="182"/>
      <c r="P476" s="162"/>
      <c r="Q476" s="182"/>
      <c r="R476" s="162"/>
      <c r="S476" s="162" t="s">
        <v>208</v>
      </c>
      <c r="T476" s="162" t="s">
        <v>96</v>
      </c>
      <c r="U476" s="182"/>
      <c r="V476" s="162"/>
      <c r="W476" s="182"/>
      <c r="X476" s="182"/>
      <c r="Y476" s="182"/>
      <c r="Z476" s="162" t="s">
        <v>96</v>
      </c>
      <c r="AA476" s="162" t="s">
        <v>263</v>
      </c>
      <c r="AB476" s="164" t="s">
        <v>99</v>
      </c>
      <c r="AC476" s="7" t="s">
        <v>100</v>
      </c>
      <c r="AD476" s="162" t="s">
        <v>96</v>
      </c>
      <c r="AE476" s="162" t="s">
        <v>101</v>
      </c>
      <c r="AF476" s="162" t="s">
        <v>608</v>
      </c>
      <c r="AG476" s="162" t="s">
        <v>609</v>
      </c>
      <c r="AH476" s="162" t="s">
        <v>102</v>
      </c>
      <c r="AI476" s="162" t="s">
        <v>147</v>
      </c>
      <c r="AJ476" s="162">
        <v>2015</v>
      </c>
      <c r="AK476" s="162">
        <v>6</v>
      </c>
      <c r="AL476" s="162">
        <v>3</v>
      </c>
      <c r="AM476" s="162">
        <v>2015</v>
      </c>
      <c r="AN476" s="162">
        <v>7</v>
      </c>
      <c r="AO476" s="162">
        <v>16</v>
      </c>
      <c r="AP476" s="162">
        <v>2035</v>
      </c>
      <c r="AQ476" s="162">
        <v>7</v>
      </c>
      <c r="AR476" s="162">
        <v>15</v>
      </c>
      <c r="AS476" s="162">
        <v>2013</v>
      </c>
      <c r="AT476" s="162">
        <v>4</v>
      </c>
      <c r="AU476" s="162">
        <v>10</v>
      </c>
      <c r="AV476" s="162" t="s">
        <v>101</v>
      </c>
      <c r="AW476" s="162"/>
      <c r="AX476" s="162"/>
      <c r="AY476" s="162"/>
      <c r="AZ476" s="162"/>
      <c r="BA476" s="162"/>
      <c r="BB476" s="182"/>
      <c r="BC476" s="182"/>
      <c r="BD476" s="182"/>
      <c r="BE476" s="182"/>
      <c r="BF476" s="182"/>
      <c r="BG476" s="182"/>
      <c r="BH476" s="182"/>
      <c r="BI476" s="182"/>
      <c r="BJ476" s="182"/>
      <c r="BK476" s="182"/>
      <c r="BL476" s="182"/>
      <c r="BM476" s="162" t="s">
        <v>103</v>
      </c>
      <c r="BN476" s="162" t="s">
        <v>96</v>
      </c>
      <c r="BO476" s="162" t="s">
        <v>103</v>
      </c>
      <c r="BP476" s="162" t="s">
        <v>104</v>
      </c>
      <c r="BQ476" s="162" t="s">
        <v>117</v>
      </c>
      <c r="BR476" s="162" t="s">
        <v>333</v>
      </c>
      <c r="BS476" s="162" t="s">
        <v>119</v>
      </c>
      <c r="BT476" s="175">
        <v>48.213615325927698</v>
      </c>
      <c r="BU476" s="175">
        <v>47.150874176025397</v>
      </c>
      <c r="BV476" s="175">
        <v>45.292944274902297</v>
      </c>
      <c r="BW476" s="175">
        <v>25.073448425293002</v>
      </c>
      <c r="BX476" s="162"/>
      <c r="BY476" s="182"/>
    </row>
    <row r="477" spans="1:77" x14ac:dyDescent="0.25">
      <c r="A477" s="162" t="s">
        <v>2035</v>
      </c>
      <c r="B477" s="162" t="s">
        <v>1157</v>
      </c>
      <c r="C477" s="162" t="s">
        <v>2036</v>
      </c>
      <c r="D477" s="162" t="s">
        <v>95</v>
      </c>
      <c r="E477" s="162"/>
      <c r="F477" s="162"/>
      <c r="G477" s="182"/>
      <c r="H477" s="182"/>
      <c r="I477" s="183"/>
      <c r="J477" s="166">
        <v>0</v>
      </c>
      <c r="K477" s="188"/>
      <c r="L477" s="166">
        <v>5857.6270321943985</v>
      </c>
      <c r="M477" s="182"/>
      <c r="N477" s="182"/>
      <c r="O477" s="182"/>
      <c r="P477" s="162"/>
      <c r="Q477" s="182"/>
      <c r="R477" s="162"/>
      <c r="S477" s="162"/>
      <c r="T477" s="162"/>
      <c r="U477" s="182"/>
      <c r="V477" s="162"/>
      <c r="W477" s="182"/>
      <c r="X477" s="182"/>
      <c r="Y477" s="182"/>
      <c r="Z477" s="162"/>
      <c r="AA477" s="162" t="s">
        <v>263</v>
      </c>
      <c r="AB477" s="164" t="s">
        <v>2037</v>
      </c>
      <c r="AC477" s="7" t="s">
        <v>100</v>
      </c>
      <c r="AD477" s="162"/>
      <c r="AE477" s="162"/>
      <c r="AF477" s="162" t="s">
        <v>96</v>
      </c>
      <c r="AG477" s="162"/>
      <c r="AH477" s="162"/>
      <c r="AI477" s="162"/>
      <c r="AJ477" s="162"/>
      <c r="AK477" s="162"/>
      <c r="AL477" s="162"/>
      <c r="AM477" s="162">
        <v>2023</v>
      </c>
      <c r="AN477" s="162">
        <v>1</v>
      </c>
      <c r="AO477" s="162">
        <v>1</v>
      </c>
      <c r="AP477" s="182"/>
      <c r="AQ477" s="182"/>
      <c r="AR477" s="182"/>
      <c r="AS477" s="162">
        <v>2035</v>
      </c>
      <c r="AT477" s="162"/>
      <c r="AU477" s="162"/>
      <c r="AV477" s="162" t="s">
        <v>101</v>
      </c>
      <c r="AW477" s="162"/>
      <c r="AX477" s="162"/>
      <c r="AY477" s="162"/>
      <c r="AZ477" s="162"/>
      <c r="BA477" s="162"/>
      <c r="BB477" s="182"/>
      <c r="BC477" s="182"/>
      <c r="BD477" s="182"/>
      <c r="BE477" s="182"/>
      <c r="BF477" s="182"/>
      <c r="BG477" s="182"/>
      <c r="BH477" s="182"/>
      <c r="BI477" s="182"/>
      <c r="BJ477" s="182"/>
      <c r="BK477" s="182"/>
      <c r="BL477" s="182"/>
      <c r="BM477" s="162"/>
      <c r="BN477" s="162"/>
      <c r="BO477" s="162"/>
      <c r="BP477" s="162" t="s">
        <v>1104</v>
      </c>
      <c r="BQ477" s="162" t="s">
        <v>117</v>
      </c>
      <c r="BR477" s="162" t="s">
        <v>96</v>
      </c>
      <c r="BS477" s="162" t="s">
        <v>119</v>
      </c>
      <c r="BT477" s="187"/>
      <c r="BU477" s="187"/>
      <c r="BV477" s="187"/>
      <c r="BW477" s="187"/>
      <c r="BX477" s="162"/>
      <c r="BY477" s="182"/>
    </row>
    <row r="478" spans="1:77" x14ac:dyDescent="0.25">
      <c r="A478" s="162" t="s">
        <v>2038</v>
      </c>
      <c r="B478" s="162" t="s">
        <v>1006</v>
      </c>
      <c r="C478" s="162" t="s">
        <v>2039</v>
      </c>
      <c r="D478" s="162" t="s">
        <v>95</v>
      </c>
      <c r="E478" s="162"/>
      <c r="F478" s="162"/>
      <c r="G478" s="182"/>
      <c r="H478" s="182"/>
      <c r="I478" s="183"/>
      <c r="J478" s="166">
        <v>0</v>
      </c>
      <c r="K478" s="188"/>
      <c r="L478" s="166">
        <v>1287.2944214913468</v>
      </c>
      <c r="M478" s="182"/>
      <c r="N478" s="182"/>
      <c r="O478" s="182"/>
      <c r="P478" s="162"/>
      <c r="Q478" s="182"/>
      <c r="R478" s="162"/>
      <c r="S478" s="162"/>
      <c r="T478" s="162"/>
      <c r="U478" s="182"/>
      <c r="V478" s="162"/>
      <c r="W478" s="182"/>
      <c r="X478" s="182"/>
      <c r="Y478" s="182"/>
      <c r="Z478" s="162"/>
      <c r="AA478" s="162" t="s">
        <v>263</v>
      </c>
      <c r="AB478" s="164" t="s">
        <v>2037</v>
      </c>
      <c r="AC478" s="7" t="s">
        <v>100</v>
      </c>
      <c r="AD478" s="162"/>
      <c r="AE478" s="162"/>
      <c r="AF478" s="162" t="s">
        <v>96</v>
      </c>
      <c r="AG478" s="162"/>
      <c r="AH478" s="162"/>
      <c r="AI478" s="162"/>
      <c r="AJ478" s="162"/>
      <c r="AK478" s="162"/>
      <c r="AL478" s="162"/>
      <c r="AM478" s="162">
        <v>2023</v>
      </c>
      <c r="AN478" s="162">
        <v>1</v>
      </c>
      <c r="AO478" s="162">
        <v>1</v>
      </c>
      <c r="AP478" s="182"/>
      <c r="AQ478" s="182"/>
      <c r="AR478" s="182"/>
      <c r="AS478" s="162">
        <v>2035</v>
      </c>
      <c r="AT478" s="162"/>
      <c r="AU478" s="162"/>
      <c r="AV478" s="162" t="s">
        <v>101</v>
      </c>
      <c r="AW478" s="162"/>
      <c r="AX478" s="162"/>
      <c r="AY478" s="162"/>
      <c r="AZ478" s="162"/>
      <c r="BA478" s="162"/>
      <c r="BB478" s="182"/>
      <c r="BC478" s="182"/>
      <c r="BD478" s="182"/>
      <c r="BE478" s="182"/>
      <c r="BF478" s="182"/>
      <c r="BG478" s="182"/>
      <c r="BH478" s="182"/>
      <c r="BI478" s="182"/>
      <c r="BJ478" s="182"/>
      <c r="BK478" s="182"/>
      <c r="BL478" s="182"/>
      <c r="BM478" s="162"/>
      <c r="BN478" s="162"/>
      <c r="BO478" s="162"/>
      <c r="BP478" s="162" t="s">
        <v>1104</v>
      </c>
      <c r="BQ478" s="162" t="s">
        <v>117</v>
      </c>
      <c r="BR478" s="162" t="s">
        <v>96</v>
      </c>
      <c r="BS478" s="162" t="s">
        <v>621</v>
      </c>
      <c r="BT478" s="187"/>
      <c r="BU478" s="187"/>
      <c r="BV478" s="187"/>
      <c r="BW478" s="187"/>
      <c r="BX478" s="162"/>
      <c r="BY478" s="182"/>
    </row>
    <row r="479" spans="1:77" x14ac:dyDescent="0.25">
      <c r="A479" s="162" t="s">
        <v>2040</v>
      </c>
      <c r="B479" s="162" t="s">
        <v>1089</v>
      </c>
      <c r="C479" s="162" t="s">
        <v>2041</v>
      </c>
      <c r="D479" s="162" t="s">
        <v>95</v>
      </c>
      <c r="E479" s="162"/>
      <c r="F479" s="162"/>
      <c r="G479" s="182"/>
      <c r="H479" s="182"/>
      <c r="I479" s="183"/>
      <c r="J479" s="166">
        <v>0</v>
      </c>
      <c r="K479" s="188"/>
      <c r="L479" s="166">
        <v>659.98586569554561</v>
      </c>
      <c r="M479" s="182"/>
      <c r="N479" s="182"/>
      <c r="O479" s="182"/>
      <c r="P479" s="162"/>
      <c r="Q479" s="182"/>
      <c r="R479" s="162"/>
      <c r="S479" s="162"/>
      <c r="T479" s="162"/>
      <c r="U479" s="182"/>
      <c r="V479" s="162"/>
      <c r="W479" s="182"/>
      <c r="X479" s="182"/>
      <c r="Y479" s="182"/>
      <c r="Z479" s="162"/>
      <c r="AA479" s="162" t="s">
        <v>263</v>
      </c>
      <c r="AB479" s="164" t="s">
        <v>2037</v>
      </c>
      <c r="AC479" s="7" t="s">
        <v>100</v>
      </c>
      <c r="AD479" s="162"/>
      <c r="AE479" s="162"/>
      <c r="AF479" s="162" t="s">
        <v>96</v>
      </c>
      <c r="AG479" s="162"/>
      <c r="AH479" s="162"/>
      <c r="AI479" s="162"/>
      <c r="AJ479" s="162"/>
      <c r="AK479" s="162"/>
      <c r="AL479" s="162"/>
      <c r="AM479" s="162">
        <v>2023</v>
      </c>
      <c r="AN479" s="162">
        <v>1</v>
      </c>
      <c r="AO479" s="162">
        <v>1</v>
      </c>
      <c r="AP479" s="182"/>
      <c r="AQ479" s="182"/>
      <c r="AR479" s="182"/>
      <c r="AS479" s="162">
        <v>2035</v>
      </c>
      <c r="AT479" s="162"/>
      <c r="AU479" s="162"/>
      <c r="AV479" s="162" t="s">
        <v>101</v>
      </c>
      <c r="AW479" s="162"/>
      <c r="AX479" s="162"/>
      <c r="AY479" s="162"/>
      <c r="AZ479" s="162"/>
      <c r="BA479" s="162"/>
      <c r="BB479" s="182"/>
      <c r="BC479" s="182"/>
      <c r="BD479" s="182"/>
      <c r="BE479" s="182"/>
      <c r="BF479" s="182"/>
      <c r="BG479" s="182"/>
      <c r="BH479" s="182"/>
      <c r="BI479" s="182"/>
      <c r="BJ479" s="182"/>
      <c r="BK479" s="182"/>
      <c r="BL479" s="182"/>
      <c r="BM479" s="162"/>
      <c r="BN479" s="162"/>
      <c r="BO479" s="162"/>
      <c r="BP479" s="162" t="s">
        <v>1104</v>
      </c>
      <c r="BQ479" s="162" t="s">
        <v>117</v>
      </c>
      <c r="BR479" s="162" t="s">
        <v>96</v>
      </c>
      <c r="BS479" s="162" t="s">
        <v>168</v>
      </c>
      <c r="BT479" s="187"/>
      <c r="BU479" s="187"/>
      <c r="BV479" s="187"/>
      <c r="BW479" s="187"/>
      <c r="BX479" s="162"/>
      <c r="BY479" s="182"/>
    </row>
    <row r="480" spans="1:77" x14ac:dyDescent="0.25">
      <c r="A480" s="162" t="s">
        <v>2042</v>
      </c>
      <c r="B480" s="162" t="s">
        <v>2043</v>
      </c>
      <c r="C480" s="162" t="s">
        <v>2044</v>
      </c>
      <c r="D480" s="162" t="s">
        <v>95</v>
      </c>
      <c r="E480" s="162"/>
      <c r="F480" s="162"/>
      <c r="G480" s="182"/>
      <c r="H480" s="182"/>
      <c r="I480" s="183"/>
      <c r="J480" s="166">
        <v>0</v>
      </c>
      <c r="K480" s="188"/>
      <c r="L480" s="166">
        <v>174.49061481621405</v>
      </c>
      <c r="M480" s="182"/>
      <c r="N480" s="182"/>
      <c r="O480" s="182"/>
      <c r="P480" s="162"/>
      <c r="Q480" s="182"/>
      <c r="R480" s="162"/>
      <c r="S480" s="162"/>
      <c r="T480" s="162"/>
      <c r="U480" s="182"/>
      <c r="V480" s="162"/>
      <c r="W480" s="182"/>
      <c r="X480" s="182"/>
      <c r="Y480" s="182"/>
      <c r="Z480" s="162"/>
      <c r="AA480" s="162" t="s">
        <v>263</v>
      </c>
      <c r="AB480" s="164" t="s">
        <v>2037</v>
      </c>
      <c r="AC480" s="7" t="s">
        <v>100</v>
      </c>
      <c r="AD480" s="162"/>
      <c r="AE480" s="162"/>
      <c r="AF480" s="162" t="s">
        <v>96</v>
      </c>
      <c r="AG480" s="162"/>
      <c r="AH480" s="162"/>
      <c r="AI480" s="162"/>
      <c r="AJ480" s="162"/>
      <c r="AK480" s="162"/>
      <c r="AL480" s="162"/>
      <c r="AM480" s="162">
        <v>2023</v>
      </c>
      <c r="AN480" s="162">
        <v>1</v>
      </c>
      <c r="AO480" s="162">
        <v>1</v>
      </c>
      <c r="AP480" s="182"/>
      <c r="AQ480" s="182"/>
      <c r="AR480" s="182"/>
      <c r="AS480" s="162">
        <v>2035</v>
      </c>
      <c r="AT480" s="162"/>
      <c r="AU480" s="162"/>
      <c r="AV480" s="162" t="s">
        <v>101</v>
      </c>
      <c r="AW480" s="162"/>
      <c r="AX480" s="162"/>
      <c r="AY480" s="162"/>
      <c r="AZ480" s="162"/>
      <c r="BA480" s="162"/>
      <c r="BB480" s="182"/>
      <c r="BC480" s="182"/>
      <c r="BD480" s="182"/>
      <c r="BE480" s="182"/>
      <c r="BF480" s="182"/>
      <c r="BG480" s="182"/>
      <c r="BH480" s="182"/>
      <c r="BI480" s="182"/>
      <c r="BJ480" s="182"/>
      <c r="BK480" s="182"/>
      <c r="BL480" s="182"/>
      <c r="BM480" s="162"/>
      <c r="BN480" s="162"/>
      <c r="BO480" s="162"/>
      <c r="BP480" s="162" t="s">
        <v>1104</v>
      </c>
      <c r="BQ480" s="162" t="s">
        <v>117</v>
      </c>
      <c r="BR480" s="162" t="s">
        <v>96</v>
      </c>
      <c r="BS480" s="162" t="s">
        <v>415</v>
      </c>
      <c r="BT480" s="187"/>
      <c r="BU480" s="187"/>
      <c r="BV480" s="187"/>
      <c r="BW480" s="187"/>
      <c r="BX480" s="162"/>
      <c r="BY480" s="182"/>
    </row>
    <row r="481" spans="1:77" x14ac:dyDescent="0.25">
      <c r="A481" s="162" t="s">
        <v>2045</v>
      </c>
      <c r="B481" s="162" t="s">
        <v>2046</v>
      </c>
      <c r="C481" s="162" t="s">
        <v>2047</v>
      </c>
      <c r="D481" s="162" t="s">
        <v>95</v>
      </c>
      <c r="E481" s="162"/>
      <c r="F481" s="162"/>
      <c r="G481" s="182"/>
      <c r="H481" s="182"/>
      <c r="I481" s="183"/>
      <c r="J481" s="166">
        <v>0</v>
      </c>
      <c r="K481" s="188"/>
      <c r="L481" s="166">
        <v>130.43710301440086</v>
      </c>
      <c r="M481" s="182"/>
      <c r="N481" s="182"/>
      <c r="O481" s="182"/>
      <c r="P481" s="162"/>
      <c r="Q481" s="182"/>
      <c r="R481" s="162"/>
      <c r="S481" s="162"/>
      <c r="T481" s="162"/>
      <c r="U481" s="182"/>
      <c r="V481" s="162"/>
      <c r="W481" s="182"/>
      <c r="X481" s="182"/>
      <c r="Y481" s="182"/>
      <c r="Z481" s="162"/>
      <c r="AA481" s="162" t="s">
        <v>263</v>
      </c>
      <c r="AB481" s="164" t="s">
        <v>2037</v>
      </c>
      <c r="AC481" s="7" t="s">
        <v>100</v>
      </c>
      <c r="AD481" s="162"/>
      <c r="AE481" s="162"/>
      <c r="AF481" s="162" t="s">
        <v>96</v>
      </c>
      <c r="AG481" s="162"/>
      <c r="AH481" s="162"/>
      <c r="AI481" s="162"/>
      <c r="AJ481" s="162"/>
      <c r="AK481" s="162"/>
      <c r="AL481" s="162"/>
      <c r="AM481" s="162">
        <v>2023</v>
      </c>
      <c r="AN481" s="162">
        <v>1</v>
      </c>
      <c r="AO481" s="162">
        <v>1</v>
      </c>
      <c r="AP481" s="182"/>
      <c r="AQ481" s="182"/>
      <c r="AR481" s="182"/>
      <c r="AS481" s="162">
        <v>2035</v>
      </c>
      <c r="AT481" s="162"/>
      <c r="AU481" s="162"/>
      <c r="AV481" s="162" t="s">
        <v>101</v>
      </c>
      <c r="AW481" s="162"/>
      <c r="AX481" s="162"/>
      <c r="AY481" s="162"/>
      <c r="AZ481" s="162"/>
      <c r="BA481" s="162"/>
      <c r="BB481" s="182"/>
      <c r="BC481" s="182"/>
      <c r="BD481" s="182"/>
      <c r="BE481" s="182"/>
      <c r="BF481" s="182"/>
      <c r="BG481" s="182"/>
      <c r="BH481" s="182"/>
      <c r="BI481" s="182"/>
      <c r="BJ481" s="182"/>
      <c r="BK481" s="182"/>
      <c r="BL481" s="182"/>
      <c r="BM481" s="162"/>
      <c r="BN481" s="162"/>
      <c r="BO481" s="162"/>
      <c r="BP481" s="162" t="s">
        <v>1104</v>
      </c>
      <c r="BQ481" s="162" t="s">
        <v>117</v>
      </c>
      <c r="BR481" s="162" t="s">
        <v>96</v>
      </c>
      <c r="BS481" s="162" t="s">
        <v>501</v>
      </c>
      <c r="BT481" s="187"/>
      <c r="BU481" s="187"/>
      <c r="BV481" s="187"/>
      <c r="BW481" s="187"/>
      <c r="BX481" s="162"/>
      <c r="BY481" s="182"/>
    </row>
    <row r="482" spans="1:77" x14ac:dyDescent="0.25">
      <c r="A482" s="162" t="s">
        <v>2048</v>
      </c>
      <c r="B482" s="162" t="s">
        <v>401</v>
      </c>
      <c r="C482" s="162" t="s">
        <v>2049</v>
      </c>
      <c r="D482" s="162" t="s">
        <v>95</v>
      </c>
      <c r="E482" s="162"/>
      <c r="F482" s="162"/>
      <c r="G482" s="182"/>
      <c r="H482" s="182"/>
      <c r="I482" s="183"/>
      <c r="J482" s="166">
        <v>0</v>
      </c>
      <c r="K482" s="188"/>
      <c r="L482" s="166">
        <v>668.0746221284013</v>
      </c>
      <c r="M482" s="182"/>
      <c r="N482" s="182"/>
      <c r="O482" s="182"/>
      <c r="P482" s="162"/>
      <c r="Q482" s="182"/>
      <c r="R482" s="162"/>
      <c r="S482" s="162"/>
      <c r="T482" s="162"/>
      <c r="U482" s="182"/>
      <c r="V482" s="162"/>
      <c r="W482" s="182"/>
      <c r="X482" s="182"/>
      <c r="Y482" s="182"/>
      <c r="Z482" s="162"/>
      <c r="AA482" s="162" t="s">
        <v>263</v>
      </c>
      <c r="AB482" s="164" t="s">
        <v>2037</v>
      </c>
      <c r="AC482" s="7" t="s">
        <v>100</v>
      </c>
      <c r="AD482" s="162"/>
      <c r="AE482" s="162"/>
      <c r="AF482" s="162" t="s">
        <v>96</v>
      </c>
      <c r="AG482" s="162"/>
      <c r="AH482" s="162"/>
      <c r="AI482" s="162"/>
      <c r="AJ482" s="162"/>
      <c r="AK482" s="162"/>
      <c r="AL482" s="162"/>
      <c r="AM482" s="162">
        <v>2023</v>
      </c>
      <c r="AN482" s="162">
        <v>1</v>
      </c>
      <c r="AO482" s="162">
        <v>1</v>
      </c>
      <c r="AP482" s="182"/>
      <c r="AQ482" s="182"/>
      <c r="AR482" s="182"/>
      <c r="AS482" s="162">
        <v>2035</v>
      </c>
      <c r="AT482" s="162"/>
      <c r="AU482" s="162"/>
      <c r="AV482" s="162" t="s">
        <v>101</v>
      </c>
      <c r="AW482" s="162"/>
      <c r="AX482" s="162"/>
      <c r="AY482" s="162"/>
      <c r="AZ482" s="162"/>
      <c r="BA482" s="16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62"/>
      <c r="BN482" s="162"/>
      <c r="BO482" s="162"/>
      <c r="BP482" s="162" t="s">
        <v>1104</v>
      </c>
      <c r="BQ482" s="162" t="s">
        <v>117</v>
      </c>
      <c r="BR482" s="162" t="s">
        <v>96</v>
      </c>
      <c r="BS482" s="162" t="s">
        <v>404</v>
      </c>
      <c r="BT482" s="187"/>
      <c r="BU482" s="187"/>
      <c r="BV482" s="187"/>
      <c r="BW482" s="187"/>
      <c r="BX482" s="162"/>
      <c r="BY482" s="182"/>
    </row>
    <row r="483" spans="1:77" x14ac:dyDescent="0.25">
      <c r="A483" s="162" t="s">
        <v>2050</v>
      </c>
      <c r="B483" s="162" t="s">
        <v>2051</v>
      </c>
      <c r="C483" s="162" t="s">
        <v>2052</v>
      </c>
      <c r="D483" s="162" t="s">
        <v>95</v>
      </c>
      <c r="E483" s="162"/>
      <c r="F483" s="162"/>
      <c r="G483" s="182"/>
      <c r="H483" s="182"/>
      <c r="I483" s="183"/>
      <c r="J483" s="166">
        <v>49.959000000000003</v>
      </c>
      <c r="K483" s="188"/>
      <c r="L483" s="166">
        <v>0</v>
      </c>
      <c r="M483" s="182"/>
      <c r="N483" s="182"/>
      <c r="O483" s="182"/>
      <c r="P483" s="162"/>
      <c r="Q483" s="182"/>
      <c r="R483" s="162"/>
      <c r="S483" s="162"/>
      <c r="T483" s="162" t="s">
        <v>123</v>
      </c>
      <c r="U483" s="188"/>
      <c r="V483" s="168">
        <v>199.83600000000001</v>
      </c>
      <c r="W483" s="182"/>
      <c r="X483" s="182"/>
      <c r="Y483" s="182"/>
      <c r="Z483" s="162"/>
      <c r="AA483" s="162" t="s">
        <v>124</v>
      </c>
      <c r="AB483" s="164" t="s">
        <v>2037</v>
      </c>
      <c r="AC483" s="7" t="s">
        <v>100</v>
      </c>
      <c r="AD483" s="162"/>
      <c r="AE483" s="162"/>
      <c r="AF483" s="162" t="s">
        <v>96</v>
      </c>
      <c r="AG483" s="162"/>
      <c r="AH483" s="162"/>
      <c r="AI483" s="162"/>
      <c r="AJ483" s="162"/>
      <c r="AK483" s="162"/>
      <c r="AL483" s="162"/>
      <c r="AM483" s="162">
        <v>2024</v>
      </c>
      <c r="AN483" s="162">
        <v>1</v>
      </c>
      <c r="AO483" s="162">
        <v>1</v>
      </c>
      <c r="AP483" s="182"/>
      <c r="AQ483" s="182"/>
      <c r="AR483" s="182"/>
      <c r="AS483" s="162"/>
      <c r="AT483" s="162"/>
      <c r="AU483" s="162"/>
      <c r="AV483" s="162" t="s">
        <v>101</v>
      </c>
      <c r="AW483" s="162"/>
      <c r="AX483" s="162"/>
      <c r="AY483" s="162"/>
      <c r="AZ483" s="162"/>
      <c r="BA483" s="162"/>
      <c r="BB483" s="182"/>
      <c r="BC483" s="182"/>
      <c r="BD483" s="182"/>
      <c r="BE483" s="182"/>
      <c r="BF483" s="182"/>
      <c r="BG483" s="182"/>
      <c r="BH483" s="182"/>
      <c r="BI483" s="182"/>
      <c r="BJ483" s="182"/>
      <c r="BK483" s="182"/>
      <c r="BL483" s="182"/>
      <c r="BM483" s="162"/>
      <c r="BN483" s="162"/>
      <c r="BO483" s="162"/>
      <c r="BP483" s="162" t="s">
        <v>128</v>
      </c>
      <c r="BQ483" s="162" t="s">
        <v>117</v>
      </c>
      <c r="BR483" s="162" t="s">
        <v>96</v>
      </c>
      <c r="BS483" s="162" t="s">
        <v>130</v>
      </c>
      <c r="BT483" s="187"/>
      <c r="BU483" s="187"/>
      <c r="BV483" s="187"/>
      <c r="BW483" s="187"/>
      <c r="BX483" s="162"/>
      <c r="BY483" s="182"/>
    </row>
    <row r="484" spans="1:77" x14ac:dyDescent="0.25">
      <c r="A484" s="162" t="s">
        <v>2053</v>
      </c>
      <c r="B484" s="162" t="s">
        <v>2051</v>
      </c>
      <c r="C484" s="162" t="s">
        <v>2052</v>
      </c>
      <c r="D484" s="162" t="s">
        <v>95</v>
      </c>
      <c r="E484" s="162"/>
      <c r="F484" s="162"/>
      <c r="G484" s="182"/>
      <c r="H484" s="182"/>
      <c r="I484" s="183"/>
      <c r="J484" s="166">
        <v>43.658999999999999</v>
      </c>
      <c r="K484" s="188"/>
      <c r="L484" s="166">
        <v>0</v>
      </c>
      <c r="M484" s="182"/>
      <c r="N484" s="182"/>
      <c r="O484" s="182"/>
      <c r="P484" s="162"/>
      <c r="Q484" s="182"/>
      <c r="R484" s="162"/>
      <c r="S484" s="162"/>
      <c r="T484" s="162" t="s">
        <v>123</v>
      </c>
      <c r="U484" s="188"/>
      <c r="V484" s="168">
        <v>174.636</v>
      </c>
      <c r="W484" s="182"/>
      <c r="X484" s="182"/>
      <c r="Y484" s="182"/>
      <c r="Z484" s="162"/>
      <c r="AA484" s="162" t="s">
        <v>124</v>
      </c>
      <c r="AB484" s="164" t="s">
        <v>2037</v>
      </c>
      <c r="AC484" s="7" t="s">
        <v>100</v>
      </c>
      <c r="AD484" s="162"/>
      <c r="AE484" s="162"/>
      <c r="AF484" s="162" t="s">
        <v>96</v>
      </c>
      <c r="AG484" s="162"/>
      <c r="AH484" s="162"/>
      <c r="AI484" s="162"/>
      <c r="AJ484" s="162"/>
      <c r="AK484" s="162"/>
      <c r="AL484" s="162"/>
      <c r="AM484" s="162">
        <v>2032</v>
      </c>
      <c r="AN484" s="162">
        <v>1</v>
      </c>
      <c r="AO484" s="162">
        <v>1</v>
      </c>
      <c r="AP484" s="182"/>
      <c r="AQ484" s="182"/>
      <c r="AR484" s="182"/>
      <c r="AS484" s="162"/>
      <c r="AT484" s="162"/>
      <c r="AU484" s="162"/>
      <c r="AV484" s="162" t="s">
        <v>101</v>
      </c>
      <c r="AW484" s="162"/>
      <c r="AX484" s="162"/>
      <c r="AY484" s="162"/>
      <c r="AZ484" s="162"/>
      <c r="BA484" s="16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62"/>
      <c r="BN484" s="162"/>
      <c r="BO484" s="162"/>
      <c r="BP484" s="162" t="s">
        <v>128</v>
      </c>
      <c r="BQ484" s="162" t="s">
        <v>117</v>
      </c>
      <c r="BR484" s="162" t="s">
        <v>96</v>
      </c>
      <c r="BS484" s="162" t="s">
        <v>130</v>
      </c>
      <c r="BT484" s="187"/>
      <c r="BU484" s="187"/>
      <c r="BV484" s="187"/>
      <c r="BW484" s="187"/>
      <c r="BX484" s="162"/>
      <c r="BY484" s="182"/>
    </row>
    <row r="485" spans="1:77" x14ac:dyDescent="0.25">
      <c r="A485" s="176" t="s">
        <v>2054</v>
      </c>
      <c r="B485" s="162" t="s">
        <v>423</v>
      </c>
      <c r="C485" s="162" t="s">
        <v>2055</v>
      </c>
      <c r="D485" s="162" t="s">
        <v>95</v>
      </c>
      <c r="E485" s="162"/>
      <c r="F485" s="162"/>
      <c r="G485" s="182"/>
      <c r="H485" s="182"/>
      <c r="I485" s="183"/>
      <c r="J485" s="166">
        <v>1180.6979999999999</v>
      </c>
      <c r="K485" s="188"/>
      <c r="L485" s="166">
        <v>0</v>
      </c>
      <c r="M485" s="182"/>
      <c r="N485" s="182"/>
      <c r="O485" s="182"/>
      <c r="P485" s="162"/>
      <c r="Q485" s="182"/>
      <c r="R485" s="162"/>
      <c r="S485" s="162"/>
      <c r="T485" s="162"/>
      <c r="U485" s="185"/>
      <c r="V485" s="162"/>
      <c r="W485" s="182"/>
      <c r="X485" s="182"/>
      <c r="Y485" s="182"/>
      <c r="Z485" s="162"/>
      <c r="AA485" s="162" t="s">
        <v>98</v>
      </c>
      <c r="AB485" s="164" t="s">
        <v>2037</v>
      </c>
      <c r="AC485" s="7" t="s">
        <v>100</v>
      </c>
      <c r="AD485" s="162"/>
      <c r="AE485" s="162"/>
      <c r="AF485" s="162" t="s">
        <v>96</v>
      </c>
      <c r="AG485" s="162"/>
      <c r="AH485" s="162"/>
      <c r="AI485" s="162"/>
      <c r="AJ485" s="162"/>
      <c r="AK485" s="162"/>
      <c r="AL485" s="162"/>
      <c r="AM485" s="162">
        <v>2024</v>
      </c>
      <c r="AN485" s="162">
        <v>1</v>
      </c>
      <c r="AO485" s="162">
        <v>1</v>
      </c>
      <c r="AP485" s="182"/>
      <c r="AQ485" s="182"/>
      <c r="AR485" s="182"/>
      <c r="AS485" s="162"/>
      <c r="AT485" s="162"/>
      <c r="AU485" s="162"/>
      <c r="AV485" s="162" t="s">
        <v>101</v>
      </c>
      <c r="AW485" s="162"/>
      <c r="AX485" s="162"/>
      <c r="AY485" s="162"/>
      <c r="AZ485" s="162"/>
      <c r="BA485" s="162"/>
      <c r="BB485" s="182"/>
      <c r="BC485" s="182"/>
      <c r="BD485" s="182"/>
      <c r="BE485" s="182"/>
      <c r="BF485" s="182"/>
      <c r="BG485" s="182"/>
      <c r="BH485" s="182"/>
      <c r="BI485" s="182"/>
      <c r="BJ485" s="182"/>
      <c r="BK485" s="182"/>
      <c r="BL485" s="182"/>
      <c r="BM485" s="162"/>
      <c r="BN485" s="162"/>
      <c r="BO485" s="162"/>
      <c r="BP485" s="162" t="s">
        <v>128</v>
      </c>
      <c r="BQ485" s="162" t="s">
        <v>117</v>
      </c>
      <c r="BR485" s="162" t="s">
        <v>96</v>
      </c>
      <c r="BS485" s="162" t="s">
        <v>101</v>
      </c>
      <c r="BT485" s="187"/>
      <c r="BU485" s="187"/>
      <c r="BV485" s="187"/>
      <c r="BW485" s="187"/>
      <c r="BX485" s="162"/>
      <c r="BY485" s="182"/>
    </row>
    <row r="486" spans="1:77" x14ac:dyDescent="0.25">
      <c r="A486" s="176" t="s">
        <v>2056</v>
      </c>
      <c r="B486" s="162" t="s">
        <v>423</v>
      </c>
      <c r="C486" s="162" t="s">
        <v>2057</v>
      </c>
      <c r="D486" s="162" t="s">
        <v>95</v>
      </c>
      <c r="E486" s="162"/>
      <c r="F486" s="162"/>
      <c r="G486" s="182"/>
      <c r="H486" s="182"/>
      <c r="I486" s="183"/>
      <c r="J486" s="166">
        <v>679.8839999999999</v>
      </c>
      <c r="K486" s="188"/>
      <c r="L486" s="166">
        <v>0</v>
      </c>
      <c r="M486" s="182"/>
      <c r="N486" s="182"/>
      <c r="O486" s="182"/>
      <c r="P486" s="162"/>
      <c r="Q486" s="182"/>
      <c r="R486" s="162"/>
      <c r="S486" s="162"/>
      <c r="T486" s="162"/>
      <c r="U486" s="185"/>
      <c r="V486" s="162"/>
      <c r="W486" s="182"/>
      <c r="X486" s="182"/>
      <c r="Y486" s="182"/>
      <c r="Z486" s="162"/>
      <c r="AA486" s="162" t="s">
        <v>98</v>
      </c>
      <c r="AB486" s="164" t="s">
        <v>2037</v>
      </c>
      <c r="AC486" s="7" t="s">
        <v>100</v>
      </c>
      <c r="AD486" s="162"/>
      <c r="AE486" s="162"/>
      <c r="AF486" s="162" t="s">
        <v>96</v>
      </c>
      <c r="AG486" s="162"/>
      <c r="AH486" s="162"/>
      <c r="AI486" s="162"/>
      <c r="AJ486" s="162"/>
      <c r="AK486" s="162"/>
      <c r="AL486" s="162"/>
      <c r="AM486" s="162">
        <v>2025</v>
      </c>
      <c r="AN486" s="162">
        <v>1</v>
      </c>
      <c r="AO486" s="162">
        <v>1</v>
      </c>
      <c r="AP486" s="182"/>
      <c r="AQ486" s="182"/>
      <c r="AR486" s="182"/>
      <c r="AS486" s="162"/>
      <c r="AT486" s="162"/>
      <c r="AU486" s="162"/>
      <c r="AV486" s="162" t="s">
        <v>101</v>
      </c>
      <c r="AW486" s="162"/>
      <c r="AX486" s="162"/>
      <c r="AY486" s="162"/>
      <c r="AZ486" s="162"/>
      <c r="BA486" s="162"/>
      <c r="BB486" s="182"/>
      <c r="BC486" s="182"/>
      <c r="BD486" s="182"/>
      <c r="BE486" s="182"/>
      <c r="BF486" s="182"/>
      <c r="BG486" s="182"/>
      <c r="BH486" s="182"/>
      <c r="BI486" s="182"/>
      <c r="BJ486" s="182"/>
      <c r="BK486" s="182"/>
      <c r="BL486" s="182"/>
      <c r="BM486" s="162"/>
      <c r="BN486" s="162"/>
      <c r="BO486" s="162"/>
      <c r="BP486" s="162" t="s">
        <v>128</v>
      </c>
      <c r="BQ486" s="162" t="s">
        <v>117</v>
      </c>
      <c r="BR486" s="162" t="s">
        <v>96</v>
      </c>
      <c r="BS486" s="162" t="s">
        <v>101</v>
      </c>
      <c r="BT486" s="187"/>
      <c r="BU486" s="187"/>
      <c r="BV486" s="187"/>
      <c r="BW486" s="187"/>
      <c r="BX486" s="162"/>
      <c r="BY486" s="182"/>
    </row>
    <row r="487" spans="1:77" x14ac:dyDescent="0.25">
      <c r="A487" s="176" t="s">
        <v>2058</v>
      </c>
      <c r="B487" s="162" t="s">
        <v>423</v>
      </c>
      <c r="C487" s="162" t="s">
        <v>2059</v>
      </c>
      <c r="D487" s="162" t="s">
        <v>95</v>
      </c>
      <c r="E487" s="162"/>
      <c r="F487" s="162"/>
      <c r="G487" s="182"/>
      <c r="H487" s="182"/>
      <c r="I487" s="183"/>
      <c r="J487" s="166">
        <v>364.69799999999992</v>
      </c>
      <c r="K487" s="188"/>
      <c r="L487" s="166">
        <v>0</v>
      </c>
      <c r="M487" s="182"/>
      <c r="N487" s="182"/>
      <c r="O487" s="182"/>
      <c r="P487" s="162"/>
      <c r="Q487" s="182"/>
      <c r="R487" s="162"/>
      <c r="S487" s="162"/>
      <c r="T487" s="162"/>
      <c r="U487" s="185"/>
      <c r="V487" s="162"/>
      <c r="W487" s="182"/>
      <c r="X487" s="182"/>
      <c r="Y487" s="182"/>
      <c r="Z487" s="162"/>
      <c r="AA487" s="162" t="s">
        <v>98</v>
      </c>
      <c r="AB487" s="164" t="s">
        <v>2037</v>
      </c>
      <c r="AC487" s="7" t="s">
        <v>100</v>
      </c>
      <c r="AD487" s="162"/>
      <c r="AE487" s="162"/>
      <c r="AF487" s="162" t="s">
        <v>96</v>
      </c>
      <c r="AG487" s="162"/>
      <c r="AH487" s="162"/>
      <c r="AI487" s="162"/>
      <c r="AJ487" s="162"/>
      <c r="AK487" s="162"/>
      <c r="AL487" s="162"/>
      <c r="AM487" s="162">
        <v>2026</v>
      </c>
      <c r="AN487" s="162">
        <v>1</v>
      </c>
      <c r="AO487" s="162">
        <v>1</v>
      </c>
      <c r="AP487" s="182"/>
      <c r="AQ487" s="182"/>
      <c r="AR487" s="182"/>
      <c r="AS487" s="162"/>
      <c r="AT487" s="162"/>
      <c r="AU487" s="162"/>
      <c r="AV487" s="162" t="s">
        <v>101</v>
      </c>
      <c r="AW487" s="162"/>
      <c r="AX487" s="162"/>
      <c r="AY487" s="162"/>
      <c r="AZ487" s="162"/>
      <c r="BA487" s="16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62"/>
      <c r="BN487" s="162"/>
      <c r="BO487" s="162"/>
      <c r="BP487" s="162" t="s">
        <v>128</v>
      </c>
      <c r="BQ487" s="162" t="s">
        <v>117</v>
      </c>
      <c r="BR487" s="162" t="s">
        <v>96</v>
      </c>
      <c r="BS487" s="162" t="s">
        <v>101</v>
      </c>
      <c r="BT487" s="187"/>
      <c r="BU487" s="187"/>
      <c r="BV487" s="187"/>
      <c r="BW487" s="187"/>
      <c r="BX487" s="162"/>
      <c r="BY487" s="182"/>
    </row>
    <row r="488" spans="1:77" x14ac:dyDescent="0.25">
      <c r="A488" s="176" t="s">
        <v>2060</v>
      </c>
      <c r="B488" s="2" t="s">
        <v>93</v>
      </c>
      <c r="C488" s="162" t="s">
        <v>2061</v>
      </c>
      <c r="D488" s="162" t="s">
        <v>95</v>
      </c>
      <c r="E488" s="162"/>
      <c r="F488" s="162"/>
      <c r="G488" s="182"/>
      <c r="H488" s="182"/>
      <c r="I488" s="183"/>
      <c r="J488" s="166">
        <v>45</v>
      </c>
      <c r="K488" s="188"/>
      <c r="L488" s="166">
        <v>0</v>
      </c>
      <c r="M488" s="182"/>
      <c r="N488" s="182"/>
      <c r="O488" s="182"/>
      <c r="P488" s="162"/>
      <c r="Q488" s="182"/>
      <c r="R488" s="162"/>
      <c r="S488" s="162"/>
      <c r="T488" s="162"/>
      <c r="U488" s="185"/>
      <c r="V488" s="162"/>
      <c r="W488" s="182"/>
      <c r="X488" s="182"/>
      <c r="Y488" s="182"/>
      <c r="Z488" s="162"/>
      <c r="AA488" s="162" t="s">
        <v>98</v>
      </c>
      <c r="AB488" s="164" t="s">
        <v>2037</v>
      </c>
      <c r="AC488" s="7" t="s">
        <v>100</v>
      </c>
      <c r="AD488" s="162"/>
      <c r="AE488" s="162"/>
      <c r="AF488" s="162" t="s">
        <v>96</v>
      </c>
      <c r="AG488" s="162"/>
      <c r="AH488" s="162"/>
      <c r="AI488" s="162"/>
      <c r="AJ488" s="162"/>
      <c r="AK488" s="162"/>
      <c r="AL488" s="162"/>
      <c r="AM488" s="162">
        <v>2022</v>
      </c>
      <c r="AN488" s="162">
        <v>6</v>
      </c>
      <c r="AO488" s="162">
        <v>1</v>
      </c>
      <c r="AP488" s="162">
        <v>2024</v>
      </c>
      <c r="AQ488" s="162">
        <v>9</v>
      </c>
      <c r="AR488" s="162">
        <v>30</v>
      </c>
      <c r="AS488" s="162"/>
      <c r="AT488" s="162"/>
      <c r="AU488" s="162"/>
      <c r="AV488" s="162" t="s">
        <v>101</v>
      </c>
      <c r="AW488" s="162"/>
      <c r="AX488" s="162"/>
      <c r="AY488" s="162"/>
      <c r="AZ488" s="162"/>
      <c r="BA488" s="16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62"/>
      <c r="BN488" s="162"/>
      <c r="BO488" s="162"/>
      <c r="BP488" s="162" t="s">
        <v>104</v>
      </c>
      <c r="BQ488" s="162" t="s">
        <v>105</v>
      </c>
      <c r="BR488" s="162" t="s">
        <v>96</v>
      </c>
      <c r="BS488" s="162" t="s">
        <v>101</v>
      </c>
      <c r="BT488" s="187"/>
      <c r="BU488" s="187"/>
      <c r="BV488" s="187"/>
      <c r="BW488" s="187"/>
      <c r="BX488" s="162"/>
      <c r="BY488" s="182"/>
    </row>
    <row r="489" spans="1:77" x14ac:dyDescent="0.25">
      <c r="A489" s="176" t="s">
        <v>2062</v>
      </c>
      <c r="B489" s="2" t="s">
        <v>2051</v>
      </c>
      <c r="C489" s="162" t="s">
        <v>2063</v>
      </c>
      <c r="D489" s="162" t="s">
        <v>95</v>
      </c>
      <c r="E489" s="162"/>
      <c r="F489" s="162"/>
      <c r="G489" s="182"/>
      <c r="H489" s="182"/>
      <c r="I489" s="183"/>
      <c r="J489" s="166">
        <v>336</v>
      </c>
      <c r="K489" s="188"/>
      <c r="L489" s="166">
        <v>0</v>
      </c>
      <c r="M489" s="182"/>
      <c r="N489" s="182"/>
      <c r="O489" s="182"/>
      <c r="P489" s="162"/>
      <c r="Q489" s="182"/>
      <c r="R489" s="162"/>
      <c r="S489" s="162"/>
      <c r="T489" s="162" t="s">
        <v>123</v>
      </c>
      <c r="U489" s="185"/>
      <c r="V489" s="168">
        <v>1344</v>
      </c>
      <c r="W489" s="182"/>
      <c r="X489" s="182"/>
      <c r="Y489" s="182"/>
      <c r="Z489" s="162"/>
      <c r="AA489" s="162" t="s">
        <v>98</v>
      </c>
      <c r="AB489" s="164" t="s">
        <v>2037</v>
      </c>
      <c r="AC489" s="7" t="s">
        <v>100</v>
      </c>
      <c r="AD489" s="162"/>
      <c r="AE489" s="162"/>
      <c r="AF489" s="162" t="s">
        <v>96</v>
      </c>
      <c r="AG489" s="162"/>
      <c r="AH489" s="162"/>
      <c r="AI489" s="162"/>
      <c r="AJ489" s="162"/>
      <c r="AK489" s="162"/>
      <c r="AL489" s="162"/>
      <c r="AM489" s="162">
        <v>2024</v>
      </c>
      <c r="AN489" s="162">
        <v>1</v>
      </c>
      <c r="AO489" s="162">
        <v>1</v>
      </c>
      <c r="AP489" s="182"/>
      <c r="AQ489" s="182"/>
      <c r="AR489" s="182"/>
      <c r="AS489" s="162"/>
      <c r="AT489" s="162"/>
      <c r="AU489" s="162"/>
      <c r="AV489" s="162" t="s">
        <v>101</v>
      </c>
      <c r="AW489" s="162"/>
      <c r="AX489" s="162"/>
      <c r="AY489" s="162"/>
      <c r="AZ489" s="162"/>
      <c r="BA489" s="16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62"/>
      <c r="BN489" s="162"/>
      <c r="BO489" s="162"/>
      <c r="BP489" s="7" t="s">
        <v>128</v>
      </c>
      <c r="BQ489" s="162" t="s">
        <v>117</v>
      </c>
      <c r="BR489" s="162" t="s">
        <v>96</v>
      </c>
      <c r="BS489" s="162" t="s">
        <v>130</v>
      </c>
      <c r="BT489" s="187"/>
      <c r="BU489" s="187"/>
      <c r="BV489" s="187"/>
      <c r="BW489" s="187"/>
      <c r="BX489" s="162"/>
      <c r="BY489" s="182"/>
    </row>
    <row r="490" spans="1:77" x14ac:dyDescent="0.25">
      <c r="A490" s="176" t="s">
        <v>2064</v>
      </c>
      <c r="B490" s="2" t="s">
        <v>2051</v>
      </c>
      <c r="C490" s="162" t="s">
        <v>2065</v>
      </c>
      <c r="D490" s="162" t="s">
        <v>95</v>
      </c>
      <c r="E490" s="162"/>
      <c r="F490" s="162"/>
      <c r="G490" s="182"/>
      <c r="H490" s="182"/>
      <c r="I490" s="183"/>
      <c r="J490" s="166">
        <v>334.5</v>
      </c>
      <c r="K490" s="188"/>
      <c r="L490" s="166">
        <v>0</v>
      </c>
      <c r="M490" s="182"/>
      <c r="N490" s="182"/>
      <c r="O490" s="182"/>
      <c r="P490" s="162"/>
      <c r="Q490" s="182"/>
      <c r="R490" s="162"/>
      <c r="S490" s="162"/>
      <c r="T490" s="162" t="s">
        <v>123</v>
      </c>
      <c r="U490" s="185"/>
      <c r="V490" s="168">
        <v>1338</v>
      </c>
      <c r="W490" s="182"/>
      <c r="X490" s="182"/>
      <c r="Y490" s="182"/>
      <c r="Z490" s="162"/>
      <c r="AA490" s="162" t="s">
        <v>98</v>
      </c>
      <c r="AB490" s="164" t="s">
        <v>2037</v>
      </c>
      <c r="AC490" s="7" t="s">
        <v>100</v>
      </c>
      <c r="AD490" s="162"/>
      <c r="AE490" s="162"/>
      <c r="AF490" s="162" t="s">
        <v>96</v>
      </c>
      <c r="AG490" s="162"/>
      <c r="AH490" s="162"/>
      <c r="AI490" s="162"/>
      <c r="AJ490" s="162"/>
      <c r="AK490" s="162"/>
      <c r="AL490" s="162"/>
      <c r="AM490" s="162">
        <v>2025</v>
      </c>
      <c r="AN490" s="162">
        <v>1</v>
      </c>
      <c r="AO490" s="162">
        <v>1</v>
      </c>
      <c r="AP490" s="182"/>
      <c r="AQ490" s="182"/>
      <c r="AR490" s="182"/>
      <c r="AS490" s="162"/>
      <c r="AT490" s="162"/>
      <c r="AU490" s="162"/>
      <c r="AV490" s="162" t="s">
        <v>101</v>
      </c>
      <c r="AW490" s="162"/>
      <c r="AX490" s="162"/>
      <c r="AY490" s="162"/>
      <c r="AZ490" s="162"/>
      <c r="BA490" s="16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62"/>
      <c r="BN490" s="162"/>
      <c r="BO490" s="162"/>
      <c r="BP490" s="7" t="s">
        <v>128</v>
      </c>
      <c r="BQ490" s="162" t="s">
        <v>117</v>
      </c>
      <c r="BR490" s="162" t="s">
        <v>96</v>
      </c>
      <c r="BS490" s="162" t="s">
        <v>130</v>
      </c>
      <c r="BT490" s="187"/>
      <c r="BU490" s="187"/>
      <c r="BV490" s="187"/>
      <c r="BW490" s="187"/>
      <c r="BX490" s="162"/>
      <c r="BY490" s="182"/>
    </row>
    <row r="491" spans="1:77" x14ac:dyDescent="0.25">
      <c r="A491" s="176" t="s">
        <v>2066</v>
      </c>
      <c r="B491" s="2" t="s">
        <v>121</v>
      </c>
      <c r="C491" s="162" t="s">
        <v>2067</v>
      </c>
      <c r="D491" s="162" t="s">
        <v>399</v>
      </c>
      <c r="E491" s="162"/>
      <c r="F491" s="162"/>
      <c r="G491" s="182"/>
      <c r="H491" s="182"/>
      <c r="I491" s="183"/>
      <c r="J491" s="166">
        <v>57</v>
      </c>
      <c r="K491" s="188"/>
      <c r="L491" s="166">
        <v>0</v>
      </c>
      <c r="M491" s="182"/>
      <c r="N491" s="182"/>
      <c r="O491" s="182"/>
      <c r="P491" s="162"/>
      <c r="Q491" s="182"/>
      <c r="R491" s="162"/>
      <c r="S491" s="162"/>
      <c r="T491" s="162" t="s">
        <v>123</v>
      </c>
      <c r="U491" s="185"/>
      <c r="V491" s="168">
        <v>228</v>
      </c>
      <c r="W491" s="182"/>
      <c r="X491" s="182"/>
      <c r="Y491" s="182"/>
      <c r="Z491" s="162"/>
      <c r="AA491" s="162" t="s">
        <v>98</v>
      </c>
      <c r="AB491" s="164" t="s">
        <v>2037</v>
      </c>
      <c r="AC491" s="7" t="s">
        <v>100</v>
      </c>
      <c r="AD491" s="162"/>
      <c r="AE491" s="162"/>
      <c r="AF491" s="162" t="s">
        <v>96</v>
      </c>
      <c r="AG491" s="162"/>
      <c r="AH491" s="162"/>
      <c r="AI491" s="162"/>
      <c r="AJ491" s="182"/>
      <c r="AK491" s="182"/>
      <c r="AL491" s="182"/>
      <c r="AM491" s="182"/>
      <c r="AN491" s="182"/>
      <c r="AO491" s="182"/>
      <c r="AP491" s="182"/>
      <c r="AQ491" s="182"/>
      <c r="AR491" s="182"/>
      <c r="AS491" s="162"/>
      <c r="AT491" s="162"/>
      <c r="AU491" s="162"/>
      <c r="AV491" s="162" t="s">
        <v>101</v>
      </c>
      <c r="AW491" s="162"/>
      <c r="AX491" s="162"/>
      <c r="AY491" s="162"/>
      <c r="AZ491" s="162"/>
      <c r="BA491" s="16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62"/>
      <c r="BN491" s="162"/>
      <c r="BO491" s="162"/>
      <c r="BP491" s="7" t="s">
        <v>128</v>
      </c>
      <c r="BQ491" s="162" t="s">
        <v>117</v>
      </c>
      <c r="BR491" s="162" t="s">
        <v>96</v>
      </c>
      <c r="BS491" s="162" t="s">
        <v>130</v>
      </c>
      <c r="BT491" s="187"/>
      <c r="BU491" s="187"/>
      <c r="BV491" s="187"/>
      <c r="BW491" s="187"/>
      <c r="BX491" s="162"/>
      <c r="BY491" s="182"/>
    </row>
    <row r="492" spans="1:77" x14ac:dyDescent="0.25">
      <c r="A492" s="176" t="s">
        <v>2068</v>
      </c>
      <c r="B492" s="2" t="s">
        <v>121</v>
      </c>
      <c r="C492" s="162" t="s">
        <v>2069</v>
      </c>
      <c r="D492" s="162" t="s">
        <v>399</v>
      </c>
      <c r="E492" s="162"/>
      <c r="F492" s="162"/>
      <c r="G492" s="182"/>
      <c r="H492" s="182"/>
      <c r="I492" s="183"/>
      <c r="J492" s="166">
        <v>856.99199999999996</v>
      </c>
      <c r="K492" s="188"/>
      <c r="L492" s="166">
        <v>0</v>
      </c>
      <c r="M492" s="182"/>
      <c r="N492" s="182"/>
      <c r="O492" s="182"/>
      <c r="P492" s="162"/>
      <c r="Q492" s="182"/>
      <c r="R492" s="162"/>
      <c r="S492" s="162"/>
      <c r="T492" s="162" t="s">
        <v>123</v>
      </c>
      <c r="U492" s="185"/>
      <c r="V492" s="168">
        <v>542.4</v>
      </c>
      <c r="W492" s="182"/>
      <c r="X492" s="182"/>
      <c r="Y492" s="182"/>
      <c r="Z492" s="162"/>
      <c r="AA492" s="162" t="s">
        <v>98</v>
      </c>
      <c r="AB492" s="164" t="s">
        <v>2037</v>
      </c>
      <c r="AC492" s="7" t="s">
        <v>100</v>
      </c>
      <c r="AD492" s="162"/>
      <c r="AE492" s="162"/>
      <c r="AF492" s="162" t="s">
        <v>96</v>
      </c>
      <c r="AG492" s="162"/>
      <c r="AH492" s="162"/>
      <c r="AI492" s="162"/>
      <c r="AJ492" s="182"/>
      <c r="AK492" s="182"/>
      <c r="AL492" s="182"/>
      <c r="AM492" s="182"/>
      <c r="AN492" s="182"/>
      <c r="AO492" s="182"/>
      <c r="AP492" s="182"/>
      <c r="AQ492" s="182"/>
      <c r="AR492" s="182"/>
      <c r="AS492" s="162"/>
      <c r="AT492" s="162"/>
      <c r="AU492" s="162"/>
      <c r="AV492" s="162" t="s">
        <v>101</v>
      </c>
      <c r="AW492" s="162"/>
      <c r="AX492" s="162"/>
      <c r="AY492" s="162"/>
      <c r="AZ492" s="162"/>
      <c r="BA492" s="16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62"/>
      <c r="BN492" s="162"/>
      <c r="BO492" s="162"/>
      <c r="BP492" s="7" t="s">
        <v>128</v>
      </c>
      <c r="BQ492" s="162" t="s">
        <v>117</v>
      </c>
      <c r="BR492" s="162" t="s">
        <v>96</v>
      </c>
      <c r="BS492" s="162" t="s">
        <v>130</v>
      </c>
      <c r="BT492" s="187"/>
      <c r="BU492" s="187"/>
      <c r="BV492" s="187"/>
      <c r="BW492" s="187"/>
      <c r="BX492" s="162"/>
      <c r="BY492" s="182"/>
    </row>
    <row r="493" spans="1:77" x14ac:dyDescent="0.25">
      <c r="A493" s="162" t="s">
        <v>2070</v>
      </c>
      <c r="B493" s="162" t="s">
        <v>2071</v>
      </c>
      <c r="C493" s="162" t="s">
        <v>2072</v>
      </c>
      <c r="D493" s="162" t="s">
        <v>95</v>
      </c>
      <c r="E493" s="162"/>
      <c r="F493" s="162"/>
      <c r="G493" s="182"/>
      <c r="H493" s="182"/>
      <c r="I493" s="183"/>
      <c r="J493" s="166">
        <v>0</v>
      </c>
      <c r="K493" s="188"/>
      <c r="L493" s="168">
        <v>4695.4388284316765</v>
      </c>
      <c r="M493" s="182"/>
      <c r="N493" s="182"/>
      <c r="O493" s="182"/>
      <c r="P493" s="162"/>
      <c r="Q493" s="182"/>
      <c r="R493" s="162"/>
      <c r="S493" s="162"/>
      <c r="T493" s="162"/>
      <c r="U493" s="182"/>
      <c r="V493" s="162"/>
      <c r="W493" s="182"/>
      <c r="X493" s="182"/>
      <c r="Y493" s="182"/>
      <c r="Z493" s="162"/>
      <c r="AA493" s="162" t="s">
        <v>2073</v>
      </c>
      <c r="AB493" s="164" t="s">
        <v>2037</v>
      </c>
      <c r="AC493" s="7" t="s">
        <v>100</v>
      </c>
      <c r="AD493" s="162"/>
      <c r="AE493" s="162"/>
      <c r="AF493" s="162" t="s">
        <v>96</v>
      </c>
      <c r="AG493" s="162"/>
      <c r="AH493" s="162"/>
      <c r="AI493" s="162"/>
      <c r="AJ493" s="162"/>
      <c r="AK493" s="162"/>
      <c r="AL493" s="162"/>
      <c r="AM493" s="162">
        <v>2024</v>
      </c>
      <c r="AN493" s="162">
        <v>1</v>
      </c>
      <c r="AO493" s="162">
        <v>1</v>
      </c>
      <c r="AP493" s="182"/>
      <c r="AQ493" s="182"/>
      <c r="AR493" s="182"/>
      <c r="AS493" s="162"/>
      <c r="AT493" s="162"/>
      <c r="AU493" s="162"/>
      <c r="AV493" s="162" t="s">
        <v>101</v>
      </c>
      <c r="AW493" s="162"/>
      <c r="AX493" s="162"/>
      <c r="AY493" s="162"/>
      <c r="AZ493" s="162"/>
      <c r="BA493" s="16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62"/>
      <c r="BN493" s="162"/>
      <c r="BO493" s="162"/>
      <c r="BP493" s="162" t="s">
        <v>1104</v>
      </c>
      <c r="BQ493" s="162" t="s">
        <v>117</v>
      </c>
      <c r="BR493" s="162" t="s">
        <v>96</v>
      </c>
      <c r="BS493" s="162" t="s">
        <v>522</v>
      </c>
      <c r="BT493" s="187"/>
      <c r="BU493" s="187"/>
      <c r="BV493" s="187"/>
      <c r="BW493" s="187"/>
      <c r="BX493" s="162"/>
      <c r="BY493" s="182"/>
    </row>
    <row r="494" spans="1:77" x14ac:dyDescent="0.25">
      <c r="A494" s="177" t="s">
        <v>2074</v>
      </c>
      <c r="B494" s="2" t="s">
        <v>93</v>
      </c>
      <c r="D494" s="7" t="s">
        <v>95</v>
      </c>
      <c r="G494" s="185"/>
      <c r="H494" s="185"/>
      <c r="I494" s="186"/>
      <c r="K494" s="188"/>
      <c r="L494" s="45">
        <v>1827.465352426047</v>
      </c>
      <c r="M494" s="185"/>
      <c r="N494" s="185"/>
      <c r="O494" s="185"/>
      <c r="Q494" s="185"/>
      <c r="U494" s="185"/>
      <c r="W494" s="185"/>
      <c r="X494" s="185"/>
      <c r="Y494" s="185"/>
      <c r="AC494" s="7" t="s">
        <v>100</v>
      </c>
      <c r="AM494" s="7">
        <v>2024</v>
      </c>
      <c r="AN494" s="7">
        <v>1</v>
      </c>
      <c r="AO494" s="7">
        <v>1</v>
      </c>
      <c r="AP494" s="185"/>
      <c r="AQ494" s="185"/>
      <c r="AR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R494" s="7" t="s">
        <v>96</v>
      </c>
      <c r="BS494" s="7" t="s">
        <v>2075</v>
      </c>
      <c r="BT494" s="187"/>
      <c r="BU494" s="187"/>
      <c r="BV494" s="187"/>
      <c r="BW494" s="187"/>
      <c r="BX494" s="162"/>
      <c r="BY494" s="185"/>
    </row>
    <row r="495" spans="1:77" x14ac:dyDescent="0.25">
      <c r="A495" s="177" t="s">
        <v>2076</v>
      </c>
      <c r="B495" s="7" t="s">
        <v>2077</v>
      </c>
      <c r="D495" s="162" t="s">
        <v>95</v>
      </c>
      <c r="G495" s="185"/>
      <c r="H495" s="185"/>
      <c r="I495" s="187"/>
      <c r="J495" s="175"/>
      <c r="K495" s="187"/>
      <c r="L495" s="45">
        <v>1.6510642646355249</v>
      </c>
      <c r="M495" s="185"/>
      <c r="N495" s="185"/>
      <c r="O495" s="185"/>
      <c r="Q495" s="185"/>
      <c r="U495" s="185"/>
      <c r="W495" s="185"/>
      <c r="X495" s="185"/>
      <c r="Y495" s="185"/>
      <c r="AC495" s="7" t="s">
        <v>100</v>
      </c>
      <c r="AM495" s="7">
        <v>2024</v>
      </c>
      <c r="AN495" s="7">
        <v>1</v>
      </c>
      <c r="AO495" s="7">
        <v>1</v>
      </c>
      <c r="AP495" s="185"/>
      <c r="AQ495" s="185"/>
      <c r="AR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R495" s="7" t="s">
        <v>96</v>
      </c>
      <c r="BS495" s="7" t="s">
        <v>2078</v>
      </c>
      <c r="BT495" s="187"/>
      <c r="BU495" s="187"/>
      <c r="BV495" s="187"/>
      <c r="BW495" s="187"/>
      <c r="BX495" s="162"/>
      <c r="BY495" s="185"/>
    </row>
    <row r="496" spans="1:77" x14ac:dyDescent="0.25">
      <c r="K496" s="171"/>
      <c r="L496" s="45"/>
      <c r="BX496" s="162"/>
    </row>
    <row r="498" spans="11:11" x14ac:dyDescent="0.25">
      <c r="K498" s="172"/>
    </row>
    <row r="1048576" spans="23:23" x14ac:dyDescent="0.25">
      <c r="W1048576" s="162">
        <v>1</v>
      </c>
    </row>
  </sheetData>
  <autoFilter ref="A1:BY495" xr:uid="{0DD7BE0D-E87E-4FFA-8C6C-F725095CCEDC}"/>
  <phoneticPr fontId="34" type="noConversion"/>
  <conditionalFormatting sqref="B1">
    <cfRule type="containsText" dxfId="8" priority="3" operator="containsText" text="fillme">
      <formula>NOT(ISERROR(SEARCH("fillme",B1)))</formula>
    </cfRule>
  </conditionalFormatting>
  <conditionalFormatting sqref="A1">
    <cfRule type="containsText" dxfId="7" priority="2" operator="containsText" text="fillme">
      <formula>NOT(ISERROR(SEARCH("fillme",A1)))</formula>
    </cfRule>
  </conditionalFormatting>
  <conditionalFormatting sqref="A1:A1048576">
    <cfRule type="duplicateValues" dxfId="6" priority="1"/>
  </conditionalFormatting>
  <dataValidations count="22">
    <dataValidation type="list" allowBlank="1" showInputMessage="1" showErrorMessage="1" sqref="AU1 BK1 AO1 AR1 AR489:AR1048576 AR477:AR487 AL1:AL1048576 AO489:AO1048576 AO477:AO487 AY1:AY31 AY33 AY37:AY1048576" xr:uid="{E421246B-2632-485C-B715-98F724FD8226}">
      <formula1>Days</formula1>
    </dataValidation>
    <dataValidation type="list" allowBlank="1" showInputMessage="1" showErrorMessage="1" sqref="AT1 BJ1 AQ1 AN1 AQ489:AQ1048576 AN477:AN487 AK1:AK1048576 AN489:AN1048576 AQ477:AQ487 AX1:AX31 AX33 AX37:AX1048576" xr:uid="{264FD870-44F3-498B-87F7-2E6FF7BB4509}">
      <formula1>Months</formula1>
    </dataValidation>
    <dataValidation type="list" allowBlank="1" showInputMessage="1" showErrorMessage="1" sqref="AS1 BI1 AP1 AN488:AR488 AN2:AR476 AJ1:AJ1048576 AP489:AP1048576 AP477:AP487 AM1:AM1048576 AW1:AW31 AW33 AW37:AW1048576" xr:uid="{D37A4E5C-56B3-4E4B-8EE5-42DAB93C6CDE}">
      <formula1>Year</formula1>
    </dataValidation>
    <dataValidation type="list" allowBlank="1" showInputMessage="1" showErrorMessage="1" sqref="H2:H1048576 B2:B1048576" xr:uid="{4F404A46-1510-4692-84CE-42E4249B9BF7}">
      <formula1>resources</formula1>
    </dataValidation>
    <dataValidation type="decimal" operator="greaterThanOrEqual" allowBlank="1" showInputMessage="1" showErrorMessage="1" sqref="BW484 BT483:BT484 BC41:BH1048576 BU483:BV483 K2:L1048576 BT485:BW1048576 U493:V1048576 O2:R1048576 V4:V492 BT2:BW482 V2 BC2:BH29 BC31:BH31 J166:J441 J443:J1048576 U2:U482 J2:J164 I2:I1048576" xr:uid="{1A741680-CC6D-467C-98CB-85F420BC3956}">
      <formula1>0</formula1>
    </dataValidation>
    <dataValidation type="list" allowBlank="1" showInputMessage="1" showErrorMessage="1" sqref="BS2:BS1048576" xr:uid="{94E244FA-B901-4E73-A1F5-7D2079761DAF}">
      <formula1>csp_cat</formula1>
    </dataValidation>
    <dataValidation type="list" allowBlank="1" showInputMessage="1" showErrorMessage="1" sqref="D2:D1048576" xr:uid="{CBC67640-73A0-4ABF-B788-EFC451C869F2}">
      <formula1>contract_status</formula1>
    </dataValidation>
    <dataValidation type="list" allowBlank="1" showInputMessage="1" showErrorMessage="1" sqref="BL149:BL393 N2:N1048576 BL415:BL1048576 BL395:BL413 BL2:BL147 AV36:AV1048576 AV2:AV34" xr:uid="{2D30EBE4-BE4B-4662-AF25-2249A4325CE3}">
      <formula1>yes_no</formula1>
    </dataValidation>
    <dataValidation type="list" allowBlank="1" showInputMessage="1" showErrorMessage="1" sqref="M2:M1048576" xr:uid="{F217E1CB-F617-47E4-90A8-C63C4A4F42D4}">
      <formula1>is_hybrid</formula1>
    </dataValidation>
    <dataValidation type="list" allowBlank="1" showInputMessage="1" showErrorMessage="1" sqref="S2:S1048576" xr:uid="{E7D811A2-BEED-424C-9D68-B67EB52502A1}">
      <formula1>solar_Technology_sub_type</formula1>
    </dataValidation>
    <dataValidation type="list" allowBlank="1" showInputMessage="1" showErrorMessage="1" sqref="T1:T1048576" xr:uid="{5493EE40-68C3-457A-8D90-534E0D0CAF6D}">
      <formula1>storage_technology_sub_type</formula1>
    </dataValidation>
    <dataValidation type="list" allowBlank="1" showInputMessage="1" showErrorMessage="1" sqref="AA2:AA1048576" xr:uid="{2E823C4E-5B15-47EA-98CC-B9A6460B2758}">
      <formula1>cam_d1911016_vamo_pcia</formula1>
    </dataValidation>
    <dataValidation type="list" allowBlank="1" showInputMessage="1" showErrorMessage="1" sqref="BQ2:BQ1048576" xr:uid="{1E0E5056-11C7-4551-B8DD-AB091A396944}">
      <formula1>nqc_reporting_source</formula1>
    </dataValidation>
    <dataValidation type="list" operator="greaterThanOrEqual" allowBlank="1" showInputMessage="1" showErrorMessage="1" sqref="S2:S1048576" xr:uid="{3660D8BB-5C8F-4DFE-B0DF-73EB317A7A00}">
      <formula1>solar_Technology_sub_type</formula1>
    </dataValidation>
    <dataValidation type="list" allowBlank="1" showInputMessage="1" showErrorMessage="1" sqref="AG431:AG1048576 AG100:AG203 AG304:AG341 AG343:AG365 AG367:AG428 AG205:AG302 AG2:AG37 AG40:AG98" xr:uid="{06E0A4F3-6C72-4B4E-9BF1-092FA50D9D8F}">
      <formula1>cap_sub_areas</formula1>
    </dataValidation>
    <dataValidation allowBlank="1" showInputMessage="1" showErrorMessage="1" sqref="AZ1:AZ31 AZ33 AZ37:AZ1048576" xr:uid="{F45C2E02-3325-4B6B-80D1-AA0904515310}"/>
    <dataValidation type="list" allowBlank="1" showInputMessage="1" showErrorMessage="1" sqref="AS2:AS1048576 BI2:BI1048576" xr:uid="{C545CD3E-8134-4B90-9E45-6CFF5BF757A0}">
      <formula1>Year_na</formula1>
    </dataValidation>
    <dataValidation type="list" allowBlank="1" showInputMessage="1" showErrorMessage="1" sqref="AT2:AT1048576 BJ2:BJ1048576" xr:uid="{A16AF40E-749C-4925-888B-B4C813A57EAD}">
      <formula1>Months_na</formula1>
    </dataValidation>
    <dataValidation type="list" allowBlank="1" showInputMessage="1" showErrorMessage="1" sqref="AU2:AU1048576 BK2:BK1048576" xr:uid="{2A1697E4-6AE4-4427-98FD-71B1A2D9B115}">
      <formula1>Days_na</formula1>
    </dataValidation>
    <dataValidation type="list" allowBlank="1" showInputMessage="1" showErrorMessage="1" sqref="BB2:BB29 BB415:BB1048576 BB395:BB413 BB149:BB393 BB31 BB41:BB146" xr:uid="{373169B2-CECC-4598-9241-82761664518F}">
      <formula1>d2106035_tranche</formula1>
    </dataValidation>
    <dataValidation type="list" allowBlank="1" showInputMessage="1" showErrorMessage="1" sqref="AF2:AF37 AF40:AF495" xr:uid="{C5B84E8F-B215-47B2-82A9-3A6EA440B1AE}">
      <formula1>cap_areas</formula1>
    </dataValidation>
    <dataValidation type="list" allowBlank="1" showInputMessage="1" showErrorMessage="1" sqref="AB494:AB1048576" xr:uid="{3B169D19-A6BD-41E5-9876-3F3E3310E857}">
      <formula1>#REF!</formula1>
    </dataValidation>
  </dataValidations>
  <pageMargins left="0.25" right="0.25" top="0.75" bottom="0.75" header="0.3" footer="0.3"/>
  <pageSetup scale="25" fitToWidth="5" fitToHeight="0" orientation="landscape" horizontalDpi="90" verticalDpi="90" r:id="rId1"/>
  <headerFooter>
    <oddFooter>&amp;C&amp;1#&amp;"Calibri"&amp;12&amp;K000000Internal</oddFooter>
  </headerFooter>
  <rowBreaks count="1" manualBreakCount="1">
    <brk id="495" max="16383" man="1"/>
  </rowBreaks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B3E6C-FE22-4902-961A-26D4BAE453A4}">
  <sheetPr codeName="Sheet9">
    <tabColor rgb="FF8EA9DB"/>
  </sheetPr>
  <dimension ref="A1:AK497"/>
  <sheetViews>
    <sheetView workbookViewId="0">
      <selection sqref="A1:A21"/>
    </sheetView>
  </sheetViews>
  <sheetFormatPr defaultColWidth="9.140625" defaultRowHeight="15" x14ac:dyDescent="0.25"/>
  <cols>
    <col min="1" max="1" width="32.140625" customWidth="1"/>
    <col min="2" max="2" width="30.42578125" customWidth="1"/>
    <col min="3" max="3" width="15.28515625" bestFit="1" customWidth="1"/>
    <col min="4" max="4" width="29.85546875" bestFit="1" customWidth="1"/>
    <col min="5" max="5" width="26.7109375" bestFit="1" customWidth="1"/>
    <col min="6" max="6" width="20.85546875" bestFit="1" customWidth="1"/>
    <col min="7" max="7" width="24.85546875" bestFit="1" customWidth="1"/>
    <col min="8" max="8" width="22.7109375" bestFit="1" customWidth="1"/>
    <col min="9" max="9" width="30.42578125" bestFit="1" customWidth="1"/>
    <col min="10" max="10" width="13.42578125" bestFit="1" customWidth="1"/>
    <col min="11" max="11" width="23.42578125" bestFit="1" customWidth="1"/>
    <col min="12" max="12" width="25.42578125" bestFit="1" customWidth="1"/>
    <col min="13" max="13" width="22.7109375" bestFit="1" customWidth="1"/>
    <col min="14" max="14" width="22.85546875" bestFit="1" customWidth="1"/>
    <col min="15" max="15" width="24.85546875" bestFit="1" customWidth="1"/>
    <col min="16" max="16" width="22.140625" bestFit="1" customWidth="1"/>
    <col min="17" max="17" width="22.7109375" bestFit="1" customWidth="1"/>
  </cols>
  <sheetData>
    <row r="1" spans="1:37" s="99" customFormat="1" ht="15" customHeight="1" x14ac:dyDescent="0.25">
      <c r="A1" s="203" t="s">
        <v>2079</v>
      </c>
      <c r="B1" s="115" t="s">
        <v>16</v>
      </c>
      <c r="C1" s="115" t="s">
        <v>18</v>
      </c>
      <c r="D1" s="115" t="s">
        <v>24</v>
      </c>
      <c r="E1" s="115" t="s">
        <v>27</v>
      </c>
      <c r="F1" s="115" t="s">
        <v>28</v>
      </c>
      <c r="G1" s="115" t="s">
        <v>30</v>
      </c>
      <c r="H1" s="115" t="s">
        <v>32</v>
      </c>
      <c r="I1" s="115" t="s">
        <v>36</v>
      </c>
      <c r="J1" s="115" t="s">
        <v>42</v>
      </c>
      <c r="K1" s="115" t="s">
        <v>53</v>
      </c>
      <c r="L1" s="115" t="s">
        <v>54</v>
      </c>
      <c r="M1" s="115" t="s">
        <v>55</v>
      </c>
      <c r="N1" s="115" t="s">
        <v>56</v>
      </c>
      <c r="O1" s="115" t="s">
        <v>57</v>
      </c>
      <c r="P1" s="115" t="s">
        <v>58</v>
      </c>
      <c r="Q1" s="115" t="s">
        <v>82</v>
      </c>
      <c r="R1" s="115" t="s">
        <v>2080</v>
      </c>
      <c r="S1" s="115" t="s">
        <v>2081</v>
      </c>
      <c r="T1" s="115" t="s">
        <v>2082</v>
      </c>
      <c r="U1" s="115" t="s">
        <v>2083</v>
      </c>
      <c r="V1" s="115" t="s">
        <v>2084</v>
      </c>
      <c r="W1" s="115" t="s">
        <v>2085</v>
      </c>
      <c r="X1" s="115" t="s">
        <v>2086</v>
      </c>
      <c r="Y1" s="115" t="s">
        <v>2087</v>
      </c>
      <c r="Z1" s="115">
        <v>2024</v>
      </c>
      <c r="AA1" s="115">
        <v>2025</v>
      </c>
      <c r="AB1" s="115">
        <v>2026</v>
      </c>
      <c r="AC1" s="115">
        <v>2027</v>
      </c>
      <c r="AD1" s="115">
        <v>2028</v>
      </c>
      <c r="AE1" s="115">
        <v>2029</v>
      </c>
      <c r="AF1" s="115">
        <v>2030</v>
      </c>
      <c r="AG1" s="115">
        <v>2031</v>
      </c>
      <c r="AH1" s="115">
        <v>2032</v>
      </c>
      <c r="AI1" s="115">
        <v>2033</v>
      </c>
      <c r="AJ1" s="115">
        <v>2034</v>
      </c>
      <c r="AK1" s="115">
        <v>2035</v>
      </c>
    </row>
    <row r="2" spans="1:37" x14ac:dyDescent="0.25">
      <c r="A2" s="203"/>
      <c r="B2" s="118" t="str">
        <f>unique_contracts!B2</f>
        <v>_BRANCH_GENERIC_MALIN500_ISL</v>
      </c>
      <c r="C2" s="99" t="str">
        <f>unique_contracts!D2</f>
        <v>Online</v>
      </c>
      <c r="D2" s="117">
        <f>unique_contracts!J2</f>
        <v>75</v>
      </c>
      <c r="E2" s="99">
        <f>unique_contracts!M2</f>
        <v>0</v>
      </c>
      <c r="F2" s="99">
        <f>unique_contracts!N2</f>
        <v>0</v>
      </c>
      <c r="G2" s="99">
        <f>unique_contracts!P2</f>
        <v>0</v>
      </c>
      <c r="H2" s="99">
        <f>unique_contracts!R2</f>
        <v>0</v>
      </c>
      <c r="I2" s="99">
        <f>unique_contracts!V2</f>
        <v>0</v>
      </c>
      <c r="J2" s="118" t="str">
        <f>unique_contracts!AB2</f>
        <v>Buy</v>
      </c>
      <c r="K2" s="99">
        <f>unique_contracts!AM2</f>
        <v>2022</v>
      </c>
      <c r="L2" s="99">
        <f>unique_contracts!AN2</f>
        <v>6</v>
      </c>
      <c r="M2" s="99">
        <f>unique_contracts!AO2</f>
        <v>1</v>
      </c>
      <c r="N2" s="99">
        <f>unique_contracts!AP2</f>
        <v>2024</v>
      </c>
      <c r="O2" s="99">
        <f>unique_contracts!AQ2</f>
        <v>9</v>
      </c>
      <c r="P2" s="99">
        <f>unique_contracts!AR2</f>
        <v>30</v>
      </c>
      <c r="Q2" s="99" t="str">
        <f>unique_contracts!BP2</f>
        <v>EnergyCapacity</v>
      </c>
      <c r="R2" s="99">
        <f t="shared" ref="R2:R63" si="0">IF(AND(J2="Sell",ISNUMBER(SEARCH("Capacity",Q2))),-1,IF(AND(NOT(J2="Sell"),ISNUMBER(SEARCH("Capacity",Q2))),1,0))</f>
        <v>1</v>
      </c>
      <c r="S2" s="99" t="str">
        <f>IFERROR(IF(AND(I2&gt;0,E2="NotHybrid"),_xlfn.CONCAT(MAX(MIN(ROUNDDOWN(I2/D2,0),8),4),INDEX(resources!$G:$G,MATCH(B2,resources!$A:$A,0))),INDEX(resources!$G:$G,MATCH(B2,resources!$A:$A,0))),"n/a")</f>
        <v>n/a</v>
      </c>
      <c r="T2" s="99" t="str">
        <f t="shared" ref="T2:T63" si="1">IFERROR(IF(NOT(E2="NotHybrid"),_xlfn.CONCAT(MAX(MIN(ROUNDDOWN(I2/H2,0),8),4),"hr_batteries"),"n/a"),"n/a")</f>
        <v>n/a</v>
      </c>
      <c r="U2" s="99" t="str">
        <f t="shared" ref="U2:U63" si="2">IF(T2="n/a",S2,"hybrid")</f>
        <v>n/a</v>
      </c>
      <c r="V2" s="99">
        <f t="shared" ref="V2:V63" si="3">IFERROR(IF(DATE(K2,L2,M2)&lt;=DATE(K2,6,1),K2,K2+1),0)</f>
        <v>2022</v>
      </c>
      <c r="W2" s="99">
        <f t="shared" ref="W2:W63" si="4">IFERROR(IF(DATE(N2,O2,P2)&gt;=DATE(N2,10,1),N2,N2-1),0)</f>
        <v>2023</v>
      </c>
      <c r="X2" s="116">
        <f t="shared" ref="X2:X63" si="5">IF(OR(T2="n/a",NOT(F2="NO")),100%,IF(ISNUMBER(SEARCH("pv",S2)),MIN(G2/(1*(ROUNDDOWN(I2/H2,0)/4)),H2)/H2,IF(ISNUMBER(SEARCH("wind",S2)),MIN(G2/(2*(ROUNDDOWN(I2/H2,0)/4)),H2)/H2,1)))</f>
        <v>1</v>
      </c>
      <c r="Y2" s="116">
        <f t="shared" ref="Y2:Y63" si="6">IF(ISNUMBER(SEARCH("batteries",S2)),MIN(ROUNDDOWN(I2/D2,0)/4,1), IF(ISNUMBER(SEARCH("batteries",T2)),MIN(ROUNDDOWN(I2/H2,0)/4,1),1))</f>
        <v>1</v>
      </c>
      <c r="Z2" s="99">
        <f>MIN((IFERROR(IF(AND($V2&lt;=Z$1,$W2&gt;=Z$1),INDEX(Reliability!E$23:E$50,MATCH($S2,Reliability!$C$23:$C$50,0)),0),0)*IF($T2="n/a",$D2*$Y2,$G2)+IFERROR(IF(AND($V2&lt;=Z$1,$W2&gt;=Z$1),INDEX(Reliability!E$23:E$50,MATCH($T2,Reliability!$C$23:$C$50,0)),0),0)*$H2*$X2*$Y2),$D2)*$R2</f>
        <v>0</v>
      </c>
      <c r="AA2" s="99">
        <f>MIN((IFERROR(IF(AND($V2&lt;=AA$1,$W2&gt;=AA$1),INDEX(Reliability!F$23:F$50,MATCH($S2,Reliability!$C$23:$C$50,0)),0),0)*IF($T2="n/a",$D2*$Y2,$G2)+IFERROR(IF(AND($V2&lt;=AA$1,$W2&gt;=AA$1),INDEX(Reliability!F$23:F$50,MATCH($T2,Reliability!$C$23:$C$50,0)),0),0)*$H2*$X2*$Y2),$D2)*$R2</f>
        <v>0</v>
      </c>
      <c r="AB2" s="99">
        <f>MIN((IFERROR(IF(AND($V2&lt;=AB$1,$W2&gt;=AB$1),INDEX(Reliability!G$23:G$50,MATCH($S2,Reliability!$C$23:$C$50,0)),0),0)*IF($T2="n/a",$D2*$Y2,$G2)+IFERROR(IF(AND($V2&lt;=AB$1,$W2&gt;=AB$1),INDEX(Reliability!G$23:G$50,MATCH($T2,Reliability!$C$23:$C$50,0)),0),0)*$H2*$X2*$Y2),$D2)*$R2</f>
        <v>0</v>
      </c>
      <c r="AC2" s="99">
        <f>MIN((IFERROR(IF(AND($V2&lt;=AC$1,$W2&gt;=AC$1),INDEX(Reliability!H$23:H$50,MATCH($S2,Reliability!$C$23:$C$50,0)),0),0)*IF($T2="n/a",$D2*$Y2,$G2)+IFERROR(IF(AND($V2&lt;=AC$1,$W2&gt;=AC$1),INDEX(Reliability!H$23:H$50,MATCH($T2,Reliability!$C$23:$C$50,0)),0),0)*$H2*$X2*$Y2),$D2)*$R2</f>
        <v>0</v>
      </c>
      <c r="AD2" s="99">
        <f>MIN((IFERROR(IF(AND($V2&lt;=AD$1,$W2&gt;=AD$1),INDEX(Reliability!I$23:I$50,MATCH($S2,Reliability!$C$23:$C$50,0)),0),0)*IF($T2="n/a",$D2*$Y2,$G2)+IFERROR(IF(AND($V2&lt;=AD$1,$W2&gt;=AD$1),INDEX(Reliability!I$23:I$50,MATCH($T2,Reliability!$C$23:$C$50,0)),0),0)*$H2*$X2*$Y2),$D2)*$R2</f>
        <v>0</v>
      </c>
      <c r="AE2" s="99">
        <f>MIN((IFERROR(IF(AND($V2&lt;=AE$1,$W2&gt;=AE$1),INDEX(Reliability!J$23:J$50,MATCH($S2,Reliability!$C$23:$C$50,0)),0),0)*IF($T2="n/a",$D2*$Y2,$G2)+IFERROR(IF(AND($V2&lt;=AE$1,$W2&gt;=AE$1),INDEX(Reliability!J$23:J$50,MATCH($T2,Reliability!$C$23:$C$50,0)),0),0)*$H2*$X2*$Y2),$D2)*$R2</f>
        <v>0</v>
      </c>
      <c r="AF2" s="99">
        <f>MIN((IFERROR(IF(AND($V2&lt;=AF$1,$W2&gt;=AF$1),INDEX(Reliability!K$23:K$50,MATCH($S2,Reliability!$C$23:$C$50,0)),0),0)*IF($T2="n/a",$D2*$Y2,$G2)+IFERROR(IF(AND($V2&lt;=AF$1,$W2&gt;=AF$1),INDEX(Reliability!K$23:K$50,MATCH($T2,Reliability!$C$23:$C$50,0)),0),0)*$H2*$X2*$Y2),$D2)*$R2</f>
        <v>0</v>
      </c>
      <c r="AG2" s="99">
        <f>MIN((IFERROR(IF(AND($V2&lt;=AG$1,$W2&gt;=AG$1),INDEX(Reliability!L$23:L$50,MATCH($S2,Reliability!$C$23:$C$50,0)),0),0)*IF($T2="n/a",$D2*$Y2,$G2)+IFERROR(IF(AND($V2&lt;=AG$1,$W2&gt;=AG$1),INDEX(Reliability!L$23:L$50,MATCH($T2,Reliability!$C$23:$C$50,0)),0),0)*$H2*$X2*$Y2),$D2)*$R2</f>
        <v>0</v>
      </c>
      <c r="AH2" s="99">
        <f>MIN((IFERROR(IF(AND($V2&lt;=AH$1,$W2&gt;=AH$1),INDEX(Reliability!M$23:M$50,MATCH($S2,Reliability!$C$23:$C$50,0)),0),0)*IF($T2="n/a",$D2*$Y2,$G2)+IFERROR(IF(AND($V2&lt;=AH$1,$W2&gt;=AH$1),INDEX(Reliability!M$23:M$50,MATCH($T2,Reliability!$C$23:$C$50,0)),0),0)*$H2*$X2*$Y2),$D2)*$R2</f>
        <v>0</v>
      </c>
      <c r="AI2" s="99">
        <f>MIN((IFERROR(IF(AND($V2&lt;=AI$1,$W2&gt;=AI$1),INDEX(Reliability!N$23:N$50,MATCH($S2,Reliability!$C$23:$C$50,0)),0),0)*IF($T2="n/a",$D2*$Y2,$G2)+IFERROR(IF(AND($V2&lt;=AI$1,$W2&gt;=AI$1),INDEX(Reliability!N$23:N$50,MATCH($T2,Reliability!$C$23:$C$50,0)),0),0)*$H2*$X2*$Y2),$D2)*$R2</f>
        <v>0</v>
      </c>
      <c r="AJ2" s="99">
        <f>MIN((IFERROR(IF(AND($V2&lt;=AJ$1,$W2&gt;=AJ$1),INDEX(Reliability!O$23:O$50,MATCH($S2,Reliability!$C$23:$C$50,0)),0),0)*IF($T2="n/a",$D2*$Y2,$G2)+IFERROR(IF(AND($V2&lt;=AJ$1,$W2&gt;=AJ$1),INDEX(Reliability!O$23:O$50,MATCH($T2,Reliability!$C$23:$C$50,0)),0),0)*$H2*$X2*$Y2),$D2)*$R2</f>
        <v>0</v>
      </c>
      <c r="AK2" s="99">
        <f>MIN((IFERROR(IF(AND($V2&lt;=AK$1,$W2&gt;=AK$1),INDEX(Reliability!P$23:P$50,MATCH($S2,Reliability!$C$23:$C$50,0)),0),0)*IF($T2="n/a",$D2*$Y2,$G2)+IFERROR(IF(AND($V2&lt;=AK$1,$W2&gt;=AK$1),INDEX(Reliability!P$23:P$50,MATCH($T2,Reliability!$C$23:$C$50,0)),0),0)*$H2*$X2*$Y2),$D2)*$R2</f>
        <v>0</v>
      </c>
    </row>
    <row r="3" spans="1:37" x14ac:dyDescent="0.25">
      <c r="A3" s="203"/>
      <c r="B3" s="118" t="str">
        <f>unique_contracts!B3</f>
        <v>_NEW_GENERIC_SOLAR_1AXIS</v>
      </c>
      <c r="C3" s="99" t="str">
        <f>unique_contracts!D3</f>
        <v>Development</v>
      </c>
      <c r="D3" s="117">
        <f>unique_contracts!J3</f>
        <v>2</v>
      </c>
      <c r="E3" s="99">
        <f>unique_contracts!M3</f>
        <v>0</v>
      </c>
      <c r="F3" s="99">
        <f>unique_contracts!N3</f>
        <v>0</v>
      </c>
      <c r="G3" s="99">
        <f>unique_contracts!P3</f>
        <v>0</v>
      </c>
      <c r="H3" s="99">
        <f>unique_contracts!R3</f>
        <v>0</v>
      </c>
      <c r="I3" s="99">
        <f>unique_contracts!V3</f>
        <v>0</v>
      </c>
      <c r="J3" s="118" t="str">
        <f>unique_contracts!AB3</f>
        <v>Buy</v>
      </c>
      <c r="K3" s="99">
        <f>unique_contracts!AM3</f>
        <v>0</v>
      </c>
      <c r="L3" s="99">
        <f>unique_contracts!AN3</f>
        <v>0</v>
      </c>
      <c r="M3" s="99">
        <f>unique_contracts!AO3</f>
        <v>0</v>
      </c>
      <c r="N3" s="99">
        <f>unique_contracts!AP3</f>
        <v>0</v>
      </c>
      <c r="O3" s="99">
        <f>unique_contracts!AQ3</f>
        <v>0</v>
      </c>
      <c r="P3" s="99">
        <f>unique_contracts!AR3</f>
        <v>0</v>
      </c>
      <c r="Q3" s="99" t="str">
        <f>unique_contracts!BP3</f>
        <v>EnergyCapacity</v>
      </c>
      <c r="R3" s="99">
        <f t="shared" si="0"/>
        <v>1</v>
      </c>
      <c r="S3" s="99" t="str">
        <f>IFERROR(IF(AND(I3&gt;0,E3="NotHybrid"),_xlfn.CONCAT(MAX(MIN(ROUNDDOWN(I3/D3,0),8),4),INDEX(resources!$G:$G,MATCH(B3,resources!$A:$A,0))),INDEX(resources!$G:$G,MATCH(B3,resources!$A:$A,0))),"n/a")</f>
        <v>utility_pv</v>
      </c>
      <c r="T3" s="99" t="str">
        <f t="shared" si="1"/>
        <v>n/a</v>
      </c>
      <c r="U3" s="99" t="str">
        <f t="shared" si="2"/>
        <v>utility_pv</v>
      </c>
      <c r="V3" s="99">
        <f t="shared" si="3"/>
        <v>0</v>
      </c>
      <c r="W3" s="99">
        <f t="shared" si="4"/>
        <v>0</v>
      </c>
      <c r="X3" s="116">
        <f t="shared" si="5"/>
        <v>1</v>
      </c>
      <c r="Y3" s="116">
        <f t="shared" si="6"/>
        <v>1</v>
      </c>
      <c r="Z3" s="99">
        <f>MIN((IFERROR(IF(AND($V3&lt;=Z$1,$W3&gt;=Z$1),INDEX(Reliability!E$23:E$50,MATCH($S3,Reliability!$C$23:$C$50,0)),0),0)*IF($T3="n/a",$D3*$Y3,$G3)+IFERROR(IF(AND($V3&lt;=Z$1,$W3&gt;=Z$1),INDEX(Reliability!E$23:E$50,MATCH($T3,Reliability!$C$23:$C$50,0)),0),0)*$H3*$X3*$Y3),$D3)*$R3</f>
        <v>0</v>
      </c>
      <c r="AA3" s="99">
        <f>MIN((IFERROR(IF(AND($V3&lt;=AA$1,$W3&gt;=AA$1),INDEX(Reliability!F$23:F$50,MATCH($S3,Reliability!$C$23:$C$50,0)),0),0)*IF($T3="n/a",$D3*$Y3,$G3)+IFERROR(IF(AND($V3&lt;=AA$1,$W3&gt;=AA$1),INDEX(Reliability!F$23:F$50,MATCH($T3,Reliability!$C$23:$C$50,0)),0),0)*$H3*$X3*$Y3),$D3)*$R3</f>
        <v>0</v>
      </c>
      <c r="AB3" s="99">
        <f>MIN((IFERROR(IF(AND($V3&lt;=AB$1,$W3&gt;=AB$1),INDEX(Reliability!G$23:G$50,MATCH($S3,Reliability!$C$23:$C$50,0)),0),0)*IF($T3="n/a",$D3*$Y3,$G3)+IFERROR(IF(AND($V3&lt;=AB$1,$W3&gt;=AB$1),INDEX(Reliability!G$23:G$50,MATCH($T3,Reliability!$C$23:$C$50,0)),0),0)*$H3*$X3*$Y3),$D3)*$R3</f>
        <v>0</v>
      </c>
      <c r="AC3" s="99">
        <f>MIN((IFERROR(IF(AND($V3&lt;=AC$1,$W3&gt;=AC$1),INDEX(Reliability!H$23:H$50,MATCH($S3,Reliability!$C$23:$C$50,0)),0),0)*IF($T3="n/a",$D3*$Y3,$G3)+IFERROR(IF(AND($V3&lt;=AC$1,$W3&gt;=AC$1),INDEX(Reliability!H$23:H$50,MATCH($T3,Reliability!$C$23:$C$50,0)),0),0)*$H3*$X3*$Y3),$D3)*$R3</f>
        <v>0</v>
      </c>
      <c r="AD3" s="99">
        <f>MIN((IFERROR(IF(AND($V3&lt;=AD$1,$W3&gt;=AD$1),INDEX(Reliability!I$23:I$50,MATCH($S3,Reliability!$C$23:$C$50,0)),0),0)*IF($T3="n/a",$D3*$Y3,$G3)+IFERROR(IF(AND($V3&lt;=AD$1,$W3&gt;=AD$1),INDEX(Reliability!I$23:I$50,MATCH($T3,Reliability!$C$23:$C$50,0)),0),0)*$H3*$X3*$Y3),$D3)*$R3</f>
        <v>0</v>
      </c>
      <c r="AE3" s="99">
        <f>MIN((IFERROR(IF(AND($V3&lt;=AE$1,$W3&gt;=AE$1),INDEX(Reliability!J$23:J$50,MATCH($S3,Reliability!$C$23:$C$50,0)),0),0)*IF($T3="n/a",$D3*$Y3,$G3)+IFERROR(IF(AND($V3&lt;=AE$1,$W3&gt;=AE$1),INDEX(Reliability!J$23:J$50,MATCH($T3,Reliability!$C$23:$C$50,0)),0),0)*$H3*$X3*$Y3),$D3)*$R3</f>
        <v>0</v>
      </c>
      <c r="AF3" s="99">
        <f>MIN((IFERROR(IF(AND($V3&lt;=AF$1,$W3&gt;=AF$1),INDEX(Reliability!K$23:K$50,MATCH($S3,Reliability!$C$23:$C$50,0)),0),0)*IF($T3="n/a",$D3*$Y3,$G3)+IFERROR(IF(AND($V3&lt;=AF$1,$W3&gt;=AF$1),INDEX(Reliability!K$23:K$50,MATCH($T3,Reliability!$C$23:$C$50,0)),0),0)*$H3*$X3*$Y3),$D3)*$R3</f>
        <v>0</v>
      </c>
      <c r="AG3" s="99">
        <f>MIN((IFERROR(IF(AND($V3&lt;=AG$1,$W3&gt;=AG$1),INDEX(Reliability!L$23:L$50,MATCH($S3,Reliability!$C$23:$C$50,0)),0),0)*IF($T3="n/a",$D3*$Y3,$G3)+IFERROR(IF(AND($V3&lt;=AG$1,$W3&gt;=AG$1),INDEX(Reliability!L$23:L$50,MATCH($T3,Reliability!$C$23:$C$50,0)),0),0)*$H3*$X3*$Y3),$D3)*$R3</f>
        <v>0</v>
      </c>
      <c r="AH3" s="99">
        <f>MIN((IFERROR(IF(AND($V3&lt;=AH$1,$W3&gt;=AH$1),INDEX(Reliability!M$23:M$50,MATCH($S3,Reliability!$C$23:$C$50,0)),0),0)*IF($T3="n/a",$D3*$Y3,$G3)+IFERROR(IF(AND($V3&lt;=AH$1,$W3&gt;=AH$1),INDEX(Reliability!M$23:M$50,MATCH($T3,Reliability!$C$23:$C$50,0)),0),0)*$H3*$X3*$Y3),$D3)*$R3</f>
        <v>0</v>
      </c>
      <c r="AI3" s="99">
        <f>MIN((IFERROR(IF(AND($V3&lt;=AI$1,$W3&gt;=AI$1),INDEX(Reliability!N$23:N$50,MATCH($S3,Reliability!$C$23:$C$50,0)),0),0)*IF($T3="n/a",$D3*$Y3,$G3)+IFERROR(IF(AND($V3&lt;=AI$1,$W3&gt;=AI$1),INDEX(Reliability!N$23:N$50,MATCH($T3,Reliability!$C$23:$C$50,0)),0),0)*$H3*$X3*$Y3),$D3)*$R3</f>
        <v>0</v>
      </c>
      <c r="AJ3" s="99">
        <f>MIN((IFERROR(IF(AND($V3&lt;=AJ$1,$W3&gt;=AJ$1),INDEX(Reliability!O$23:O$50,MATCH($S3,Reliability!$C$23:$C$50,0)),0),0)*IF($T3="n/a",$D3*$Y3,$G3)+IFERROR(IF(AND($V3&lt;=AJ$1,$W3&gt;=AJ$1),INDEX(Reliability!O$23:O$50,MATCH($T3,Reliability!$C$23:$C$50,0)),0),0)*$H3*$X3*$Y3),$D3)*$R3</f>
        <v>0</v>
      </c>
      <c r="AK3" s="99">
        <f>MIN((IFERROR(IF(AND($V3&lt;=AK$1,$W3&gt;=AK$1),INDEX(Reliability!P$23:P$50,MATCH($S3,Reliability!$C$23:$C$50,0)),0),0)*IF($T3="n/a",$D3*$Y3,$G3)+IFERROR(IF(AND($V3&lt;=AK$1,$W3&gt;=AK$1),INDEX(Reliability!P$23:P$50,MATCH($T3,Reliability!$C$23:$C$50,0)),0),0)*$H3*$X3*$Y3),$D3)*$R3</f>
        <v>0</v>
      </c>
    </row>
    <row r="4" spans="1:37" x14ac:dyDescent="0.25">
      <c r="A4" s="203"/>
      <c r="B4" s="118" t="str">
        <f>unique_contracts!B4</f>
        <v>_NEW_GENERIC_BATTERY_STORAGE</v>
      </c>
      <c r="C4" s="99" t="str">
        <f>unique_contracts!D4</f>
        <v>Development</v>
      </c>
      <c r="D4" s="117">
        <f>unique_contracts!J4</f>
        <v>27</v>
      </c>
      <c r="E4" s="99">
        <f>unique_contracts!M4</f>
        <v>0</v>
      </c>
      <c r="F4" s="99">
        <f>unique_contracts!N4</f>
        <v>0</v>
      </c>
      <c r="G4" s="99">
        <f>unique_contracts!P4</f>
        <v>0</v>
      </c>
      <c r="H4" s="99">
        <f>unique_contracts!R4</f>
        <v>0</v>
      </c>
      <c r="I4" s="99">
        <f>unique_contracts!V4</f>
        <v>108</v>
      </c>
      <c r="J4" s="118" t="str">
        <f>unique_contracts!AB4</f>
        <v>Buy</v>
      </c>
      <c r="K4" s="99">
        <f>unique_contracts!AM4</f>
        <v>0</v>
      </c>
      <c r="L4" s="99">
        <f>unique_contracts!AN4</f>
        <v>0</v>
      </c>
      <c r="M4" s="99">
        <f>unique_contracts!AO4</f>
        <v>0</v>
      </c>
      <c r="N4" s="99">
        <f>unique_contracts!AP4</f>
        <v>0</v>
      </c>
      <c r="O4" s="99">
        <f>unique_contracts!AQ4</f>
        <v>0</v>
      </c>
      <c r="P4" s="99">
        <f>unique_contracts!AR4</f>
        <v>0</v>
      </c>
      <c r="Q4" s="99" t="str">
        <f>unique_contracts!BP4</f>
        <v>CapacityOnly</v>
      </c>
      <c r="R4" s="99">
        <f t="shared" si="0"/>
        <v>1</v>
      </c>
      <c r="S4" s="99" t="str">
        <f>IFERROR(IF(AND(I4&gt;0,E4="NotHybrid"),_xlfn.CONCAT(MAX(MIN(ROUNDDOWN(I4/D4,0),8),4),INDEX(resources!$G:$G,MATCH(B4,resources!$A:$A,0))),INDEX(resources!$G:$G,MATCH(B4,resources!$A:$A,0))),"n/a")</f>
        <v>hr_batteries</v>
      </c>
      <c r="T4" s="99" t="str">
        <f t="shared" si="1"/>
        <v>n/a</v>
      </c>
      <c r="U4" s="99" t="str">
        <f t="shared" si="2"/>
        <v>hr_batteries</v>
      </c>
      <c r="V4" s="99">
        <f t="shared" si="3"/>
        <v>0</v>
      </c>
      <c r="W4" s="99">
        <f t="shared" si="4"/>
        <v>0</v>
      </c>
      <c r="X4" s="116">
        <f t="shared" si="5"/>
        <v>1</v>
      </c>
      <c r="Y4" s="116">
        <f t="shared" si="6"/>
        <v>1</v>
      </c>
      <c r="Z4" s="99">
        <f>MIN((IFERROR(IF(AND($V4&lt;=Z$1,$W4&gt;=Z$1),INDEX(Reliability!E$23:E$50,MATCH($S4,Reliability!$C$23:$C$50,0)),0),0)*IF($T4="n/a",$D4*$Y4,$G4)+IFERROR(IF(AND($V4&lt;=Z$1,$W4&gt;=Z$1),INDEX(Reliability!E$23:E$50,MATCH($T4,Reliability!$C$23:$C$50,0)),0),0)*$H4*$X4*$Y4),$D4)*$R4</f>
        <v>0</v>
      </c>
      <c r="AA4" s="99">
        <f>MIN((IFERROR(IF(AND($V4&lt;=AA$1,$W4&gt;=AA$1),INDEX(Reliability!F$23:F$50,MATCH($S4,Reliability!$C$23:$C$50,0)),0),0)*IF($T4="n/a",$D4*$Y4,$G4)+IFERROR(IF(AND($V4&lt;=AA$1,$W4&gt;=AA$1),INDEX(Reliability!F$23:F$50,MATCH($T4,Reliability!$C$23:$C$50,0)),0),0)*$H4*$X4*$Y4),$D4)*$R4</f>
        <v>0</v>
      </c>
      <c r="AB4" s="99">
        <f>MIN((IFERROR(IF(AND($V4&lt;=AB$1,$W4&gt;=AB$1),INDEX(Reliability!G$23:G$50,MATCH($S4,Reliability!$C$23:$C$50,0)),0),0)*IF($T4="n/a",$D4*$Y4,$G4)+IFERROR(IF(AND($V4&lt;=AB$1,$W4&gt;=AB$1),INDEX(Reliability!G$23:G$50,MATCH($T4,Reliability!$C$23:$C$50,0)),0),0)*$H4*$X4*$Y4),$D4)*$R4</f>
        <v>0</v>
      </c>
      <c r="AC4" s="99">
        <f>MIN((IFERROR(IF(AND($V4&lt;=AC$1,$W4&gt;=AC$1),INDEX(Reliability!H$23:H$50,MATCH($S4,Reliability!$C$23:$C$50,0)),0),0)*IF($T4="n/a",$D4*$Y4,$G4)+IFERROR(IF(AND($V4&lt;=AC$1,$W4&gt;=AC$1),INDEX(Reliability!H$23:H$50,MATCH($T4,Reliability!$C$23:$C$50,0)),0),0)*$H4*$X4*$Y4),$D4)*$R4</f>
        <v>0</v>
      </c>
      <c r="AD4" s="99">
        <f>MIN((IFERROR(IF(AND($V4&lt;=AD$1,$W4&gt;=AD$1),INDEX(Reliability!I$23:I$50,MATCH($S4,Reliability!$C$23:$C$50,0)),0),0)*IF($T4="n/a",$D4*$Y4,$G4)+IFERROR(IF(AND($V4&lt;=AD$1,$W4&gt;=AD$1),INDEX(Reliability!I$23:I$50,MATCH($T4,Reliability!$C$23:$C$50,0)),0),0)*$H4*$X4*$Y4),$D4)*$R4</f>
        <v>0</v>
      </c>
      <c r="AE4" s="99">
        <f>MIN((IFERROR(IF(AND($V4&lt;=AE$1,$W4&gt;=AE$1),INDEX(Reliability!J$23:J$50,MATCH($S4,Reliability!$C$23:$C$50,0)),0),0)*IF($T4="n/a",$D4*$Y4,$G4)+IFERROR(IF(AND($V4&lt;=AE$1,$W4&gt;=AE$1),INDEX(Reliability!J$23:J$50,MATCH($T4,Reliability!$C$23:$C$50,0)),0),0)*$H4*$X4*$Y4),$D4)*$R4</f>
        <v>0</v>
      </c>
      <c r="AF4" s="99">
        <f>MIN((IFERROR(IF(AND($V4&lt;=AF$1,$W4&gt;=AF$1),INDEX(Reliability!K$23:K$50,MATCH($S4,Reliability!$C$23:$C$50,0)),0),0)*IF($T4="n/a",$D4*$Y4,$G4)+IFERROR(IF(AND($V4&lt;=AF$1,$W4&gt;=AF$1),INDEX(Reliability!K$23:K$50,MATCH($T4,Reliability!$C$23:$C$50,0)),0),0)*$H4*$X4*$Y4),$D4)*$R4</f>
        <v>0</v>
      </c>
      <c r="AG4" s="99">
        <f>MIN((IFERROR(IF(AND($V4&lt;=AG$1,$W4&gt;=AG$1),INDEX(Reliability!L$23:L$50,MATCH($S4,Reliability!$C$23:$C$50,0)),0),0)*IF($T4="n/a",$D4*$Y4,$G4)+IFERROR(IF(AND($V4&lt;=AG$1,$W4&gt;=AG$1),INDEX(Reliability!L$23:L$50,MATCH($T4,Reliability!$C$23:$C$50,0)),0),0)*$H4*$X4*$Y4),$D4)*$R4</f>
        <v>0</v>
      </c>
      <c r="AH4" s="99">
        <f>MIN((IFERROR(IF(AND($V4&lt;=AH$1,$W4&gt;=AH$1),INDEX(Reliability!M$23:M$50,MATCH($S4,Reliability!$C$23:$C$50,0)),0),0)*IF($T4="n/a",$D4*$Y4,$G4)+IFERROR(IF(AND($V4&lt;=AH$1,$W4&gt;=AH$1),INDEX(Reliability!M$23:M$50,MATCH($T4,Reliability!$C$23:$C$50,0)),0),0)*$H4*$X4*$Y4),$D4)*$R4</f>
        <v>0</v>
      </c>
      <c r="AI4" s="99">
        <f>MIN((IFERROR(IF(AND($V4&lt;=AI$1,$W4&gt;=AI$1),INDEX(Reliability!N$23:N$50,MATCH($S4,Reliability!$C$23:$C$50,0)),0),0)*IF($T4="n/a",$D4*$Y4,$G4)+IFERROR(IF(AND($V4&lt;=AI$1,$W4&gt;=AI$1),INDEX(Reliability!N$23:N$50,MATCH($T4,Reliability!$C$23:$C$50,0)),0),0)*$H4*$X4*$Y4),$D4)*$R4</f>
        <v>0</v>
      </c>
      <c r="AJ4" s="99">
        <f>MIN((IFERROR(IF(AND($V4&lt;=AJ$1,$W4&gt;=AJ$1),INDEX(Reliability!O$23:O$50,MATCH($S4,Reliability!$C$23:$C$50,0)),0),0)*IF($T4="n/a",$D4*$Y4,$G4)+IFERROR(IF(AND($V4&lt;=AJ$1,$W4&gt;=AJ$1),INDEX(Reliability!O$23:O$50,MATCH($T4,Reliability!$C$23:$C$50,0)),0),0)*$H4*$X4*$Y4),$D4)*$R4</f>
        <v>0</v>
      </c>
      <c r="AK4" s="99">
        <f>MIN((IFERROR(IF(AND($V4&lt;=AK$1,$W4&gt;=AK$1),INDEX(Reliability!P$23:P$50,MATCH($S4,Reliability!$C$23:$C$50,0)),0),0)*IF($T4="n/a",$D4*$Y4,$G4)+IFERROR(IF(AND($V4&lt;=AK$1,$W4&gt;=AK$1),INDEX(Reliability!P$23:P$50,MATCH($T4,Reliability!$C$23:$C$50,0)),0),0)*$H4*$X4*$Y4),$D4)*$R4</f>
        <v>0</v>
      </c>
    </row>
    <row r="5" spans="1:37" x14ac:dyDescent="0.25">
      <c r="A5" s="203"/>
      <c r="B5" s="118" t="str">
        <f>unique_contracts!B5</f>
        <v>_NEW_GENERIC_SOLAR_FIXED</v>
      </c>
      <c r="C5" s="99" t="str">
        <f>unique_contracts!D5</f>
        <v>Development</v>
      </c>
      <c r="D5" s="117">
        <f>unique_contracts!J5</f>
        <v>1.5920000000000001</v>
      </c>
      <c r="E5" s="99">
        <f>unique_contracts!M5</f>
        <v>0</v>
      </c>
      <c r="F5" s="99">
        <f>unique_contracts!N5</f>
        <v>0</v>
      </c>
      <c r="G5" s="99">
        <f>unique_contracts!P5</f>
        <v>0</v>
      </c>
      <c r="H5" s="99">
        <f>unique_contracts!R5</f>
        <v>0</v>
      </c>
      <c r="I5" s="99">
        <f>unique_contracts!V5</f>
        <v>0</v>
      </c>
      <c r="J5" s="118" t="str">
        <f>unique_contracts!AB5</f>
        <v>Buy</v>
      </c>
      <c r="K5" s="99">
        <f>unique_contracts!AM5</f>
        <v>0</v>
      </c>
      <c r="L5" s="99">
        <f>unique_contracts!AN5</f>
        <v>0</v>
      </c>
      <c r="M5" s="99">
        <f>unique_contracts!AO5</f>
        <v>0</v>
      </c>
      <c r="N5" s="99">
        <f>unique_contracts!AP5</f>
        <v>0</v>
      </c>
      <c r="O5" s="99">
        <f>unique_contracts!AQ5</f>
        <v>0</v>
      </c>
      <c r="P5" s="99">
        <f>unique_contracts!AR5</f>
        <v>0</v>
      </c>
      <c r="Q5" s="99" t="str">
        <f>unique_contracts!BP5</f>
        <v>EnergyCapacity</v>
      </c>
      <c r="R5" s="99">
        <f t="shared" si="0"/>
        <v>1</v>
      </c>
      <c r="S5" s="99" t="str">
        <f>IFERROR(IF(AND(I5&gt;0,E5="NotHybrid"),_xlfn.CONCAT(MAX(MIN(ROUNDDOWN(I5/D5,0),8),4),INDEX(resources!$G:$G,MATCH(B5,resources!$A:$A,0))),INDEX(resources!$G:$G,MATCH(B5,resources!$A:$A,0))),"n/a")</f>
        <v>utility_pv</v>
      </c>
      <c r="T5" s="99" t="str">
        <f t="shared" si="1"/>
        <v>n/a</v>
      </c>
      <c r="U5" s="99" t="str">
        <f t="shared" si="2"/>
        <v>utility_pv</v>
      </c>
      <c r="V5" s="99">
        <f t="shared" si="3"/>
        <v>0</v>
      </c>
      <c r="W5" s="99">
        <f t="shared" si="4"/>
        <v>0</v>
      </c>
      <c r="X5" s="116">
        <f t="shared" si="5"/>
        <v>1</v>
      </c>
      <c r="Y5" s="116">
        <f t="shared" si="6"/>
        <v>1</v>
      </c>
      <c r="Z5" s="99">
        <f>MIN((IFERROR(IF(AND($V5&lt;=Z$1,$W5&gt;=Z$1),INDEX(Reliability!E$23:E$50,MATCH($S5,Reliability!$C$23:$C$50,0)),0),0)*IF($T5="n/a",$D5*$Y5,$G5)+IFERROR(IF(AND($V5&lt;=Z$1,$W5&gt;=Z$1),INDEX(Reliability!E$23:E$50,MATCH($T5,Reliability!$C$23:$C$50,0)),0),0)*$H5*$X5*$Y5),$D5)*$R5</f>
        <v>0</v>
      </c>
      <c r="AA5" s="99">
        <f>MIN((IFERROR(IF(AND($V5&lt;=AA$1,$W5&gt;=AA$1),INDEX(Reliability!F$23:F$50,MATCH($S5,Reliability!$C$23:$C$50,0)),0),0)*IF($T5="n/a",$D5*$Y5,$G5)+IFERROR(IF(AND($V5&lt;=AA$1,$W5&gt;=AA$1),INDEX(Reliability!F$23:F$50,MATCH($T5,Reliability!$C$23:$C$50,0)),0),0)*$H5*$X5*$Y5),$D5)*$R5</f>
        <v>0</v>
      </c>
      <c r="AB5" s="99">
        <f>MIN((IFERROR(IF(AND($V5&lt;=AB$1,$W5&gt;=AB$1),INDEX(Reliability!G$23:G$50,MATCH($S5,Reliability!$C$23:$C$50,0)),0),0)*IF($T5="n/a",$D5*$Y5,$G5)+IFERROR(IF(AND($V5&lt;=AB$1,$W5&gt;=AB$1),INDEX(Reliability!G$23:G$50,MATCH($T5,Reliability!$C$23:$C$50,0)),0),0)*$H5*$X5*$Y5),$D5)*$R5</f>
        <v>0</v>
      </c>
      <c r="AC5" s="99">
        <f>MIN((IFERROR(IF(AND($V5&lt;=AC$1,$W5&gt;=AC$1),INDEX(Reliability!H$23:H$50,MATCH($S5,Reliability!$C$23:$C$50,0)),0),0)*IF($T5="n/a",$D5*$Y5,$G5)+IFERROR(IF(AND($V5&lt;=AC$1,$W5&gt;=AC$1),INDEX(Reliability!H$23:H$50,MATCH($T5,Reliability!$C$23:$C$50,0)),0),0)*$H5*$X5*$Y5),$D5)*$R5</f>
        <v>0</v>
      </c>
      <c r="AD5" s="99">
        <f>MIN((IFERROR(IF(AND($V5&lt;=AD$1,$W5&gt;=AD$1),INDEX(Reliability!I$23:I$50,MATCH($S5,Reliability!$C$23:$C$50,0)),0),0)*IF($T5="n/a",$D5*$Y5,$G5)+IFERROR(IF(AND($V5&lt;=AD$1,$W5&gt;=AD$1),INDEX(Reliability!I$23:I$50,MATCH($T5,Reliability!$C$23:$C$50,0)),0),0)*$H5*$X5*$Y5),$D5)*$R5</f>
        <v>0</v>
      </c>
      <c r="AE5" s="99">
        <f>MIN((IFERROR(IF(AND($V5&lt;=AE$1,$W5&gt;=AE$1),INDEX(Reliability!J$23:J$50,MATCH($S5,Reliability!$C$23:$C$50,0)),0),0)*IF($T5="n/a",$D5*$Y5,$G5)+IFERROR(IF(AND($V5&lt;=AE$1,$W5&gt;=AE$1),INDEX(Reliability!J$23:J$50,MATCH($T5,Reliability!$C$23:$C$50,0)),0),0)*$H5*$X5*$Y5),$D5)*$R5</f>
        <v>0</v>
      </c>
      <c r="AF5" s="99">
        <f>MIN((IFERROR(IF(AND($V5&lt;=AF$1,$W5&gt;=AF$1),INDEX(Reliability!K$23:K$50,MATCH($S5,Reliability!$C$23:$C$50,0)),0),0)*IF($T5="n/a",$D5*$Y5,$G5)+IFERROR(IF(AND($V5&lt;=AF$1,$W5&gt;=AF$1),INDEX(Reliability!K$23:K$50,MATCH($T5,Reliability!$C$23:$C$50,0)),0),0)*$H5*$X5*$Y5),$D5)*$R5</f>
        <v>0</v>
      </c>
      <c r="AG5" s="99">
        <f>MIN((IFERROR(IF(AND($V5&lt;=AG$1,$W5&gt;=AG$1),INDEX(Reliability!L$23:L$50,MATCH($S5,Reliability!$C$23:$C$50,0)),0),0)*IF($T5="n/a",$D5*$Y5,$G5)+IFERROR(IF(AND($V5&lt;=AG$1,$W5&gt;=AG$1),INDEX(Reliability!L$23:L$50,MATCH($T5,Reliability!$C$23:$C$50,0)),0),0)*$H5*$X5*$Y5),$D5)*$R5</f>
        <v>0</v>
      </c>
      <c r="AH5" s="99">
        <f>MIN((IFERROR(IF(AND($V5&lt;=AH$1,$W5&gt;=AH$1),INDEX(Reliability!M$23:M$50,MATCH($S5,Reliability!$C$23:$C$50,0)),0),0)*IF($T5="n/a",$D5*$Y5,$G5)+IFERROR(IF(AND($V5&lt;=AH$1,$W5&gt;=AH$1),INDEX(Reliability!M$23:M$50,MATCH($T5,Reliability!$C$23:$C$50,0)),0),0)*$H5*$X5*$Y5),$D5)*$R5</f>
        <v>0</v>
      </c>
      <c r="AI5" s="99">
        <f>MIN((IFERROR(IF(AND($V5&lt;=AI$1,$W5&gt;=AI$1),INDEX(Reliability!N$23:N$50,MATCH($S5,Reliability!$C$23:$C$50,0)),0),0)*IF($T5="n/a",$D5*$Y5,$G5)+IFERROR(IF(AND($V5&lt;=AI$1,$W5&gt;=AI$1),INDEX(Reliability!N$23:N$50,MATCH($T5,Reliability!$C$23:$C$50,0)),0),0)*$H5*$X5*$Y5),$D5)*$R5</f>
        <v>0</v>
      </c>
      <c r="AJ5" s="99">
        <f>MIN((IFERROR(IF(AND($V5&lt;=AJ$1,$W5&gt;=AJ$1),INDEX(Reliability!O$23:O$50,MATCH($S5,Reliability!$C$23:$C$50,0)),0),0)*IF($T5="n/a",$D5*$Y5,$G5)+IFERROR(IF(AND($V5&lt;=AJ$1,$W5&gt;=AJ$1),INDEX(Reliability!O$23:O$50,MATCH($T5,Reliability!$C$23:$C$50,0)),0),0)*$H5*$X5*$Y5),$D5)*$R5</f>
        <v>0</v>
      </c>
      <c r="AK5" s="99">
        <f>MIN((IFERROR(IF(AND($V5&lt;=AK$1,$W5&gt;=AK$1),INDEX(Reliability!P$23:P$50,MATCH($S5,Reliability!$C$23:$C$50,0)),0),0)*IF($T5="n/a",$D5*$Y5,$G5)+IFERROR(IF(AND($V5&lt;=AK$1,$W5&gt;=AK$1),INDEX(Reliability!P$23:P$50,MATCH($T5,Reliability!$C$23:$C$50,0)),0),0)*$H5*$X5*$Y5),$D5)*$R5</f>
        <v>0</v>
      </c>
    </row>
    <row r="6" spans="1:37" x14ac:dyDescent="0.25">
      <c r="A6" s="203"/>
      <c r="B6" s="118" t="str">
        <f>unique_contracts!B6</f>
        <v>_NEW_GENERIC_SOLAR_FIXED</v>
      </c>
      <c r="C6" s="99" t="str">
        <f>unique_contracts!D6</f>
        <v>Development</v>
      </c>
      <c r="D6" s="117">
        <f>unique_contracts!J6</f>
        <v>2.25</v>
      </c>
      <c r="E6" s="99">
        <f>unique_contracts!M6</f>
        <v>0</v>
      </c>
      <c r="F6" s="99">
        <f>unique_contracts!N6</f>
        <v>0</v>
      </c>
      <c r="G6" s="99">
        <f>unique_contracts!P6</f>
        <v>0</v>
      </c>
      <c r="H6" s="99">
        <f>unique_contracts!R6</f>
        <v>0</v>
      </c>
      <c r="I6" s="99">
        <f>unique_contracts!V6</f>
        <v>0</v>
      </c>
      <c r="J6" s="118" t="str">
        <f>unique_contracts!AB6</f>
        <v>Buy</v>
      </c>
      <c r="K6" s="99">
        <f>unique_contracts!AM6</f>
        <v>0</v>
      </c>
      <c r="L6" s="99">
        <f>unique_contracts!AN6</f>
        <v>0</v>
      </c>
      <c r="M6" s="99">
        <f>unique_contracts!AO6</f>
        <v>0</v>
      </c>
      <c r="N6" s="99">
        <f>unique_contracts!AP6</f>
        <v>0</v>
      </c>
      <c r="O6" s="99">
        <f>unique_contracts!AQ6</f>
        <v>0</v>
      </c>
      <c r="P6" s="99">
        <f>unique_contracts!AR6</f>
        <v>0</v>
      </c>
      <c r="Q6" s="99" t="str">
        <f>unique_contracts!BP6</f>
        <v>EnergyCapacity</v>
      </c>
      <c r="R6" s="99">
        <f t="shared" si="0"/>
        <v>1</v>
      </c>
      <c r="S6" s="99" t="str">
        <f>IFERROR(IF(AND(I6&gt;0,E6="NotHybrid"),_xlfn.CONCAT(MAX(MIN(ROUNDDOWN(I6/D6,0),8),4),INDEX(resources!$G:$G,MATCH(B6,resources!$A:$A,0))),INDEX(resources!$G:$G,MATCH(B6,resources!$A:$A,0))),"n/a")</f>
        <v>utility_pv</v>
      </c>
      <c r="T6" s="99" t="str">
        <f t="shared" si="1"/>
        <v>n/a</v>
      </c>
      <c r="U6" s="99" t="str">
        <f t="shared" si="2"/>
        <v>utility_pv</v>
      </c>
      <c r="V6" s="99">
        <f t="shared" si="3"/>
        <v>0</v>
      </c>
      <c r="W6" s="99">
        <f t="shared" si="4"/>
        <v>0</v>
      </c>
      <c r="X6" s="116">
        <f t="shared" si="5"/>
        <v>1</v>
      </c>
      <c r="Y6" s="116">
        <f t="shared" si="6"/>
        <v>1</v>
      </c>
      <c r="Z6" s="99">
        <f>MIN((IFERROR(IF(AND($V6&lt;=Z$1,$W6&gt;=Z$1),INDEX(Reliability!E$23:E$50,MATCH($S6,Reliability!$C$23:$C$50,0)),0),0)*IF($T6="n/a",$D6*$Y6,$G6)+IFERROR(IF(AND($V6&lt;=Z$1,$W6&gt;=Z$1),INDEX(Reliability!E$23:E$50,MATCH($T6,Reliability!$C$23:$C$50,0)),0),0)*$H6*$X6*$Y6),$D6)*$R6</f>
        <v>0</v>
      </c>
      <c r="AA6" s="99">
        <f>MIN((IFERROR(IF(AND($V6&lt;=AA$1,$W6&gt;=AA$1),INDEX(Reliability!F$23:F$50,MATCH($S6,Reliability!$C$23:$C$50,0)),0),0)*IF($T6="n/a",$D6*$Y6,$G6)+IFERROR(IF(AND($V6&lt;=AA$1,$W6&gt;=AA$1),INDEX(Reliability!F$23:F$50,MATCH($T6,Reliability!$C$23:$C$50,0)),0),0)*$H6*$X6*$Y6),$D6)*$R6</f>
        <v>0</v>
      </c>
      <c r="AB6" s="99">
        <f>MIN((IFERROR(IF(AND($V6&lt;=AB$1,$W6&gt;=AB$1),INDEX(Reliability!G$23:G$50,MATCH($S6,Reliability!$C$23:$C$50,0)),0),0)*IF($T6="n/a",$D6*$Y6,$G6)+IFERROR(IF(AND($V6&lt;=AB$1,$W6&gt;=AB$1),INDEX(Reliability!G$23:G$50,MATCH($T6,Reliability!$C$23:$C$50,0)),0),0)*$H6*$X6*$Y6),$D6)*$R6</f>
        <v>0</v>
      </c>
      <c r="AC6" s="99">
        <f>MIN((IFERROR(IF(AND($V6&lt;=AC$1,$W6&gt;=AC$1),INDEX(Reliability!H$23:H$50,MATCH($S6,Reliability!$C$23:$C$50,0)),0),0)*IF($T6="n/a",$D6*$Y6,$G6)+IFERROR(IF(AND($V6&lt;=AC$1,$W6&gt;=AC$1),INDEX(Reliability!H$23:H$50,MATCH($T6,Reliability!$C$23:$C$50,0)),0),0)*$H6*$X6*$Y6),$D6)*$R6</f>
        <v>0</v>
      </c>
      <c r="AD6" s="99">
        <f>MIN((IFERROR(IF(AND($V6&lt;=AD$1,$W6&gt;=AD$1),INDEX(Reliability!I$23:I$50,MATCH($S6,Reliability!$C$23:$C$50,0)),0),0)*IF($T6="n/a",$D6*$Y6,$G6)+IFERROR(IF(AND($V6&lt;=AD$1,$W6&gt;=AD$1),INDEX(Reliability!I$23:I$50,MATCH($T6,Reliability!$C$23:$C$50,0)),0),0)*$H6*$X6*$Y6),$D6)*$R6</f>
        <v>0</v>
      </c>
      <c r="AE6" s="99">
        <f>MIN((IFERROR(IF(AND($V6&lt;=AE$1,$W6&gt;=AE$1),INDEX(Reliability!J$23:J$50,MATCH($S6,Reliability!$C$23:$C$50,0)),0),0)*IF($T6="n/a",$D6*$Y6,$G6)+IFERROR(IF(AND($V6&lt;=AE$1,$W6&gt;=AE$1),INDEX(Reliability!J$23:J$50,MATCH($T6,Reliability!$C$23:$C$50,0)),0),0)*$H6*$X6*$Y6),$D6)*$R6</f>
        <v>0</v>
      </c>
      <c r="AF6" s="99">
        <f>MIN((IFERROR(IF(AND($V6&lt;=AF$1,$W6&gt;=AF$1),INDEX(Reliability!K$23:K$50,MATCH($S6,Reliability!$C$23:$C$50,0)),0),0)*IF($T6="n/a",$D6*$Y6,$G6)+IFERROR(IF(AND($V6&lt;=AF$1,$W6&gt;=AF$1),INDEX(Reliability!K$23:K$50,MATCH($T6,Reliability!$C$23:$C$50,0)),0),0)*$H6*$X6*$Y6),$D6)*$R6</f>
        <v>0</v>
      </c>
      <c r="AG6" s="99">
        <f>MIN((IFERROR(IF(AND($V6&lt;=AG$1,$W6&gt;=AG$1),INDEX(Reliability!L$23:L$50,MATCH($S6,Reliability!$C$23:$C$50,0)),0),0)*IF($T6="n/a",$D6*$Y6,$G6)+IFERROR(IF(AND($V6&lt;=AG$1,$W6&gt;=AG$1),INDEX(Reliability!L$23:L$50,MATCH($T6,Reliability!$C$23:$C$50,0)),0),0)*$H6*$X6*$Y6),$D6)*$R6</f>
        <v>0</v>
      </c>
      <c r="AH6" s="99">
        <f>MIN((IFERROR(IF(AND($V6&lt;=AH$1,$W6&gt;=AH$1),INDEX(Reliability!M$23:M$50,MATCH($S6,Reliability!$C$23:$C$50,0)),0),0)*IF($T6="n/a",$D6*$Y6,$G6)+IFERROR(IF(AND($V6&lt;=AH$1,$W6&gt;=AH$1),INDEX(Reliability!M$23:M$50,MATCH($T6,Reliability!$C$23:$C$50,0)),0),0)*$H6*$X6*$Y6),$D6)*$R6</f>
        <v>0</v>
      </c>
      <c r="AI6" s="99">
        <f>MIN((IFERROR(IF(AND($V6&lt;=AI$1,$W6&gt;=AI$1),INDEX(Reliability!N$23:N$50,MATCH($S6,Reliability!$C$23:$C$50,0)),0),0)*IF($T6="n/a",$D6*$Y6,$G6)+IFERROR(IF(AND($V6&lt;=AI$1,$W6&gt;=AI$1),INDEX(Reliability!N$23:N$50,MATCH($T6,Reliability!$C$23:$C$50,0)),0),0)*$H6*$X6*$Y6),$D6)*$R6</f>
        <v>0</v>
      </c>
      <c r="AJ6" s="99">
        <f>MIN((IFERROR(IF(AND($V6&lt;=AJ$1,$W6&gt;=AJ$1),INDEX(Reliability!O$23:O$50,MATCH($S6,Reliability!$C$23:$C$50,0)),0),0)*IF($T6="n/a",$D6*$Y6,$G6)+IFERROR(IF(AND($V6&lt;=AJ$1,$W6&gt;=AJ$1),INDEX(Reliability!O$23:O$50,MATCH($T6,Reliability!$C$23:$C$50,0)),0),0)*$H6*$X6*$Y6),$D6)*$R6</f>
        <v>0</v>
      </c>
      <c r="AK6" s="99">
        <f>MIN((IFERROR(IF(AND($V6&lt;=AK$1,$W6&gt;=AK$1),INDEX(Reliability!P$23:P$50,MATCH($S6,Reliability!$C$23:$C$50,0)),0),0)*IF($T6="n/a",$D6*$Y6,$G6)+IFERROR(IF(AND($V6&lt;=AK$1,$W6&gt;=AK$1),INDEX(Reliability!P$23:P$50,MATCH($T6,Reliability!$C$23:$C$50,0)),0),0)*$H6*$X6*$Y6),$D6)*$R6</f>
        <v>0</v>
      </c>
    </row>
    <row r="7" spans="1:37" x14ac:dyDescent="0.25">
      <c r="A7" s="203"/>
      <c r="B7" s="118" t="str">
        <f>unique_contracts!B7</f>
        <v>_NEW_GENERIC_BATTERY_STORAGE</v>
      </c>
      <c r="C7" s="99" t="str">
        <f>unique_contracts!D7</f>
        <v>Development</v>
      </c>
      <c r="D7" s="117">
        <f>unique_contracts!J7</f>
        <v>100</v>
      </c>
      <c r="E7" s="99">
        <f>unique_contracts!M7</f>
        <v>0</v>
      </c>
      <c r="F7" s="99">
        <f>unique_contracts!N7</f>
        <v>0</v>
      </c>
      <c r="G7" s="99">
        <f>unique_contracts!P7</f>
        <v>0</v>
      </c>
      <c r="H7" s="99">
        <f>unique_contracts!R7</f>
        <v>0</v>
      </c>
      <c r="I7" s="99">
        <f>unique_contracts!V7</f>
        <v>400</v>
      </c>
      <c r="J7" s="118" t="str">
        <f>unique_contracts!AB7</f>
        <v>Buy</v>
      </c>
      <c r="K7" s="99">
        <f>unique_contracts!AM7</f>
        <v>0</v>
      </c>
      <c r="L7" s="99">
        <f>unique_contracts!AN7</f>
        <v>0</v>
      </c>
      <c r="M7" s="99">
        <f>unique_contracts!AO7</f>
        <v>0</v>
      </c>
      <c r="N7" s="99">
        <f>unique_contracts!AP7</f>
        <v>0</v>
      </c>
      <c r="O7" s="99">
        <f>unique_contracts!AQ7</f>
        <v>0</v>
      </c>
      <c r="P7" s="99">
        <f>unique_contracts!AR7</f>
        <v>0</v>
      </c>
      <c r="Q7" s="99" t="str">
        <f>unique_contracts!BP7</f>
        <v>CapacityOnly</v>
      </c>
      <c r="R7" s="99">
        <f t="shared" si="0"/>
        <v>1</v>
      </c>
      <c r="S7" s="99" t="str">
        <f>IFERROR(IF(AND(I7&gt;0,E7="NotHybrid"),_xlfn.CONCAT(MAX(MIN(ROUNDDOWN(I7/D7,0),8),4),INDEX(resources!$G:$G,MATCH(B7,resources!$A:$A,0))),INDEX(resources!$G:$G,MATCH(B7,resources!$A:$A,0))),"n/a")</f>
        <v>hr_batteries</v>
      </c>
      <c r="T7" s="99" t="str">
        <f t="shared" si="1"/>
        <v>n/a</v>
      </c>
      <c r="U7" s="99" t="str">
        <f t="shared" si="2"/>
        <v>hr_batteries</v>
      </c>
      <c r="V7" s="99">
        <f t="shared" si="3"/>
        <v>0</v>
      </c>
      <c r="W7" s="99">
        <f t="shared" si="4"/>
        <v>0</v>
      </c>
      <c r="X7" s="116">
        <f t="shared" si="5"/>
        <v>1</v>
      </c>
      <c r="Y7" s="116">
        <f t="shared" si="6"/>
        <v>1</v>
      </c>
      <c r="Z7" s="99">
        <f>MIN((IFERROR(IF(AND($V7&lt;=Z$1,$W7&gt;=Z$1),INDEX(Reliability!E$23:E$50,MATCH($S7,Reliability!$C$23:$C$50,0)),0),0)*IF($T7="n/a",$D7*$Y7,$G7)+IFERROR(IF(AND($V7&lt;=Z$1,$W7&gt;=Z$1),INDEX(Reliability!E$23:E$50,MATCH($T7,Reliability!$C$23:$C$50,0)),0),0)*$H7*$X7*$Y7),$D7)*$R7</f>
        <v>0</v>
      </c>
      <c r="AA7" s="99">
        <f>MIN((IFERROR(IF(AND($V7&lt;=AA$1,$W7&gt;=AA$1),INDEX(Reliability!F$23:F$50,MATCH($S7,Reliability!$C$23:$C$50,0)),0),0)*IF($T7="n/a",$D7*$Y7,$G7)+IFERROR(IF(AND($V7&lt;=AA$1,$W7&gt;=AA$1),INDEX(Reliability!F$23:F$50,MATCH($T7,Reliability!$C$23:$C$50,0)),0),0)*$H7*$X7*$Y7),$D7)*$R7</f>
        <v>0</v>
      </c>
      <c r="AB7" s="99">
        <f>MIN((IFERROR(IF(AND($V7&lt;=AB$1,$W7&gt;=AB$1),INDEX(Reliability!G$23:G$50,MATCH($S7,Reliability!$C$23:$C$50,0)),0),0)*IF($T7="n/a",$D7*$Y7,$G7)+IFERROR(IF(AND($V7&lt;=AB$1,$W7&gt;=AB$1),INDEX(Reliability!G$23:G$50,MATCH($T7,Reliability!$C$23:$C$50,0)),0),0)*$H7*$X7*$Y7),$D7)*$R7</f>
        <v>0</v>
      </c>
      <c r="AC7" s="99">
        <f>MIN((IFERROR(IF(AND($V7&lt;=AC$1,$W7&gt;=AC$1),INDEX(Reliability!H$23:H$50,MATCH($S7,Reliability!$C$23:$C$50,0)),0),0)*IF($T7="n/a",$D7*$Y7,$G7)+IFERROR(IF(AND($V7&lt;=AC$1,$W7&gt;=AC$1),INDEX(Reliability!H$23:H$50,MATCH($T7,Reliability!$C$23:$C$50,0)),0),0)*$H7*$X7*$Y7),$D7)*$R7</f>
        <v>0</v>
      </c>
      <c r="AD7" s="99">
        <f>MIN((IFERROR(IF(AND($V7&lt;=AD$1,$W7&gt;=AD$1),INDEX(Reliability!I$23:I$50,MATCH($S7,Reliability!$C$23:$C$50,0)),0),0)*IF($T7="n/a",$D7*$Y7,$G7)+IFERROR(IF(AND($V7&lt;=AD$1,$W7&gt;=AD$1),INDEX(Reliability!I$23:I$50,MATCH($T7,Reliability!$C$23:$C$50,0)),0),0)*$H7*$X7*$Y7),$D7)*$R7</f>
        <v>0</v>
      </c>
      <c r="AE7" s="99">
        <f>MIN((IFERROR(IF(AND($V7&lt;=AE$1,$W7&gt;=AE$1),INDEX(Reliability!J$23:J$50,MATCH($S7,Reliability!$C$23:$C$50,0)),0),0)*IF($T7="n/a",$D7*$Y7,$G7)+IFERROR(IF(AND($V7&lt;=AE$1,$W7&gt;=AE$1),INDEX(Reliability!J$23:J$50,MATCH($T7,Reliability!$C$23:$C$50,0)),0),0)*$H7*$X7*$Y7),$D7)*$R7</f>
        <v>0</v>
      </c>
      <c r="AF7" s="99">
        <f>MIN((IFERROR(IF(AND($V7&lt;=AF$1,$W7&gt;=AF$1),INDEX(Reliability!K$23:K$50,MATCH($S7,Reliability!$C$23:$C$50,0)),0),0)*IF($T7="n/a",$D7*$Y7,$G7)+IFERROR(IF(AND($V7&lt;=AF$1,$W7&gt;=AF$1),INDEX(Reliability!K$23:K$50,MATCH($T7,Reliability!$C$23:$C$50,0)),0),0)*$H7*$X7*$Y7),$D7)*$R7</f>
        <v>0</v>
      </c>
      <c r="AG7" s="99">
        <f>MIN((IFERROR(IF(AND($V7&lt;=AG$1,$W7&gt;=AG$1),INDEX(Reliability!L$23:L$50,MATCH($S7,Reliability!$C$23:$C$50,0)),0),0)*IF($T7="n/a",$D7*$Y7,$G7)+IFERROR(IF(AND($V7&lt;=AG$1,$W7&gt;=AG$1),INDEX(Reliability!L$23:L$50,MATCH($T7,Reliability!$C$23:$C$50,0)),0),0)*$H7*$X7*$Y7),$D7)*$R7</f>
        <v>0</v>
      </c>
      <c r="AH7" s="99">
        <f>MIN((IFERROR(IF(AND($V7&lt;=AH$1,$W7&gt;=AH$1),INDEX(Reliability!M$23:M$50,MATCH($S7,Reliability!$C$23:$C$50,0)),0),0)*IF($T7="n/a",$D7*$Y7,$G7)+IFERROR(IF(AND($V7&lt;=AH$1,$W7&gt;=AH$1),INDEX(Reliability!M$23:M$50,MATCH($T7,Reliability!$C$23:$C$50,0)),0),0)*$H7*$X7*$Y7),$D7)*$R7</f>
        <v>0</v>
      </c>
      <c r="AI7" s="99">
        <f>MIN((IFERROR(IF(AND($V7&lt;=AI$1,$W7&gt;=AI$1),INDEX(Reliability!N$23:N$50,MATCH($S7,Reliability!$C$23:$C$50,0)),0),0)*IF($T7="n/a",$D7*$Y7,$G7)+IFERROR(IF(AND($V7&lt;=AI$1,$W7&gt;=AI$1),INDEX(Reliability!N$23:N$50,MATCH($T7,Reliability!$C$23:$C$50,0)),0),0)*$H7*$X7*$Y7),$D7)*$R7</f>
        <v>0</v>
      </c>
      <c r="AJ7" s="99">
        <f>MIN((IFERROR(IF(AND($V7&lt;=AJ$1,$W7&gt;=AJ$1),INDEX(Reliability!O$23:O$50,MATCH($S7,Reliability!$C$23:$C$50,0)),0),0)*IF($T7="n/a",$D7*$Y7,$G7)+IFERROR(IF(AND($V7&lt;=AJ$1,$W7&gt;=AJ$1),INDEX(Reliability!O$23:O$50,MATCH($T7,Reliability!$C$23:$C$50,0)),0),0)*$H7*$X7*$Y7),$D7)*$R7</f>
        <v>0</v>
      </c>
      <c r="AK7" s="99">
        <f>MIN((IFERROR(IF(AND($V7&lt;=AK$1,$W7&gt;=AK$1),INDEX(Reliability!P$23:P$50,MATCH($S7,Reliability!$C$23:$C$50,0)),0),0)*IF($T7="n/a",$D7*$Y7,$G7)+IFERROR(IF(AND($V7&lt;=AK$1,$W7&gt;=AK$1),INDEX(Reliability!P$23:P$50,MATCH($T7,Reliability!$C$23:$C$50,0)),0),0)*$H7*$X7*$Y7),$D7)*$R7</f>
        <v>0</v>
      </c>
    </row>
    <row r="8" spans="1:37" x14ac:dyDescent="0.25">
      <c r="A8" s="203"/>
      <c r="B8" s="118" t="str">
        <f>unique_contracts!B8</f>
        <v>BLUE_MOUNTAIN_ELECTRIC_COMPANY</v>
      </c>
      <c r="C8" s="99" t="str">
        <f>unique_contracts!D8</f>
        <v>Development</v>
      </c>
      <c r="D8" s="117">
        <f>unique_contracts!J8</f>
        <v>3</v>
      </c>
      <c r="E8" s="99">
        <f>unique_contracts!M8</f>
        <v>0</v>
      </c>
      <c r="F8" s="99">
        <f>unique_contracts!N8</f>
        <v>0</v>
      </c>
      <c r="G8" s="99">
        <f>unique_contracts!P8</f>
        <v>0</v>
      </c>
      <c r="H8" s="99">
        <f>unique_contracts!R8</f>
        <v>0</v>
      </c>
      <c r="I8" s="99">
        <f>unique_contracts!V8</f>
        <v>0</v>
      </c>
      <c r="J8" s="118" t="str">
        <f>unique_contracts!AB8</f>
        <v>Buy</v>
      </c>
      <c r="K8" s="99">
        <f>unique_contracts!AM8</f>
        <v>0</v>
      </c>
      <c r="L8" s="99">
        <f>unique_contracts!AN8</f>
        <v>0</v>
      </c>
      <c r="M8" s="99">
        <f>unique_contracts!AO8</f>
        <v>0</v>
      </c>
      <c r="N8" s="99">
        <f>unique_contracts!AP8</f>
        <v>0</v>
      </c>
      <c r="O8" s="99">
        <f>unique_contracts!AQ8</f>
        <v>0</v>
      </c>
      <c r="P8" s="99">
        <f>unique_contracts!AR8</f>
        <v>0</v>
      </c>
      <c r="Q8" s="99" t="str">
        <f>unique_contracts!BP8</f>
        <v>EnergyCapacity</v>
      </c>
      <c r="R8" s="99">
        <f t="shared" si="0"/>
        <v>1</v>
      </c>
      <c r="S8" s="99" t="str">
        <f>IFERROR(IF(AND(I8&gt;0,E8="NotHybrid"),_xlfn.CONCAT(MAX(MIN(ROUNDDOWN(I8/D8,0),8),4),INDEX(resources!$G:$G,MATCH(B8,resources!$A:$A,0))),INDEX(resources!$G:$G,MATCH(B8,resources!$A:$A,0))),"n/a")</f>
        <v>biomass_wood</v>
      </c>
      <c r="T8" s="99" t="str">
        <f t="shared" si="1"/>
        <v>n/a</v>
      </c>
      <c r="U8" s="99" t="str">
        <f t="shared" si="2"/>
        <v>biomass_wood</v>
      </c>
      <c r="V8" s="99">
        <f t="shared" si="3"/>
        <v>0</v>
      </c>
      <c r="W8" s="99">
        <f t="shared" si="4"/>
        <v>0</v>
      </c>
      <c r="X8" s="116">
        <f t="shared" si="5"/>
        <v>1</v>
      </c>
      <c r="Y8" s="116">
        <f t="shared" si="6"/>
        <v>1</v>
      </c>
      <c r="Z8" s="99">
        <f>MIN((IFERROR(IF(AND($V8&lt;=Z$1,$W8&gt;=Z$1),INDEX(Reliability!E$23:E$50,MATCH($S8,Reliability!$C$23:$C$50,0)),0),0)*IF($T8="n/a",$D8*$Y8,$G8)+IFERROR(IF(AND($V8&lt;=Z$1,$W8&gt;=Z$1),INDEX(Reliability!E$23:E$50,MATCH($T8,Reliability!$C$23:$C$50,0)),0),0)*$H8*$X8*$Y8),$D8)*$R8</f>
        <v>0</v>
      </c>
      <c r="AA8" s="99">
        <f>MIN((IFERROR(IF(AND($V8&lt;=AA$1,$W8&gt;=AA$1),INDEX(Reliability!F$23:F$50,MATCH($S8,Reliability!$C$23:$C$50,0)),0),0)*IF($T8="n/a",$D8*$Y8,$G8)+IFERROR(IF(AND($V8&lt;=AA$1,$W8&gt;=AA$1),INDEX(Reliability!F$23:F$50,MATCH($T8,Reliability!$C$23:$C$50,0)),0),0)*$H8*$X8*$Y8),$D8)*$R8</f>
        <v>0</v>
      </c>
      <c r="AB8" s="99">
        <f>MIN((IFERROR(IF(AND($V8&lt;=AB$1,$W8&gt;=AB$1),INDEX(Reliability!G$23:G$50,MATCH($S8,Reliability!$C$23:$C$50,0)),0),0)*IF($T8="n/a",$D8*$Y8,$G8)+IFERROR(IF(AND($V8&lt;=AB$1,$W8&gt;=AB$1),INDEX(Reliability!G$23:G$50,MATCH($T8,Reliability!$C$23:$C$50,0)),0),0)*$H8*$X8*$Y8),$D8)*$R8</f>
        <v>0</v>
      </c>
      <c r="AC8" s="99">
        <f>MIN((IFERROR(IF(AND($V8&lt;=AC$1,$W8&gt;=AC$1),INDEX(Reliability!H$23:H$50,MATCH($S8,Reliability!$C$23:$C$50,0)),0),0)*IF($T8="n/a",$D8*$Y8,$G8)+IFERROR(IF(AND($V8&lt;=AC$1,$W8&gt;=AC$1),INDEX(Reliability!H$23:H$50,MATCH($T8,Reliability!$C$23:$C$50,0)),0),0)*$H8*$X8*$Y8),$D8)*$R8</f>
        <v>0</v>
      </c>
      <c r="AD8" s="99">
        <f>MIN((IFERROR(IF(AND($V8&lt;=AD$1,$W8&gt;=AD$1),INDEX(Reliability!I$23:I$50,MATCH($S8,Reliability!$C$23:$C$50,0)),0),0)*IF($T8="n/a",$D8*$Y8,$G8)+IFERROR(IF(AND($V8&lt;=AD$1,$W8&gt;=AD$1),INDEX(Reliability!I$23:I$50,MATCH($T8,Reliability!$C$23:$C$50,0)),0),0)*$H8*$X8*$Y8),$D8)*$R8</f>
        <v>0</v>
      </c>
      <c r="AE8" s="99">
        <f>MIN((IFERROR(IF(AND($V8&lt;=AE$1,$W8&gt;=AE$1),INDEX(Reliability!J$23:J$50,MATCH($S8,Reliability!$C$23:$C$50,0)),0),0)*IF($T8="n/a",$D8*$Y8,$G8)+IFERROR(IF(AND($V8&lt;=AE$1,$W8&gt;=AE$1),INDEX(Reliability!J$23:J$50,MATCH($T8,Reliability!$C$23:$C$50,0)),0),0)*$H8*$X8*$Y8),$D8)*$R8</f>
        <v>0</v>
      </c>
      <c r="AF8" s="99">
        <f>MIN((IFERROR(IF(AND($V8&lt;=AF$1,$W8&gt;=AF$1),INDEX(Reliability!K$23:K$50,MATCH($S8,Reliability!$C$23:$C$50,0)),0),0)*IF($T8="n/a",$D8*$Y8,$G8)+IFERROR(IF(AND($V8&lt;=AF$1,$W8&gt;=AF$1),INDEX(Reliability!K$23:K$50,MATCH($T8,Reliability!$C$23:$C$50,0)),0),0)*$H8*$X8*$Y8),$D8)*$R8</f>
        <v>0</v>
      </c>
      <c r="AG8" s="99">
        <f>MIN((IFERROR(IF(AND($V8&lt;=AG$1,$W8&gt;=AG$1),INDEX(Reliability!L$23:L$50,MATCH($S8,Reliability!$C$23:$C$50,0)),0),0)*IF($T8="n/a",$D8*$Y8,$G8)+IFERROR(IF(AND($V8&lt;=AG$1,$W8&gt;=AG$1),INDEX(Reliability!L$23:L$50,MATCH($T8,Reliability!$C$23:$C$50,0)),0),0)*$H8*$X8*$Y8),$D8)*$R8</f>
        <v>0</v>
      </c>
      <c r="AH8" s="99">
        <f>MIN((IFERROR(IF(AND($V8&lt;=AH$1,$W8&gt;=AH$1),INDEX(Reliability!M$23:M$50,MATCH($S8,Reliability!$C$23:$C$50,0)),0),0)*IF($T8="n/a",$D8*$Y8,$G8)+IFERROR(IF(AND($V8&lt;=AH$1,$W8&gt;=AH$1),INDEX(Reliability!M$23:M$50,MATCH($T8,Reliability!$C$23:$C$50,0)),0),0)*$H8*$X8*$Y8),$D8)*$R8</f>
        <v>0</v>
      </c>
      <c r="AI8" s="99">
        <f>MIN((IFERROR(IF(AND($V8&lt;=AI$1,$W8&gt;=AI$1),INDEX(Reliability!N$23:N$50,MATCH($S8,Reliability!$C$23:$C$50,0)),0),0)*IF($T8="n/a",$D8*$Y8,$G8)+IFERROR(IF(AND($V8&lt;=AI$1,$W8&gt;=AI$1),INDEX(Reliability!N$23:N$50,MATCH($T8,Reliability!$C$23:$C$50,0)),0),0)*$H8*$X8*$Y8),$D8)*$R8</f>
        <v>0</v>
      </c>
      <c r="AJ8" s="99">
        <f>MIN((IFERROR(IF(AND($V8&lt;=AJ$1,$W8&gt;=AJ$1),INDEX(Reliability!O$23:O$50,MATCH($S8,Reliability!$C$23:$C$50,0)),0),0)*IF($T8="n/a",$D8*$Y8,$G8)+IFERROR(IF(AND($V8&lt;=AJ$1,$W8&gt;=AJ$1),INDEX(Reliability!O$23:O$50,MATCH($T8,Reliability!$C$23:$C$50,0)),0),0)*$H8*$X8*$Y8),$D8)*$R8</f>
        <v>0</v>
      </c>
      <c r="AK8" s="99">
        <f>MIN((IFERROR(IF(AND($V8&lt;=AK$1,$W8&gt;=AK$1),INDEX(Reliability!P$23:P$50,MATCH($S8,Reliability!$C$23:$C$50,0)),0),0)*IF($T8="n/a",$D8*$Y8,$G8)+IFERROR(IF(AND($V8&lt;=AK$1,$W8&gt;=AK$1),INDEX(Reliability!P$23:P$50,MATCH($T8,Reliability!$C$23:$C$50,0)),0),0)*$H8*$X8*$Y8),$D8)*$R8</f>
        <v>0</v>
      </c>
    </row>
    <row r="9" spans="1:37" x14ac:dyDescent="0.25">
      <c r="A9" s="203"/>
      <c r="B9" s="118" t="str">
        <f>unique_contracts!B9</f>
        <v>_NEW_GENERIC_BATTERY_STORAGE</v>
      </c>
      <c r="C9" s="99" t="str">
        <f>unique_contracts!D9</f>
        <v>Development</v>
      </c>
      <c r="D9" s="117">
        <f>unique_contracts!J9</f>
        <v>99.7</v>
      </c>
      <c r="E9" s="99">
        <f>unique_contracts!M9</f>
        <v>0</v>
      </c>
      <c r="F9" s="99">
        <f>unique_contracts!N9</f>
        <v>0</v>
      </c>
      <c r="G9" s="99">
        <f>unique_contracts!P9</f>
        <v>0</v>
      </c>
      <c r="H9" s="99">
        <f>unique_contracts!R9</f>
        <v>0</v>
      </c>
      <c r="I9" s="99">
        <f>unique_contracts!V9</f>
        <v>398.8</v>
      </c>
      <c r="J9" s="118" t="str">
        <f>unique_contracts!AB9</f>
        <v>Buy</v>
      </c>
      <c r="K9" s="99">
        <f>unique_contracts!AM9</f>
        <v>0</v>
      </c>
      <c r="L9" s="99">
        <f>unique_contracts!AN9</f>
        <v>0</v>
      </c>
      <c r="M9" s="99">
        <f>unique_contracts!AO9</f>
        <v>0</v>
      </c>
      <c r="N9" s="99">
        <f>unique_contracts!AP9</f>
        <v>0</v>
      </c>
      <c r="O9" s="99">
        <f>unique_contracts!AQ9</f>
        <v>0</v>
      </c>
      <c r="P9" s="99">
        <f>unique_contracts!AR9</f>
        <v>0</v>
      </c>
      <c r="Q9" s="99" t="str">
        <f>unique_contracts!BP9</f>
        <v>CapacityOnly</v>
      </c>
      <c r="R9" s="99">
        <f t="shared" si="0"/>
        <v>1</v>
      </c>
      <c r="S9" s="99" t="str">
        <f>IFERROR(IF(AND(I9&gt;0,E9="NotHybrid"),_xlfn.CONCAT(MAX(MIN(ROUNDDOWN(I9/D9,0),8),4),INDEX(resources!$G:$G,MATCH(B9,resources!$A:$A,0))),INDEX(resources!$G:$G,MATCH(B9,resources!$A:$A,0))),"n/a")</f>
        <v>hr_batteries</v>
      </c>
      <c r="T9" s="99" t="str">
        <f t="shared" si="1"/>
        <v>n/a</v>
      </c>
      <c r="U9" s="99" t="str">
        <f t="shared" si="2"/>
        <v>hr_batteries</v>
      </c>
      <c r="V9" s="99">
        <f t="shared" si="3"/>
        <v>0</v>
      </c>
      <c r="W9" s="99">
        <f t="shared" si="4"/>
        <v>0</v>
      </c>
      <c r="X9" s="116">
        <f t="shared" si="5"/>
        <v>1</v>
      </c>
      <c r="Y9" s="116">
        <f t="shared" si="6"/>
        <v>1</v>
      </c>
      <c r="Z9" s="99">
        <f>MIN((IFERROR(IF(AND($V9&lt;=Z$1,$W9&gt;=Z$1),INDEX(Reliability!E$23:E$50,MATCH($S9,Reliability!$C$23:$C$50,0)),0),0)*IF($T9="n/a",$D9*$Y9,$G9)+IFERROR(IF(AND($V9&lt;=Z$1,$W9&gt;=Z$1),INDEX(Reliability!E$23:E$50,MATCH($T9,Reliability!$C$23:$C$50,0)),0),0)*$H9*$X9*$Y9),$D9)*$R9</f>
        <v>0</v>
      </c>
      <c r="AA9" s="99">
        <f>MIN((IFERROR(IF(AND($V9&lt;=AA$1,$W9&gt;=AA$1),INDEX(Reliability!F$23:F$50,MATCH($S9,Reliability!$C$23:$C$50,0)),0),0)*IF($T9="n/a",$D9*$Y9,$G9)+IFERROR(IF(AND($V9&lt;=AA$1,$W9&gt;=AA$1),INDEX(Reliability!F$23:F$50,MATCH($T9,Reliability!$C$23:$C$50,0)),0),0)*$H9*$X9*$Y9),$D9)*$R9</f>
        <v>0</v>
      </c>
      <c r="AB9" s="99">
        <f>MIN((IFERROR(IF(AND($V9&lt;=AB$1,$W9&gt;=AB$1),INDEX(Reliability!G$23:G$50,MATCH($S9,Reliability!$C$23:$C$50,0)),0),0)*IF($T9="n/a",$D9*$Y9,$G9)+IFERROR(IF(AND($V9&lt;=AB$1,$W9&gt;=AB$1),INDEX(Reliability!G$23:G$50,MATCH($T9,Reliability!$C$23:$C$50,0)),0),0)*$H9*$X9*$Y9),$D9)*$R9</f>
        <v>0</v>
      </c>
      <c r="AC9" s="99">
        <f>MIN((IFERROR(IF(AND($V9&lt;=AC$1,$W9&gt;=AC$1),INDEX(Reliability!H$23:H$50,MATCH($S9,Reliability!$C$23:$C$50,0)),0),0)*IF($T9="n/a",$D9*$Y9,$G9)+IFERROR(IF(AND($V9&lt;=AC$1,$W9&gt;=AC$1),INDEX(Reliability!H$23:H$50,MATCH($T9,Reliability!$C$23:$C$50,0)),0),0)*$H9*$X9*$Y9),$D9)*$R9</f>
        <v>0</v>
      </c>
      <c r="AD9" s="99">
        <f>MIN((IFERROR(IF(AND($V9&lt;=AD$1,$W9&gt;=AD$1),INDEX(Reliability!I$23:I$50,MATCH($S9,Reliability!$C$23:$C$50,0)),0),0)*IF($T9="n/a",$D9*$Y9,$G9)+IFERROR(IF(AND($V9&lt;=AD$1,$W9&gt;=AD$1),INDEX(Reliability!I$23:I$50,MATCH($T9,Reliability!$C$23:$C$50,0)),0),0)*$H9*$X9*$Y9),$D9)*$R9</f>
        <v>0</v>
      </c>
      <c r="AE9" s="99">
        <f>MIN((IFERROR(IF(AND($V9&lt;=AE$1,$W9&gt;=AE$1),INDEX(Reliability!J$23:J$50,MATCH($S9,Reliability!$C$23:$C$50,0)),0),0)*IF($T9="n/a",$D9*$Y9,$G9)+IFERROR(IF(AND($V9&lt;=AE$1,$W9&gt;=AE$1),INDEX(Reliability!J$23:J$50,MATCH($T9,Reliability!$C$23:$C$50,0)),0),0)*$H9*$X9*$Y9),$D9)*$R9</f>
        <v>0</v>
      </c>
      <c r="AF9" s="99">
        <f>MIN((IFERROR(IF(AND($V9&lt;=AF$1,$W9&gt;=AF$1),INDEX(Reliability!K$23:K$50,MATCH($S9,Reliability!$C$23:$C$50,0)),0),0)*IF($T9="n/a",$D9*$Y9,$G9)+IFERROR(IF(AND($V9&lt;=AF$1,$W9&gt;=AF$1),INDEX(Reliability!K$23:K$50,MATCH($T9,Reliability!$C$23:$C$50,0)),0),0)*$H9*$X9*$Y9),$D9)*$R9</f>
        <v>0</v>
      </c>
      <c r="AG9" s="99">
        <f>MIN((IFERROR(IF(AND($V9&lt;=AG$1,$W9&gt;=AG$1),INDEX(Reliability!L$23:L$50,MATCH($S9,Reliability!$C$23:$C$50,0)),0),0)*IF($T9="n/a",$D9*$Y9,$G9)+IFERROR(IF(AND($V9&lt;=AG$1,$W9&gt;=AG$1),INDEX(Reliability!L$23:L$50,MATCH($T9,Reliability!$C$23:$C$50,0)),0),0)*$H9*$X9*$Y9),$D9)*$R9</f>
        <v>0</v>
      </c>
      <c r="AH9" s="99">
        <f>MIN((IFERROR(IF(AND($V9&lt;=AH$1,$W9&gt;=AH$1),INDEX(Reliability!M$23:M$50,MATCH($S9,Reliability!$C$23:$C$50,0)),0),0)*IF($T9="n/a",$D9*$Y9,$G9)+IFERROR(IF(AND($V9&lt;=AH$1,$W9&gt;=AH$1),INDEX(Reliability!M$23:M$50,MATCH($T9,Reliability!$C$23:$C$50,0)),0),0)*$H9*$X9*$Y9),$D9)*$R9</f>
        <v>0</v>
      </c>
      <c r="AI9" s="99">
        <f>MIN((IFERROR(IF(AND($V9&lt;=AI$1,$W9&gt;=AI$1),INDEX(Reliability!N$23:N$50,MATCH($S9,Reliability!$C$23:$C$50,0)),0),0)*IF($T9="n/a",$D9*$Y9,$G9)+IFERROR(IF(AND($V9&lt;=AI$1,$W9&gt;=AI$1),INDEX(Reliability!N$23:N$50,MATCH($T9,Reliability!$C$23:$C$50,0)),0),0)*$H9*$X9*$Y9),$D9)*$R9</f>
        <v>0</v>
      </c>
      <c r="AJ9" s="99">
        <f>MIN((IFERROR(IF(AND($V9&lt;=AJ$1,$W9&gt;=AJ$1),INDEX(Reliability!O$23:O$50,MATCH($S9,Reliability!$C$23:$C$50,0)),0),0)*IF($T9="n/a",$D9*$Y9,$G9)+IFERROR(IF(AND($V9&lt;=AJ$1,$W9&gt;=AJ$1),INDEX(Reliability!O$23:O$50,MATCH($T9,Reliability!$C$23:$C$50,0)),0),0)*$H9*$X9*$Y9),$D9)*$R9</f>
        <v>0</v>
      </c>
      <c r="AK9" s="99">
        <f>MIN((IFERROR(IF(AND($V9&lt;=AK$1,$W9&gt;=AK$1),INDEX(Reliability!P$23:P$50,MATCH($S9,Reliability!$C$23:$C$50,0)),0),0)*IF($T9="n/a",$D9*$Y9,$G9)+IFERROR(IF(AND($V9&lt;=AK$1,$W9&gt;=AK$1),INDEX(Reliability!P$23:P$50,MATCH($T9,Reliability!$C$23:$C$50,0)),0),0)*$H9*$X9*$Y9),$D9)*$R9</f>
        <v>0</v>
      </c>
    </row>
    <row r="10" spans="1:37" x14ac:dyDescent="0.25">
      <c r="A10" s="203"/>
      <c r="B10" s="118" t="str">
        <f>unique_contracts!B10</f>
        <v>_NEW_GENERIC_BIOMASS/WOOD</v>
      </c>
      <c r="C10" s="99" t="str">
        <f>unique_contracts!D10</f>
        <v>Development</v>
      </c>
      <c r="D10" s="117">
        <f>unique_contracts!J10</f>
        <v>3</v>
      </c>
      <c r="E10" s="99">
        <f>unique_contracts!M10</f>
        <v>0</v>
      </c>
      <c r="F10" s="99">
        <f>unique_contracts!N10</f>
        <v>0</v>
      </c>
      <c r="G10" s="99">
        <f>unique_contracts!P10</f>
        <v>0</v>
      </c>
      <c r="H10" s="99">
        <f>unique_contracts!R10</f>
        <v>0</v>
      </c>
      <c r="I10" s="99">
        <f>unique_contracts!V10</f>
        <v>0</v>
      </c>
      <c r="J10" s="118" t="str">
        <f>unique_contracts!AB10</f>
        <v>Buy</v>
      </c>
      <c r="K10" s="99">
        <f>unique_contracts!AM10</f>
        <v>0</v>
      </c>
      <c r="L10" s="99">
        <f>unique_contracts!AN10</f>
        <v>0</v>
      </c>
      <c r="M10" s="99">
        <f>unique_contracts!AO10</f>
        <v>0</v>
      </c>
      <c r="N10" s="99">
        <f>unique_contracts!AP10</f>
        <v>0</v>
      </c>
      <c r="O10" s="99">
        <f>unique_contracts!AQ10</f>
        <v>0</v>
      </c>
      <c r="P10" s="99">
        <f>unique_contracts!AR10</f>
        <v>0</v>
      </c>
      <c r="Q10" s="99" t="str">
        <f>unique_contracts!BP10</f>
        <v>EnergyCapacity</v>
      </c>
      <c r="R10" s="99">
        <f t="shared" si="0"/>
        <v>1</v>
      </c>
      <c r="S10" s="99" t="str">
        <f>IFERROR(IF(AND(I10&gt;0,E10="NotHybrid"),_xlfn.CONCAT(MAX(MIN(ROUNDDOWN(I10/D10,0),8),4),INDEX(resources!$G:$G,MATCH(B10,resources!$A:$A,0))),INDEX(resources!$G:$G,MATCH(B10,resources!$A:$A,0))),"n/a")</f>
        <v>biomass_wood</v>
      </c>
      <c r="T10" s="99" t="str">
        <f t="shared" si="1"/>
        <v>n/a</v>
      </c>
      <c r="U10" s="99" t="str">
        <f t="shared" si="2"/>
        <v>biomass_wood</v>
      </c>
      <c r="V10" s="99">
        <f t="shared" si="3"/>
        <v>0</v>
      </c>
      <c r="W10" s="99">
        <f t="shared" si="4"/>
        <v>0</v>
      </c>
      <c r="X10" s="116">
        <f t="shared" si="5"/>
        <v>1</v>
      </c>
      <c r="Y10" s="116">
        <f t="shared" si="6"/>
        <v>1</v>
      </c>
      <c r="Z10" s="99">
        <f>MIN((IFERROR(IF(AND($V10&lt;=Z$1,$W10&gt;=Z$1),INDEX(Reliability!E$23:E$50,MATCH($S10,Reliability!$C$23:$C$50,0)),0),0)*IF($T10="n/a",$D10*$Y10,$G10)+IFERROR(IF(AND($V10&lt;=Z$1,$W10&gt;=Z$1),INDEX(Reliability!E$23:E$50,MATCH($T10,Reliability!$C$23:$C$50,0)),0),0)*$H10*$X10*$Y10),$D10)*$R10</f>
        <v>0</v>
      </c>
      <c r="AA10" s="99">
        <f>MIN((IFERROR(IF(AND($V10&lt;=AA$1,$W10&gt;=AA$1),INDEX(Reliability!F$23:F$50,MATCH($S10,Reliability!$C$23:$C$50,0)),0),0)*IF($T10="n/a",$D10*$Y10,$G10)+IFERROR(IF(AND($V10&lt;=AA$1,$W10&gt;=AA$1),INDEX(Reliability!F$23:F$50,MATCH($T10,Reliability!$C$23:$C$50,0)),0),0)*$H10*$X10*$Y10),$D10)*$R10</f>
        <v>0</v>
      </c>
      <c r="AB10" s="99">
        <f>MIN((IFERROR(IF(AND($V10&lt;=AB$1,$W10&gt;=AB$1),INDEX(Reliability!G$23:G$50,MATCH($S10,Reliability!$C$23:$C$50,0)),0),0)*IF($T10="n/a",$D10*$Y10,$G10)+IFERROR(IF(AND($V10&lt;=AB$1,$W10&gt;=AB$1),INDEX(Reliability!G$23:G$50,MATCH($T10,Reliability!$C$23:$C$50,0)),0),0)*$H10*$X10*$Y10),$D10)*$R10</f>
        <v>0</v>
      </c>
      <c r="AC10" s="99">
        <f>MIN((IFERROR(IF(AND($V10&lt;=AC$1,$W10&gt;=AC$1),INDEX(Reliability!H$23:H$50,MATCH($S10,Reliability!$C$23:$C$50,0)),0),0)*IF($T10="n/a",$D10*$Y10,$G10)+IFERROR(IF(AND($V10&lt;=AC$1,$W10&gt;=AC$1),INDEX(Reliability!H$23:H$50,MATCH($T10,Reliability!$C$23:$C$50,0)),0),0)*$H10*$X10*$Y10),$D10)*$R10</f>
        <v>0</v>
      </c>
      <c r="AD10" s="99">
        <f>MIN((IFERROR(IF(AND($V10&lt;=AD$1,$W10&gt;=AD$1),INDEX(Reliability!I$23:I$50,MATCH($S10,Reliability!$C$23:$C$50,0)),0),0)*IF($T10="n/a",$D10*$Y10,$G10)+IFERROR(IF(AND($V10&lt;=AD$1,$W10&gt;=AD$1),INDEX(Reliability!I$23:I$50,MATCH($T10,Reliability!$C$23:$C$50,0)),0),0)*$H10*$X10*$Y10),$D10)*$R10</f>
        <v>0</v>
      </c>
      <c r="AE10" s="99">
        <f>MIN((IFERROR(IF(AND($V10&lt;=AE$1,$W10&gt;=AE$1),INDEX(Reliability!J$23:J$50,MATCH($S10,Reliability!$C$23:$C$50,0)),0),0)*IF($T10="n/a",$D10*$Y10,$G10)+IFERROR(IF(AND($V10&lt;=AE$1,$W10&gt;=AE$1),INDEX(Reliability!J$23:J$50,MATCH($T10,Reliability!$C$23:$C$50,0)),0),0)*$H10*$X10*$Y10),$D10)*$R10</f>
        <v>0</v>
      </c>
      <c r="AF10" s="99">
        <f>MIN((IFERROR(IF(AND($V10&lt;=AF$1,$W10&gt;=AF$1),INDEX(Reliability!K$23:K$50,MATCH($S10,Reliability!$C$23:$C$50,0)),0),0)*IF($T10="n/a",$D10*$Y10,$G10)+IFERROR(IF(AND($V10&lt;=AF$1,$W10&gt;=AF$1),INDEX(Reliability!K$23:K$50,MATCH($T10,Reliability!$C$23:$C$50,0)),0),0)*$H10*$X10*$Y10),$D10)*$R10</f>
        <v>0</v>
      </c>
      <c r="AG10" s="99">
        <f>MIN((IFERROR(IF(AND($V10&lt;=AG$1,$W10&gt;=AG$1),INDEX(Reliability!L$23:L$50,MATCH($S10,Reliability!$C$23:$C$50,0)),0),0)*IF($T10="n/a",$D10*$Y10,$G10)+IFERROR(IF(AND($V10&lt;=AG$1,$W10&gt;=AG$1),INDEX(Reliability!L$23:L$50,MATCH($T10,Reliability!$C$23:$C$50,0)),0),0)*$H10*$X10*$Y10),$D10)*$R10</f>
        <v>0</v>
      </c>
      <c r="AH10" s="99">
        <f>MIN((IFERROR(IF(AND($V10&lt;=AH$1,$W10&gt;=AH$1),INDEX(Reliability!M$23:M$50,MATCH($S10,Reliability!$C$23:$C$50,0)),0),0)*IF($T10="n/a",$D10*$Y10,$G10)+IFERROR(IF(AND($V10&lt;=AH$1,$W10&gt;=AH$1),INDEX(Reliability!M$23:M$50,MATCH($T10,Reliability!$C$23:$C$50,0)),0),0)*$H10*$X10*$Y10),$D10)*$R10</f>
        <v>0</v>
      </c>
      <c r="AI10" s="99">
        <f>MIN((IFERROR(IF(AND($V10&lt;=AI$1,$W10&gt;=AI$1),INDEX(Reliability!N$23:N$50,MATCH($S10,Reliability!$C$23:$C$50,0)),0),0)*IF($T10="n/a",$D10*$Y10,$G10)+IFERROR(IF(AND($V10&lt;=AI$1,$W10&gt;=AI$1),INDEX(Reliability!N$23:N$50,MATCH($T10,Reliability!$C$23:$C$50,0)),0),0)*$H10*$X10*$Y10),$D10)*$R10</f>
        <v>0</v>
      </c>
      <c r="AJ10" s="99">
        <f>MIN((IFERROR(IF(AND($V10&lt;=AJ$1,$W10&gt;=AJ$1),INDEX(Reliability!O$23:O$50,MATCH($S10,Reliability!$C$23:$C$50,0)),0),0)*IF($T10="n/a",$D10*$Y10,$G10)+IFERROR(IF(AND($V10&lt;=AJ$1,$W10&gt;=AJ$1),INDEX(Reliability!O$23:O$50,MATCH($T10,Reliability!$C$23:$C$50,0)),0),0)*$H10*$X10*$Y10),$D10)*$R10</f>
        <v>0</v>
      </c>
      <c r="AK10" s="99">
        <f>MIN((IFERROR(IF(AND($V10&lt;=AK$1,$W10&gt;=AK$1),INDEX(Reliability!P$23:P$50,MATCH($S10,Reliability!$C$23:$C$50,0)),0),0)*IF($T10="n/a",$D10*$Y10,$G10)+IFERROR(IF(AND($V10&lt;=AK$1,$W10&gt;=AK$1),INDEX(Reliability!P$23:P$50,MATCH($T10,Reliability!$C$23:$C$50,0)),0),0)*$H10*$X10*$Y10),$D10)*$R10</f>
        <v>0</v>
      </c>
    </row>
    <row r="11" spans="1:37" x14ac:dyDescent="0.25">
      <c r="A11" s="203"/>
      <c r="B11" s="118" t="str">
        <f>unique_contracts!B11</f>
        <v>_NEW_GENERIC_BATTERY_STORAGE</v>
      </c>
      <c r="C11" s="99" t="str">
        <f>unique_contracts!D11</f>
        <v>Development</v>
      </c>
      <c r="D11" s="117">
        <f>unique_contracts!J11</f>
        <v>80</v>
      </c>
      <c r="E11" s="99">
        <f>unique_contracts!M11</f>
        <v>0</v>
      </c>
      <c r="F11" s="99">
        <f>unique_contracts!N11</f>
        <v>0</v>
      </c>
      <c r="G11" s="99">
        <f>unique_contracts!P11</f>
        <v>0</v>
      </c>
      <c r="H11" s="99">
        <f>unique_contracts!R11</f>
        <v>0</v>
      </c>
      <c r="I11" s="99">
        <f>unique_contracts!V11</f>
        <v>320</v>
      </c>
      <c r="J11" s="118" t="str">
        <f>unique_contracts!AB11</f>
        <v>Buy</v>
      </c>
      <c r="K11" s="99">
        <f>unique_contracts!AM11</f>
        <v>0</v>
      </c>
      <c r="L11" s="99">
        <f>unique_contracts!AN11</f>
        <v>0</v>
      </c>
      <c r="M11" s="99">
        <f>unique_contracts!AO11</f>
        <v>0</v>
      </c>
      <c r="N11" s="99">
        <f>unique_contracts!AP11</f>
        <v>0</v>
      </c>
      <c r="O11" s="99">
        <f>unique_contracts!AQ11</f>
        <v>0</v>
      </c>
      <c r="P11" s="99">
        <f>unique_contracts!AR11</f>
        <v>0</v>
      </c>
      <c r="Q11" s="99" t="str">
        <f>unique_contracts!BP11</f>
        <v>CapacityOnly</v>
      </c>
      <c r="R11" s="99">
        <f t="shared" si="0"/>
        <v>1</v>
      </c>
      <c r="S11" s="99" t="str">
        <f>IFERROR(IF(AND(I11&gt;0,E11="NotHybrid"),_xlfn.CONCAT(MAX(MIN(ROUNDDOWN(I11/D11,0),8),4),INDEX(resources!$G:$G,MATCH(B11,resources!$A:$A,0))),INDEX(resources!$G:$G,MATCH(B11,resources!$A:$A,0))),"n/a")</f>
        <v>hr_batteries</v>
      </c>
      <c r="T11" s="99" t="str">
        <f t="shared" si="1"/>
        <v>n/a</v>
      </c>
      <c r="U11" s="99" t="str">
        <f t="shared" si="2"/>
        <v>hr_batteries</v>
      </c>
      <c r="V11" s="99">
        <f t="shared" si="3"/>
        <v>0</v>
      </c>
      <c r="W11" s="99">
        <f t="shared" si="4"/>
        <v>0</v>
      </c>
      <c r="X11" s="116">
        <f t="shared" si="5"/>
        <v>1</v>
      </c>
      <c r="Y11" s="116">
        <f t="shared" si="6"/>
        <v>1</v>
      </c>
      <c r="Z11" s="99">
        <f>MIN((IFERROR(IF(AND($V11&lt;=Z$1,$W11&gt;=Z$1),INDEX(Reliability!E$23:E$50,MATCH($S11,Reliability!$C$23:$C$50,0)),0),0)*IF($T11="n/a",$D11*$Y11,$G11)+IFERROR(IF(AND($V11&lt;=Z$1,$W11&gt;=Z$1),INDEX(Reliability!E$23:E$50,MATCH($T11,Reliability!$C$23:$C$50,0)),0),0)*$H11*$X11*$Y11),$D11)*$R11</f>
        <v>0</v>
      </c>
      <c r="AA11" s="99">
        <f>MIN((IFERROR(IF(AND($V11&lt;=AA$1,$W11&gt;=AA$1),INDEX(Reliability!F$23:F$50,MATCH($S11,Reliability!$C$23:$C$50,0)),0),0)*IF($T11="n/a",$D11*$Y11,$G11)+IFERROR(IF(AND($V11&lt;=AA$1,$W11&gt;=AA$1),INDEX(Reliability!F$23:F$50,MATCH($T11,Reliability!$C$23:$C$50,0)),0),0)*$H11*$X11*$Y11),$D11)*$R11</f>
        <v>0</v>
      </c>
      <c r="AB11" s="99">
        <f>MIN((IFERROR(IF(AND($V11&lt;=AB$1,$W11&gt;=AB$1),INDEX(Reliability!G$23:G$50,MATCH($S11,Reliability!$C$23:$C$50,0)),0),0)*IF($T11="n/a",$D11*$Y11,$G11)+IFERROR(IF(AND($V11&lt;=AB$1,$W11&gt;=AB$1),INDEX(Reliability!G$23:G$50,MATCH($T11,Reliability!$C$23:$C$50,0)),0),0)*$H11*$X11*$Y11),$D11)*$R11</f>
        <v>0</v>
      </c>
      <c r="AC11" s="99">
        <f>MIN((IFERROR(IF(AND($V11&lt;=AC$1,$W11&gt;=AC$1),INDEX(Reliability!H$23:H$50,MATCH($S11,Reliability!$C$23:$C$50,0)),0),0)*IF($T11="n/a",$D11*$Y11,$G11)+IFERROR(IF(AND($V11&lt;=AC$1,$W11&gt;=AC$1),INDEX(Reliability!H$23:H$50,MATCH($T11,Reliability!$C$23:$C$50,0)),0),0)*$H11*$X11*$Y11),$D11)*$R11</f>
        <v>0</v>
      </c>
      <c r="AD11" s="99">
        <f>MIN((IFERROR(IF(AND($V11&lt;=AD$1,$W11&gt;=AD$1),INDEX(Reliability!I$23:I$50,MATCH($S11,Reliability!$C$23:$C$50,0)),0),0)*IF($T11="n/a",$D11*$Y11,$G11)+IFERROR(IF(AND($V11&lt;=AD$1,$W11&gt;=AD$1),INDEX(Reliability!I$23:I$50,MATCH($T11,Reliability!$C$23:$C$50,0)),0),0)*$H11*$X11*$Y11),$D11)*$R11</f>
        <v>0</v>
      </c>
      <c r="AE11" s="99">
        <f>MIN((IFERROR(IF(AND($V11&lt;=AE$1,$W11&gt;=AE$1),INDEX(Reliability!J$23:J$50,MATCH($S11,Reliability!$C$23:$C$50,0)),0),0)*IF($T11="n/a",$D11*$Y11,$G11)+IFERROR(IF(AND($V11&lt;=AE$1,$W11&gt;=AE$1),INDEX(Reliability!J$23:J$50,MATCH($T11,Reliability!$C$23:$C$50,0)),0),0)*$H11*$X11*$Y11),$D11)*$R11</f>
        <v>0</v>
      </c>
      <c r="AF11" s="99">
        <f>MIN((IFERROR(IF(AND($V11&lt;=AF$1,$W11&gt;=AF$1),INDEX(Reliability!K$23:K$50,MATCH($S11,Reliability!$C$23:$C$50,0)),0),0)*IF($T11="n/a",$D11*$Y11,$G11)+IFERROR(IF(AND($V11&lt;=AF$1,$W11&gt;=AF$1),INDEX(Reliability!K$23:K$50,MATCH($T11,Reliability!$C$23:$C$50,0)),0),0)*$H11*$X11*$Y11),$D11)*$R11</f>
        <v>0</v>
      </c>
      <c r="AG11" s="99">
        <f>MIN((IFERROR(IF(AND($V11&lt;=AG$1,$W11&gt;=AG$1),INDEX(Reliability!L$23:L$50,MATCH($S11,Reliability!$C$23:$C$50,0)),0),0)*IF($T11="n/a",$D11*$Y11,$G11)+IFERROR(IF(AND($V11&lt;=AG$1,$W11&gt;=AG$1),INDEX(Reliability!L$23:L$50,MATCH($T11,Reliability!$C$23:$C$50,0)),0),0)*$H11*$X11*$Y11),$D11)*$R11</f>
        <v>0</v>
      </c>
      <c r="AH11" s="99">
        <f>MIN((IFERROR(IF(AND($V11&lt;=AH$1,$W11&gt;=AH$1),INDEX(Reliability!M$23:M$50,MATCH($S11,Reliability!$C$23:$C$50,0)),0),0)*IF($T11="n/a",$D11*$Y11,$G11)+IFERROR(IF(AND($V11&lt;=AH$1,$W11&gt;=AH$1),INDEX(Reliability!M$23:M$50,MATCH($T11,Reliability!$C$23:$C$50,0)),0),0)*$H11*$X11*$Y11),$D11)*$R11</f>
        <v>0</v>
      </c>
      <c r="AI11" s="99">
        <f>MIN((IFERROR(IF(AND($V11&lt;=AI$1,$W11&gt;=AI$1),INDEX(Reliability!N$23:N$50,MATCH($S11,Reliability!$C$23:$C$50,0)),0),0)*IF($T11="n/a",$D11*$Y11,$G11)+IFERROR(IF(AND($V11&lt;=AI$1,$W11&gt;=AI$1),INDEX(Reliability!N$23:N$50,MATCH($T11,Reliability!$C$23:$C$50,0)),0),0)*$H11*$X11*$Y11),$D11)*$R11</f>
        <v>0</v>
      </c>
      <c r="AJ11" s="99">
        <f>MIN((IFERROR(IF(AND($V11&lt;=AJ$1,$W11&gt;=AJ$1),INDEX(Reliability!O$23:O$50,MATCH($S11,Reliability!$C$23:$C$50,0)),0),0)*IF($T11="n/a",$D11*$Y11,$G11)+IFERROR(IF(AND($V11&lt;=AJ$1,$W11&gt;=AJ$1),INDEX(Reliability!O$23:O$50,MATCH($T11,Reliability!$C$23:$C$50,0)),0),0)*$H11*$X11*$Y11),$D11)*$R11</f>
        <v>0</v>
      </c>
      <c r="AK11" s="99">
        <f>MIN((IFERROR(IF(AND($V11&lt;=AK$1,$W11&gt;=AK$1),INDEX(Reliability!P$23:P$50,MATCH($S11,Reliability!$C$23:$C$50,0)),0),0)*IF($T11="n/a",$D11*$Y11,$G11)+IFERROR(IF(AND($V11&lt;=AK$1,$W11&gt;=AK$1),INDEX(Reliability!P$23:P$50,MATCH($T11,Reliability!$C$23:$C$50,0)),0),0)*$H11*$X11*$Y11),$D11)*$R11</f>
        <v>0</v>
      </c>
    </row>
    <row r="12" spans="1:37" x14ac:dyDescent="0.25">
      <c r="A12" s="203"/>
      <c r="B12" s="118" t="str">
        <f>unique_contracts!B12</f>
        <v>_NEW_GENERIC_BATTERY_STORAGE</v>
      </c>
      <c r="C12" s="99" t="str">
        <f>unique_contracts!D12</f>
        <v>Development</v>
      </c>
      <c r="D12" s="117">
        <f>unique_contracts!J12</f>
        <v>25</v>
      </c>
      <c r="E12" s="99">
        <f>unique_contracts!M12</f>
        <v>0</v>
      </c>
      <c r="F12" s="99">
        <f>unique_contracts!N12</f>
        <v>0</v>
      </c>
      <c r="G12" s="99">
        <f>unique_contracts!P12</f>
        <v>0</v>
      </c>
      <c r="H12" s="99">
        <f>unique_contracts!R12</f>
        <v>0</v>
      </c>
      <c r="I12" s="99">
        <f>unique_contracts!V12</f>
        <v>100</v>
      </c>
      <c r="J12" s="118" t="str">
        <f>unique_contracts!AB12</f>
        <v>Buy</v>
      </c>
      <c r="K12" s="99">
        <f>unique_contracts!AM12</f>
        <v>0</v>
      </c>
      <c r="L12" s="99">
        <f>unique_contracts!AN12</f>
        <v>0</v>
      </c>
      <c r="M12" s="99">
        <f>unique_contracts!AO12</f>
        <v>0</v>
      </c>
      <c r="N12" s="99">
        <f>unique_contracts!AP12</f>
        <v>0</v>
      </c>
      <c r="O12" s="99">
        <f>unique_contracts!AQ12</f>
        <v>0</v>
      </c>
      <c r="P12" s="99">
        <f>unique_contracts!AR12</f>
        <v>0</v>
      </c>
      <c r="Q12" s="99" t="str">
        <f>unique_contracts!BP12</f>
        <v>CapacityOnly</v>
      </c>
      <c r="R12" s="99">
        <f t="shared" si="0"/>
        <v>1</v>
      </c>
      <c r="S12" s="99" t="str">
        <f>IFERROR(IF(AND(I12&gt;0,E12="NotHybrid"),_xlfn.CONCAT(MAX(MIN(ROUNDDOWN(I12/D12,0),8),4),INDEX(resources!$G:$G,MATCH(B12,resources!$A:$A,0))),INDEX(resources!$G:$G,MATCH(B12,resources!$A:$A,0))),"n/a")</f>
        <v>hr_batteries</v>
      </c>
      <c r="T12" s="99" t="str">
        <f t="shared" si="1"/>
        <v>n/a</v>
      </c>
      <c r="U12" s="99" t="str">
        <f t="shared" si="2"/>
        <v>hr_batteries</v>
      </c>
      <c r="V12" s="99">
        <f t="shared" si="3"/>
        <v>0</v>
      </c>
      <c r="W12" s="99">
        <f t="shared" si="4"/>
        <v>0</v>
      </c>
      <c r="X12" s="116">
        <f t="shared" si="5"/>
        <v>1</v>
      </c>
      <c r="Y12" s="116">
        <f t="shared" si="6"/>
        <v>1</v>
      </c>
      <c r="Z12" s="99">
        <f>MIN((IFERROR(IF(AND($V12&lt;=Z$1,$W12&gt;=Z$1),INDEX(Reliability!E$23:E$50,MATCH($S12,Reliability!$C$23:$C$50,0)),0),0)*IF($T12="n/a",$D12*$Y12,$G12)+IFERROR(IF(AND($V12&lt;=Z$1,$W12&gt;=Z$1),INDEX(Reliability!E$23:E$50,MATCH($T12,Reliability!$C$23:$C$50,0)),0),0)*$H12*$X12*$Y12),$D12)*$R12</f>
        <v>0</v>
      </c>
      <c r="AA12" s="99">
        <f>MIN((IFERROR(IF(AND($V12&lt;=AA$1,$W12&gt;=AA$1),INDEX(Reliability!F$23:F$50,MATCH($S12,Reliability!$C$23:$C$50,0)),0),0)*IF($T12="n/a",$D12*$Y12,$G12)+IFERROR(IF(AND($V12&lt;=AA$1,$W12&gt;=AA$1),INDEX(Reliability!F$23:F$50,MATCH($T12,Reliability!$C$23:$C$50,0)),0),0)*$H12*$X12*$Y12),$D12)*$R12</f>
        <v>0</v>
      </c>
      <c r="AB12" s="99">
        <f>MIN((IFERROR(IF(AND($V12&lt;=AB$1,$W12&gt;=AB$1),INDEX(Reliability!G$23:G$50,MATCH($S12,Reliability!$C$23:$C$50,0)),0),0)*IF($T12="n/a",$D12*$Y12,$G12)+IFERROR(IF(AND($V12&lt;=AB$1,$W12&gt;=AB$1),INDEX(Reliability!G$23:G$50,MATCH($T12,Reliability!$C$23:$C$50,0)),0),0)*$H12*$X12*$Y12),$D12)*$R12</f>
        <v>0</v>
      </c>
      <c r="AC12" s="99">
        <f>MIN((IFERROR(IF(AND($V12&lt;=AC$1,$W12&gt;=AC$1),INDEX(Reliability!H$23:H$50,MATCH($S12,Reliability!$C$23:$C$50,0)),0),0)*IF($T12="n/a",$D12*$Y12,$G12)+IFERROR(IF(AND($V12&lt;=AC$1,$W12&gt;=AC$1),INDEX(Reliability!H$23:H$50,MATCH($T12,Reliability!$C$23:$C$50,0)),0),0)*$H12*$X12*$Y12),$D12)*$R12</f>
        <v>0</v>
      </c>
      <c r="AD12" s="99">
        <f>MIN((IFERROR(IF(AND($V12&lt;=AD$1,$W12&gt;=AD$1),INDEX(Reliability!I$23:I$50,MATCH($S12,Reliability!$C$23:$C$50,0)),0),0)*IF($T12="n/a",$D12*$Y12,$G12)+IFERROR(IF(AND($V12&lt;=AD$1,$W12&gt;=AD$1),INDEX(Reliability!I$23:I$50,MATCH($T12,Reliability!$C$23:$C$50,0)),0),0)*$H12*$X12*$Y12),$D12)*$R12</f>
        <v>0</v>
      </c>
      <c r="AE12" s="99">
        <f>MIN((IFERROR(IF(AND($V12&lt;=AE$1,$W12&gt;=AE$1),INDEX(Reliability!J$23:J$50,MATCH($S12,Reliability!$C$23:$C$50,0)),0),0)*IF($T12="n/a",$D12*$Y12,$G12)+IFERROR(IF(AND($V12&lt;=AE$1,$W12&gt;=AE$1),INDEX(Reliability!J$23:J$50,MATCH($T12,Reliability!$C$23:$C$50,0)),0),0)*$H12*$X12*$Y12),$D12)*$R12</f>
        <v>0</v>
      </c>
      <c r="AF12" s="99">
        <f>MIN((IFERROR(IF(AND($V12&lt;=AF$1,$W12&gt;=AF$1),INDEX(Reliability!K$23:K$50,MATCH($S12,Reliability!$C$23:$C$50,0)),0),0)*IF($T12="n/a",$D12*$Y12,$G12)+IFERROR(IF(AND($V12&lt;=AF$1,$W12&gt;=AF$1),INDEX(Reliability!K$23:K$50,MATCH($T12,Reliability!$C$23:$C$50,0)),0),0)*$H12*$X12*$Y12),$D12)*$R12</f>
        <v>0</v>
      </c>
      <c r="AG12" s="99">
        <f>MIN((IFERROR(IF(AND($V12&lt;=AG$1,$W12&gt;=AG$1),INDEX(Reliability!L$23:L$50,MATCH($S12,Reliability!$C$23:$C$50,0)),0),0)*IF($T12="n/a",$D12*$Y12,$G12)+IFERROR(IF(AND($V12&lt;=AG$1,$W12&gt;=AG$1),INDEX(Reliability!L$23:L$50,MATCH($T12,Reliability!$C$23:$C$50,0)),0),0)*$H12*$X12*$Y12),$D12)*$R12</f>
        <v>0</v>
      </c>
      <c r="AH12" s="99">
        <f>MIN((IFERROR(IF(AND($V12&lt;=AH$1,$W12&gt;=AH$1),INDEX(Reliability!M$23:M$50,MATCH($S12,Reliability!$C$23:$C$50,0)),0),0)*IF($T12="n/a",$D12*$Y12,$G12)+IFERROR(IF(AND($V12&lt;=AH$1,$W12&gt;=AH$1),INDEX(Reliability!M$23:M$50,MATCH($T12,Reliability!$C$23:$C$50,0)),0),0)*$H12*$X12*$Y12),$D12)*$R12</f>
        <v>0</v>
      </c>
      <c r="AI12" s="99">
        <f>MIN((IFERROR(IF(AND($V12&lt;=AI$1,$W12&gt;=AI$1),INDEX(Reliability!N$23:N$50,MATCH($S12,Reliability!$C$23:$C$50,0)),0),0)*IF($T12="n/a",$D12*$Y12,$G12)+IFERROR(IF(AND($V12&lt;=AI$1,$W12&gt;=AI$1),INDEX(Reliability!N$23:N$50,MATCH($T12,Reliability!$C$23:$C$50,0)),0),0)*$H12*$X12*$Y12),$D12)*$R12</f>
        <v>0</v>
      </c>
      <c r="AJ12" s="99">
        <f>MIN((IFERROR(IF(AND($V12&lt;=AJ$1,$W12&gt;=AJ$1),INDEX(Reliability!O$23:O$50,MATCH($S12,Reliability!$C$23:$C$50,0)),0),0)*IF($T12="n/a",$D12*$Y12,$G12)+IFERROR(IF(AND($V12&lt;=AJ$1,$W12&gt;=AJ$1),INDEX(Reliability!O$23:O$50,MATCH($T12,Reliability!$C$23:$C$50,0)),0),0)*$H12*$X12*$Y12),$D12)*$R12</f>
        <v>0</v>
      </c>
      <c r="AK12" s="99">
        <f>MIN((IFERROR(IF(AND($V12&lt;=AK$1,$W12&gt;=AK$1),INDEX(Reliability!P$23:P$50,MATCH($S12,Reliability!$C$23:$C$50,0)),0),0)*IF($T12="n/a",$D12*$Y12,$G12)+IFERROR(IF(AND($V12&lt;=AK$1,$W12&gt;=AK$1),INDEX(Reliability!P$23:P$50,MATCH($T12,Reliability!$C$23:$C$50,0)),0),0)*$H12*$X12*$Y12),$D12)*$R12</f>
        <v>0</v>
      </c>
    </row>
    <row r="13" spans="1:37" x14ac:dyDescent="0.25">
      <c r="A13" s="203"/>
      <c r="B13" s="118" t="str">
        <f>unique_contracts!B13</f>
        <v>_NEW_GENERIC_BATTERY_STORAGE</v>
      </c>
      <c r="C13" s="99" t="str">
        <f>unique_contracts!D13</f>
        <v>Development</v>
      </c>
      <c r="D13" s="117">
        <f>unique_contracts!J13</f>
        <v>125</v>
      </c>
      <c r="E13" s="99">
        <f>unique_contracts!M13</f>
        <v>0</v>
      </c>
      <c r="F13" s="99">
        <f>unique_contracts!N13</f>
        <v>0</v>
      </c>
      <c r="G13" s="99">
        <f>unique_contracts!P13</f>
        <v>0</v>
      </c>
      <c r="H13" s="99">
        <f>unique_contracts!R13</f>
        <v>0</v>
      </c>
      <c r="I13" s="99">
        <f>unique_contracts!V13</f>
        <v>500</v>
      </c>
      <c r="J13" s="118" t="str">
        <f>unique_contracts!AB13</f>
        <v>Buy</v>
      </c>
      <c r="K13" s="99">
        <f>unique_contracts!AM13</f>
        <v>0</v>
      </c>
      <c r="L13" s="99">
        <f>unique_contracts!AN13</f>
        <v>0</v>
      </c>
      <c r="M13" s="99">
        <f>unique_contracts!AO13</f>
        <v>0</v>
      </c>
      <c r="N13" s="99">
        <f>unique_contracts!AP13</f>
        <v>0</v>
      </c>
      <c r="O13" s="99">
        <f>unique_contracts!AQ13</f>
        <v>0</v>
      </c>
      <c r="P13" s="99">
        <f>unique_contracts!AR13</f>
        <v>0</v>
      </c>
      <c r="Q13" s="99" t="str">
        <f>unique_contracts!BP13</f>
        <v>CapacityOnly</v>
      </c>
      <c r="R13" s="99">
        <f t="shared" si="0"/>
        <v>1</v>
      </c>
      <c r="S13" s="99" t="str">
        <f>IFERROR(IF(AND(I13&gt;0,E13="NotHybrid"),_xlfn.CONCAT(MAX(MIN(ROUNDDOWN(I13/D13,0),8),4),INDEX(resources!$G:$G,MATCH(B13,resources!$A:$A,0))),INDEX(resources!$G:$G,MATCH(B13,resources!$A:$A,0))),"n/a")</f>
        <v>hr_batteries</v>
      </c>
      <c r="T13" s="99" t="str">
        <f t="shared" si="1"/>
        <v>n/a</v>
      </c>
      <c r="U13" s="99" t="str">
        <f t="shared" si="2"/>
        <v>hr_batteries</v>
      </c>
      <c r="V13" s="99">
        <f t="shared" si="3"/>
        <v>0</v>
      </c>
      <c r="W13" s="99">
        <f t="shared" si="4"/>
        <v>0</v>
      </c>
      <c r="X13" s="116">
        <f t="shared" si="5"/>
        <v>1</v>
      </c>
      <c r="Y13" s="116">
        <f t="shared" si="6"/>
        <v>1</v>
      </c>
      <c r="Z13" s="99">
        <f>MIN((IFERROR(IF(AND($V13&lt;=Z$1,$W13&gt;=Z$1),INDEX(Reliability!E$23:E$50,MATCH($S13,Reliability!$C$23:$C$50,0)),0),0)*IF($T13="n/a",$D13*$Y13,$G13)+IFERROR(IF(AND($V13&lt;=Z$1,$W13&gt;=Z$1),INDEX(Reliability!E$23:E$50,MATCH($T13,Reliability!$C$23:$C$50,0)),0),0)*$H13*$X13*$Y13),$D13)*$R13</f>
        <v>0</v>
      </c>
      <c r="AA13" s="99">
        <f>MIN((IFERROR(IF(AND($V13&lt;=AA$1,$W13&gt;=AA$1),INDEX(Reliability!F$23:F$50,MATCH($S13,Reliability!$C$23:$C$50,0)),0),0)*IF($T13="n/a",$D13*$Y13,$G13)+IFERROR(IF(AND($V13&lt;=AA$1,$W13&gt;=AA$1),INDEX(Reliability!F$23:F$50,MATCH($T13,Reliability!$C$23:$C$50,0)),0),0)*$H13*$X13*$Y13),$D13)*$R13</f>
        <v>0</v>
      </c>
      <c r="AB13" s="99">
        <f>MIN((IFERROR(IF(AND($V13&lt;=AB$1,$W13&gt;=AB$1),INDEX(Reliability!G$23:G$50,MATCH($S13,Reliability!$C$23:$C$50,0)),0),0)*IF($T13="n/a",$D13*$Y13,$G13)+IFERROR(IF(AND($V13&lt;=AB$1,$W13&gt;=AB$1),INDEX(Reliability!G$23:G$50,MATCH($T13,Reliability!$C$23:$C$50,0)),0),0)*$H13*$X13*$Y13),$D13)*$R13</f>
        <v>0</v>
      </c>
      <c r="AC13" s="99">
        <f>MIN((IFERROR(IF(AND($V13&lt;=AC$1,$W13&gt;=AC$1),INDEX(Reliability!H$23:H$50,MATCH($S13,Reliability!$C$23:$C$50,0)),0),0)*IF($T13="n/a",$D13*$Y13,$G13)+IFERROR(IF(AND($V13&lt;=AC$1,$W13&gt;=AC$1),INDEX(Reliability!H$23:H$50,MATCH($T13,Reliability!$C$23:$C$50,0)),0),0)*$H13*$X13*$Y13),$D13)*$R13</f>
        <v>0</v>
      </c>
      <c r="AD13" s="99">
        <f>MIN((IFERROR(IF(AND($V13&lt;=AD$1,$W13&gt;=AD$1),INDEX(Reliability!I$23:I$50,MATCH($S13,Reliability!$C$23:$C$50,0)),0),0)*IF($T13="n/a",$D13*$Y13,$G13)+IFERROR(IF(AND($V13&lt;=AD$1,$W13&gt;=AD$1),INDEX(Reliability!I$23:I$50,MATCH($T13,Reliability!$C$23:$C$50,0)),0),0)*$H13*$X13*$Y13),$D13)*$R13</f>
        <v>0</v>
      </c>
      <c r="AE13" s="99">
        <f>MIN((IFERROR(IF(AND($V13&lt;=AE$1,$W13&gt;=AE$1),INDEX(Reliability!J$23:J$50,MATCH($S13,Reliability!$C$23:$C$50,0)),0),0)*IF($T13="n/a",$D13*$Y13,$G13)+IFERROR(IF(AND($V13&lt;=AE$1,$W13&gt;=AE$1),INDEX(Reliability!J$23:J$50,MATCH($T13,Reliability!$C$23:$C$50,0)),0),0)*$H13*$X13*$Y13),$D13)*$R13</f>
        <v>0</v>
      </c>
      <c r="AF13" s="99">
        <f>MIN((IFERROR(IF(AND($V13&lt;=AF$1,$W13&gt;=AF$1),INDEX(Reliability!K$23:K$50,MATCH($S13,Reliability!$C$23:$C$50,0)),0),0)*IF($T13="n/a",$D13*$Y13,$G13)+IFERROR(IF(AND($V13&lt;=AF$1,$W13&gt;=AF$1),INDEX(Reliability!K$23:K$50,MATCH($T13,Reliability!$C$23:$C$50,0)),0),0)*$H13*$X13*$Y13),$D13)*$R13</f>
        <v>0</v>
      </c>
      <c r="AG13" s="99">
        <f>MIN((IFERROR(IF(AND($V13&lt;=AG$1,$W13&gt;=AG$1),INDEX(Reliability!L$23:L$50,MATCH($S13,Reliability!$C$23:$C$50,0)),0),0)*IF($T13="n/a",$D13*$Y13,$G13)+IFERROR(IF(AND($V13&lt;=AG$1,$W13&gt;=AG$1),INDEX(Reliability!L$23:L$50,MATCH($T13,Reliability!$C$23:$C$50,0)),0),0)*$H13*$X13*$Y13),$D13)*$R13</f>
        <v>0</v>
      </c>
      <c r="AH13" s="99">
        <f>MIN((IFERROR(IF(AND($V13&lt;=AH$1,$W13&gt;=AH$1),INDEX(Reliability!M$23:M$50,MATCH($S13,Reliability!$C$23:$C$50,0)),0),0)*IF($T13="n/a",$D13*$Y13,$G13)+IFERROR(IF(AND($V13&lt;=AH$1,$W13&gt;=AH$1),INDEX(Reliability!M$23:M$50,MATCH($T13,Reliability!$C$23:$C$50,0)),0),0)*$H13*$X13*$Y13),$D13)*$R13</f>
        <v>0</v>
      </c>
      <c r="AI13" s="99">
        <f>MIN((IFERROR(IF(AND($V13&lt;=AI$1,$W13&gt;=AI$1),INDEX(Reliability!N$23:N$50,MATCH($S13,Reliability!$C$23:$C$50,0)),0),0)*IF($T13="n/a",$D13*$Y13,$G13)+IFERROR(IF(AND($V13&lt;=AI$1,$W13&gt;=AI$1),INDEX(Reliability!N$23:N$50,MATCH($T13,Reliability!$C$23:$C$50,0)),0),0)*$H13*$X13*$Y13),$D13)*$R13</f>
        <v>0</v>
      </c>
      <c r="AJ13" s="99">
        <f>MIN((IFERROR(IF(AND($V13&lt;=AJ$1,$W13&gt;=AJ$1),INDEX(Reliability!O$23:O$50,MATCH($S13,Reliability!$C$23:$C$50,0)),0),0)*IF($T13="n/a",$D13*$Y13,$G13)+IFERROR(IF(AND($V13&lt;=AJ$1,$W13&gt;=AJ$1),INDEX(Reliability!O$23:O$50,MATCH($T13,Reliability!$C$23:$C$50,0)),0),0)*$H13*$X13*$Y13),$D13)*$R13</f>
        <v>0</v>
      </c>
      <c r="AK13" s="99">
        <f>MIN((IFERROR(IF(AND($V13&lt;=AK$1,$W13&gt;=AK$1),INDEX(Reliability!P$23:P$50,MATCH($S13,Reliability!$C$23:$C$50,0)),0),0)*IF($T13="n/a",$D13*$Y13,$G13)+IFERROR(IF(AND($V13&lt;=AK$1,$W13&gt;=AK$1),INDEX(Reliability!P$23:P$50,MATCH($T13,Reliability!$C$23:$C$50,0)),0),0)*$H13*$X13*$Y13),$D13)*$R13</f>
        <v>0</v>
      </c>
    </row>
    <row r="14" spans="1:37" x14ac:dyDescent="0.25">
      <c r="A14" s="203"/>
      <c r="B14" s="118" t="str">
        <f>unique_contracts!B14</f>
        <v>_NEW_GENERIC_BATTERY_STORAGE</v>
      </c>
      <c r="C14" s="99" t="str">
        <f>unique_contracts!D14</f>
        <v>Development</v>
      </c>
      <c r="D14" s="117">
        <f>unique_contracts!J14</f>
        <v>46</v>
      </c>
      <c r="E14" s="99">
        <f>unique_contracts!M14</f>
        <v>0</v>
      </c>
      <c r="F14" s="99">
        <f>unique_contracts!N14</f>
        <v>0</v>
      </c>
      <c r="G14" s="99">
        <f>unique_contracts!P14</f>
        <v>0</v>
      </c>
      <c r="H14" s="99">
        <f>unique_contracts!R14</f>
        <v>46</v>
      </c>
      <c r="I14" s="99">
        <f>unique_contracts!V14</f>
        <v>184</v>
      </c>
      <c r="J14" s="118" t="str">
        <f>unique_contracts!AB14</f>
        <v>Buy</v>
      </c>
      <c r="K14" s="99">
        <f>unique_contracts!AM14</f>
        <v>0</v>
      </c>
      <c r="L14" s="99">
        <f>unique_contracts!AN14</f>
        <v>0</v>
      </c>
      <c r="M14" s="99">
        <f>unique_contracts!AO14</f>
        <v>0</v>
      </c>
      <c r="N14" s="99">
        <f>unique_contracts!AP14</f>
        <v>0</v>
      </c>
      <c r="O14" s="99">
        <f>unique_contracts!AQ14</f>
        <v>0</v>
      </c>
      <c r="P14" s="99">
        <f>unique_contracts!AR14</f>
        <v>0</v>
      </c>
      <c r="Q14" s="99" t="str">
        <f>unique_contracts!BP14</f>
        <v>CapacityOnly</v>
      </c>
      <c r="R14" s="99">
        <f t="shared" si="0"/>
        <v>1</v>
      </c>
      <c r="S14" s="99" t="str">
        <f>IFERROR(IF(AND(I14&gt;0,E14="NotHybrid"),_xlfn.CONCAT(MAX(MIN(ROUNDDOWN(I14/D14,0),8),4),INDEX(resources!$G:$G,MATCH(B14,resources!$A:$A,0))),INDEX(resources!$G:$G,MATCH(B14,resources!$A:$A,0))),"n/a")</f>
        <v>hr_batteries</v>
      </c>
      <c r="T14" s="99" t="str">
        <f t="shared" si="1"/>
        <v>4hr_batteries</v>
      </c>
      <c r="U14" s="99" t="str">
        <f t="shared" si="2"/>
        <v>hybrid</v>
      </c>
      <c r="V14" s="99">
        <f t="shared" si="3"/>
        <v>0</v>
      </c>
      <c r="W14" s="99">
        <f t="shared" si="4"/>
        <v>0</v>
      </c>
      <c r="X14" s="116">
        <f t="shared" si="5"/>
        <v>1</v>
      </c>
      <c r="Y14" s="116">
        <f t="shared" si="6"/>
        <v>1</v>
      </c>
      <c r="Z14" s="99">
        <f>MIN((IFERROR(IF(AND($V14&lt;=Z$1,$W14&gt;=Z$1),INDEX(Reliability!E$23:E$50,MATCH($S14,Reliability!$C$23:$C$50,0)),0),0)*IF($T14="n/a",$D14*$Y14,$G14)+IFERROR(IF(AND($V14&lt;=Z$1,$W14&gt;=Z$1),INDEX(Reliability!E$23:E$50,MATCH($T14,Reliability!$C$23:$C$50,0)),0),0)*$H14*$X14*$Y14),$D14)*$R14</f>
        <v>0</v>
      </c>
      <c r="AA14" s="99">
        <f>MIN((IFERROR(IF(AND($V14&lt;=AA$1,$W14&gt;=AA$1),INDEX(Reliability!F$23:F$50,MATCH($S14,Reliability!$C$23:$C$50,0)),0),0)*IF($T14="n/a",$D14*$Y14,$G14)+IFERROR(IF(AND($V14&lt;=AA$1,$W14&gt;=AA$1),INDEX(Reliability!F$23:F$50,MATCH($T14,Reliability!$C$23:$C$50,0)),0),0)*$H14*$X14*$Y14),$D14)*$R14</f>
        <v>0</v>
      </c>
      <c r="AB14" s="99">
        <f>MIN((IFERROR(IF(AND($V14&lt;=AB$1,$W14&gt;=AB$1),INDEX(Reliability!G$23:G$50,MATCH($S14,Reliability!$C$23:$C$50,0)),0),0)*IF($T14="n/a",$D14*$Y14,$G14)+IFERROR(IF(AND($V14&lt;=AB$1,$W14&gt;=AB$1),INDEX(Reliability!G$23:G$50,MATCH($T14,Reliability!$C$23:$C$50,0)),0),0)*$H14*$X14*$Y14),$D14)*$R14</f>
        <v>0</v>
      </c>
      <c r="AC14" s="99">
        <f>MIN((IFERROR(IF(AND($V14&lt;=AC$1,$W14&gt;=AC$1),INDEX(Reliability!H$23:H$50,MATCH($S14,Reliability!$C$23:$C$50,0)),0),0)*IF($T14="n/a",$D14*$Y14,$G14)+IFERROR(IF(AND($V14&lt;=AC$1,$W14&gt;=AC$1),INDEX(Reliability!H$23:H$50,MATCH($T14,Reliability!$C$23:$C$50,0)),0),0)*$H14*$X14*$Y14),$D14)*$R14</f>
        <v>0</v>
      </c>
      <c r="AD14" s="99">
        <f>MIN((IFERROR(IF(AND($V14&lt;=AD$1,$W14&gt;=AD$1),INDEX(Reliability!I$23:I$50,MATCH($S14,Reliability!$C$23:$C$50,0)),0),0)*IF($T14="n/a",$D14*$Y14,$G14)+IFERROR(IF(AND($V14&lt;=AD$1,$W14&gt;=AD$1),INDEX(Reliability!I$23:I$50,MATCH($T14,Reliability!$C$23:$C$50,0)),0),0)*$H14*$X14*$Y14),$D14)*$R14</f>
        <v>0</v>
      </c>
      <c r="AE14" s="99">
        <f>MIN((IFERROR(IF(AND($V14&lt;=AE$1,$W14&gt;=AE$1),INDEX(Reliability!J$23:J$50,MATCH($S14,Reliability!$C$23:$C$50,0)),0),0)*IF($T14="n/a",$D14*$Y14,$G14)+IFERROR(IF(AND($V14&lt;=AE$1,$W14&gt;=AE$1),INDEX(Reliability!J$23:J$50,MATCH($T14,Reliability!$C$23:$C$50,0)),0),0)*$H14*$X14*$Y14),$D14)*$R14</f>
        <v>0</v>
      </c>
      <c r="AF14" s="99">
        <f>MIN((IFERROR(IF(AND($V14&lt;=AF$1,$W14&gt;=AF$1),INDEX(Reliability!K$23:K$50,MATCH($S14,Reliability!$C$23:$C$50,0)),0),0)*IF($T14="n/a",$D14*$Y14,$G14)+IFERROR(IF(AND($V14&lt;=AF$1,$W14&gt;=AF$1),INDEX(Reliability!K$23:K$50,MATCH($T14,Reliability!$C$23:$C$50,0)),0),0)*$H14*$X14*$Y14),$D14)*$R14</f>
        <v>0</v>
      </c>
      <c r="AG14" s="99">
        <f>MIN((IFERROR(IF(AND($V14&lt;=AG$1,$W14&gt;=AG$1),INDEX(Reliability!L$23:L$50,MATCH($S14,Reliability!$C$23:$C$50,0)),0),0)*IF($T14="n/a",$D14*$Y14,$G14)+IFERROR(IF(AND($V14&lt;=AG$1,$W14&gt;=AG$1),INDEX(Reliability!L$23:L$50,MATCH($T14,Reliability!$C$23:$C$50,0)),0),0)*$H14*$X14*$Y14),$D14)*$R14</f>
        <v>0</v>
      </c>
      <c r="AH14" s="99">
        <f>MIN((IFERROR(IF(AND($V14&lt;=AH$1,$W14&gt;=AH$1),INDEX(Reliability!M$23:M$50,MATCH($S14,Reliability!$C$23:$C$50,0)),0),0)*IF($T14="n/a",$D14*$Y14,$G14)+IFERROR(IF(AND($V14&lt;=AH$1,$W14&gt;=AH$1),INDEX(Reliability!M$23:M$50,MATCH($T14,Reliability!$C$23:$C$50,0)),0),0)*$H14*$X14*$Y14),$D14)*$R14</f>
        <v>0</v>
      </c>
      <c r="AI14" s="99">
        <f>MIN((IFERROR(IF(AND($V14&lt;=AI$1,$W14&gt;=AI$1),INDEX(Reliability!N$23:N$50,MATCH($S14,Reliability!$C$23:$C$50,0)),0),0)*IF($T14="n/a",$D14*$Y14,$G14)+IFERROR(IF(AND($V14&lt;=AI$1,$W14&gt;=AI$1),INDEX(Reliability!N$23:N$50,MATCH($T14,Reliability!$C$23:$C$50,0)),0),0)*$H14*$X14*$Y14),$D14)*$R14</f>
        <v>0</v>
      </c>
      <c r="AJ14" s="99">
        <f>MIN((IFERROR(IF(AND($V14&lt;=AJ$1,$W14&gt;=AJ$1),INDEX(Reliability!O$23:O$50,MATCH($S14,Reliability!$C$23:$C$50,0)),0),0)*IF($T14="n/a",$D14*$Y14,$G14)+IFERROR(IF(AND($V14&lt;=AJ$1,$W14&gt;=AJ$1),INDEX(Reliability!O$23:O$50,MATCH($T14,Reliability!$C$23:$C$50,0)),0),0)*$H14*$X14*$Y14),$D14)*$R14</f>
        <v>0</v>
      </c>
      <c r="AK14" s="99">
        <f>MIN((IFERROR(IF(AND($V14&lt;=AK$1,$W14&gt;=AK$1),INDEX(Reliability!P$23:P$50,MATCH($S14,Reliability!$C$23:$C$50,0)),0),0)*IF($T14="n/a",$D14*$Y14,$G14)+IFERROR(IF(AND($V14&lt;=AK$1,$W14&gt;=AK$1),INDEX(Reliability!P$23:P$50,MATCH($T14,Reliability!$C$23:$C$50,0)),0),0)*$H14*$X14*$Y14),$D14)*$R14</f>
        <v>0</v>
      </c>
    </row>
    <row r="15" spans="1:37" x14ac:dyDescent="0.25">
      <c r="A15" s="203"/>
      <c r="B15" s="118" t="str">
        <f>unique_contracts!B15</f>
        <v>_NEW_GENERIC_BATTERY_STORAGE</v>
      </c>
      <c r="C15" s="99" t="str">
        <f>unique_contracts!D15</f>
        <v>Development</v>
      </c>
      <c r="D15" s="117">
        <f>unique_contracts!J15</f>
        <v>15</v>
      </c>
      <c r="E15" s="99">
        <f>unique_contracts!M15</f>
        <v>0</v>
      </c>
      <c r="F15" s="99">
        <f>unique_contracts!N15</f>
        <v>0</v>
      </c>
      <c r="G15" s="99">
        <f>unique_contracts!P15</f>
        <v>0</v>
      </c>
      <c r="H15" s="99">
        <f>unique_contracts!R15</f>
        <v>15</v>
      </c>
      <c r="I15" s="99">
        <f>unique_contracts!V15</f>
        <v>60</v>
      </c>
      <c r="J15" s="118" t="str">
        <f>unique_contracts!AB15</f>
        <v>Buy</v>
      </c>
      <c r="K15" s="99">
        <f>unique_contracts!AM15</f>
        <v>0</v>
      </c>
      <c r="L15" s="99">
        <f>unique_contracts!AN15</f>
        <v>0</v>
      </c>
      <c r="M15" s="99">
        <f>unique_contracts!AO15</f>
        <v>0</v>
      </c>
      <c r="N15" s="99">
        <f>unique_contracts!AP15</f>
        <v>0</v>
      </c>
      <c r="O15" s="99">
        <f>unique_contracts!AQ15</f>
        <v>0</v>
      </c>
      <c r="P15" s="99">
        <f>unique_contracts!AR15</f>
        <v>0</v>
      </c>
      <c r="Q15" s="99" t="str">
        <f>unique_contracts!BP15</f>
        <v>CapacityOnly</v>
      </c>
      <c r="R15" s="99">
        <f t="shared" si="0"/>
        <v>1</v>
      </c>
      <c r="S15" s="99" t="str">
        <f>IFERROR(IF(AND(I15&gt;0,E15="NotHybrid"),_xlfn.CONCAT(MAX(MIN(ROUNDDOWN(I15/D15,0),8),4),INDEX(resources!$G:$G,MATCH(B15,resources!$A:$A,0))),INDEX(resources!$G:$G,MATCH(B15,resources!$A:$A,0))),"n/a")</f>
        <v>hr_batteries</v>
      </c>
      <c r="T15" s="99" t="str">
        <f t="shared" si="1"/>
        <v>4hr_batteries</v>
      </c>
      <c r="U15" s="99" t="str">
        <f t="shared" si="2"/>
        <v>hybrid</v>
      </c>
      <c r="V15" s="99">
        <f t="shared" si="3"/>
        <v>0</v>
      </c>
      <c r="W15" s="99">
        <f t="shared" si="4"/>
        <v>0</v>
      </c>
      <c r="X15" s="116">
        <f t="shared" si="5"/>
        <v>1</v>
      </c>
      <c r="Y15" s="116">
        <f t="shared" si="6"/>
        <v>1</v>
      </c>
      <c r="Z15" s="99">
        <f>MIN((IFERROR(IF(AND($V15&lt;=Z$1,$W15&gt;=Z$1),INDEX(Reliability!E$23:E$50,MATCH($S15,Reliability!$C$23:$C$50,0)),0),0)*IF($T15="n/a",$D15*$Y15,$G15)+IFERROR(IF(AND($V15&lt;=Z$1,$W15&gt;=Z$1),INDEX(Reliability!E$23:E$50,MATCH($T15,Reliability!$C$23:$C$50,0)),0),0)*$H15*$X15*$Y15),$D15)*$R15</f>
        <v>0</v>
      </c>
      <c r="AA15" s="99">
        <f>MIN((IFERROR(IF(AND($V15&lt;=AA$1,$W15&gt;=AA$1),INDEX(Reliability!F$23:F$50,MATCH($S15,Reliability!$C$23:$C$50,0)),0),0)*IF($T15="n/a",$D15*$Y15,$G15)+IFERROR(IF(AND($V15&lt;=AA$1,$W15&gt;=AA$1),INDEX(Reliability!F$23:F$50,MATCH($T15,Reliability!$C$23:$C$50,0)),0),0)*$H15*$X15*$Y15),$D15)*$R15</f>
        <v>0</v>
      </c>
      <c r="AB15" s="99">
        <f>MIN((IFERROR(IF(AND($V15&lt;=AB$1,$W15&gt;=AB$1),INDEX(Reliability!G$23:G$50,MATCH($S15,Reliability!$C$23:$C$50,0)),0),0)*IF($T15="n/a",$D15*$Y15,$G15)+IFERROR(IF(AND($V15&lt;=AB$1,$W15&gt;=AB$1),INDEX(Reliability!G$23:G$50,MATCH($T15,Reliability!$C$23:$C$50,0)),0),0)*$H15*$X15*$Y15),$D15)*$R15</f>
        <v>0</v>
      </c>
      <c r="AC15" s="99">
        <f>MIN((IFERROR(IF(AND($V15&lt;=AC$1,$W15&gt;=AC$1),INDEX(Reliability!H$23:H$50,MATCH($S15,Reliability!$C$23:$C$50,0)),0),0)*IF($T15="n/a",$D15*$Y15,$G15)+IFERROR(IF(AND($V15&lt;=AC$1,$W15&gt;=AC$1),INDEX(Reliability!H$23:H$50,MATCH($T15,Reliability!$C$23:$C$50,0)),0),0)*$H15*$X15*$Y15),$D15)*$R15</f>
        <v>0</v>
      </c>
      <c r="AD15" s="99">
        <f>MIN((IFERROR(IF(AND($V15&lt;=AD$1,$W15&gt;=AD$1),INDEX(Reliability!I$23:I$50,MATCH($S15,Reliability!$C$23:$C$50,0)),0),0)*IF($T15="n/a",$D15*$Y15,$G15)+IFERROR(IF(AND($V15&lt;=AD$1,$W15&gt;=AD$1),INDEX(Reliability!I$23:I$50,MATCH($T15,Reliability!$C$23:$C$50,0)),0),0)*$H15*$X15*$Y15),$D15)*$R15</f>
        <v>0</v>
      </c>
      <c r="AE15" s="99">
        <f>MIN((IFERROR(IF(AND($V15&lt;=AE$1,$W15&gt;=AE$1),INDEX(Reliability!J$23:J$50,MATCH($S15,Reliability!$C$23:$C$50,0)),0),0)*IF($T15="n/a",$D15*$Y15,$G15)+IFERROR(IF(AND($V15&lt;=AE$1,$W15&gt;=AE$1),INDEX(Reliability!J$23:J$50,MATCH($T15,Reliability!$C$23:$C$50,0)),0),0)*$H15*$X15*$Y15),$D15)*$R15</f>
        <v>0</v>
      </c>
      <c r="AF15" s="99">
        <f>MIN((IFERROR(IF(AND($V15&lt;=AF$1,$W15&gt;=AF$1),INDEX(Reliability!K$23:K$50,MATCH($S15,Reliability!$C$23:$C$50,0)),0),0)*IF($T15="n/a",$D15*$Y15,$G15)+IFERROR(IF(AND($V15&lt;=AF$1,$W15&gt;=AF$1),INDEX(Reliability!K$23:K$50,MATCH($T15,Reliability!$C$23:$C$50,0)),0),0)*$H15*$X15*$Y15),$D15)*$R15</f>
        <v>0</v>
      </c>
      <c r="AG15" s="99">
        <f>MIN((IFERROR(IF(AND($V15&lt;=AG$1,$W15&gt;=AG$1),INDEX(Reliability!L$23:L$50,MATCH($S15,Reliability!$C$23:$C$50,0)),0),0)*IF($T15="n/a",$D15*$Y15,$G15)+IFERROR(IF(AND($V15&lt;=AG$1,$W15&gt;=AG$1),INDEX(Reliability!L$23:L$50,MATCH($T15,Reliability!$C$23:$C$50,0)),0),0)*$H15*$X15*$Y15),$D15)*$R15</f>
        <v>0</v>
      </c>
      <c r="AH15" s="99">
        <f>MIN((IFERROR(IF(AND($V15&lt;=AH$1,$W15&gt;=AH$1),INDEX(Reliability!M$23:M$50,MATCH($S15,Reliability!$C$23:$C$50,0)),0),0)*IF($T15="n/a",$D15*$Y15,$G15)+IFERROR(IF(AND($V15&lt;=AH$1,$W15&gt;=AH$1),INDEX(Reliability!M$23:M$50,MATCH($T15,Reliability!$C$23:$C$50,0)),0),0)*$H15*$X15*$Y15),$D15)*$R15</f>
        <v>0</v>
      </c>
      <c r="AI15" s="99">
        <f>MIN((IFERROR(IF(AND($V15&lt;=AI$1,$W15&gt;=AI$1),INDEX(Reliability!N$23:N$50,MATCH($S15,Reliability!$C$23:$C$50,0)),0),0)*IF($T15="n/a",$D15*$Y15,$G15)+IFERROR(IF(AND($V15&lt;=AI$1,$W15&gt;=AI$1),INDEX(Reliability!N$23:N$50,MATCH($T15,Reliability!$C$23:$C$50,0)),0),0)*$H15*$X15*$Y15),$D15)*$R15</f>
        <v>0</v>
      </c>
      <c r="AJ15" s="99">
        <f>MIN((IFERROR(IF(AND($V15&lt;=AJ$1,$W15&gt;=AJ$1),INDEX(Reliability!O$23:O$50,MATCH($S15,Reliability!$C$23:$C$50,0)),0),0)*IF($T15="n/a",$D15*$Y15,$G15)+IFERROR(IF(AND($V15&lt;=AJ$1,$W15&gt;=AJ$1),INDEX(Reliability!O$23:O$50,MATCH($T15,Reliability!$C$23:$C$50,0)),0),0)*$H15*$X15*$Y15),$D15)*$R15</f>
        <v>0</v>
      </c>
      <c r="AK15" s="99">
        <f>MIN((IFERROR(IF(AND($V15&lt;=AK$1,$W15&gt;=AK$1),INDEX(Reliability!P$23:P$50,MATCH($S15,Reliability!$C$23:$C$50,0)),0),0)*IF($T15="n/a",$D15*$Y15,$G15)+IFERROR(IF(AND($V15&lt;=AK$1,$W15&gt;=AK$1),INDEX(Reliability!P$23:P$50,MATCH($T15,Reliability!$C$23:$C$50,0)),0),0)*$H15*$X15*$Y15),$D15)*$R15</f>
        <v>0</v>
      </c>
    </row>
    <row r="16" spans="1:37" x14ac:dyDescent="0.25">
      <c r="A16" s="203"/>
      <c r="B16" s="118" t="str">
        <f>unique_contracts!B16</f>
        <v>_NEW_GENERIC_BIOMASS/WOOD</v>
      </c>
      <c r="C16" s="99" t="str">
        <f>unique_contracts!D16</f>
        <v>Development</v>
      </c>
      <c r="D16" s="117">
        <f>unique_contracts!J16</f>
        <v>3</v>
      </c>
      <c r="E16" s="99">
        <f>unique_contracts!M16</f>
        <v>0</v>
      </c>
      <c r="F16" s="99">
        <f>unique_contracts!N16</f>
        <v>0</v>
      </c>
      <c r="G16" s="99">
        <f>unique_contracts!P16</f>
        <v>0</v>
      </c>
      <c r="H16" s="99">
        <f>unique_contracts!R16</f>
        <v>0</v>
      </c>
      <c r="I16" s="99">
        <f>unique_contracts!V16</f>
        <v>0</v>
      </c>
      <c r="J16" s="118" t="str">
        <f>unique_contracts!AB16</f>
        <v>Buy</v>
      </c>
      <c r="K16" s="99">
        <f>unique_contracts!AM16</f>
        <v>0</v>
      </c>
      <c r="L16" s="99">
        <f>unique_contracts!AN16</f>
        <v>0</v>
      </c>
      <c r="M16" s="99">
        <f>unique_contracts!AO16</f>
        <v>0</v>
      </c>
      <c r="N16" s="99">
        <f>unique_contracts!AP16</f>
        <v>0</v>
      </c>
      <c r="O16" s="99">
        <f>unique_contracts!AQ16</f>
        <v>0</v>
      </c>
      <c r="P16" s="99">
        <f>unique_contracts!AR16</f>
        <v>0</v>
      </c>
      <c r="Q16" s="99" t="str">
        <f>unique_contracts!BP16</f>
        <v>EnergyCapacity</v>
      </c>
      <c r="R16" s="99">
        <f t="shared" si="0"/>
        <v>1</v>
      </c>
      <c r="S16" s="99" t="str">
        <f>IFERROR(IF(AND(I16&gt;0,E16="NotHybrid"),_xlfn.CONCAT(MAX(MIN(ROUNDDOWN(I16/D16,0),8),4),INDEX(resources!$G:$G,MATCH(B16,resources!$A:$A,0))),INDEX(resources!$G:$G,MATCH(B16,resources!$A:$A,0))),"n/a")</f>
        <v>biomass_wood</v>
      </c>
      <c r="T16" s="99" t="str">
        <f t="shared" si="1"/>
        <v>n/a</v>
      </c>
      <c r="U16" s="99" t="str">
        <f t="shared" si="2"/>
        <v>biomass_wood</v>
      </c>
      <c r="V16" s="99">
        <f t="shared" si="3"/>
        <v>0</v>
      </c>
      <c r="W16" s="99">
        <f t="shared" si="4"/>
        <v>0</v>
      </c>
      <c r="X16" s="116">
        <f t="shared" si="5"/>
        <v>1</v>
      </c>
      <c r="Y16" s="116">
        <f t="shared" si="6"/>
        <v>1</v>
      </c>
      <c r="Z16" s="99">
        <f>MIN((IFERROR(IF(AND($V16&lt;=Z$1,$W16&gt;=Z$1),INDEX(Reliability!E$23:E$50,MATCH($S16,Reliability!$C$23:$C$50,0)),0),0)*IF($T16="n/a",$D16*$Y16,$G16)+IFERROR(IF(AND($V16&lt;=Z$1,$W16&gt;=Z$1),INDEX(Reliability!E$23:E$50,MATCH($T16,Reliability!$C$23:$C$50,0)),0),0)*$H16*$X16*$Y16),$D16)*$R16</f>
        <v>0</v>
      </c>
      <c r="AA16" s="99">
        <f>MIN((IFERROR(IF(AND($V16&lt;=AA$1,$W16&gt;=AA$1),INDEX(Reliability!F$23:F$50,MATCH($S16,Reliability!$C$23:$C$50,0)),0),0)*IF($T16="n/a",$D16*$Y16,$G16)+IFERROR(IF(AND($V16&lt;=AA$1,$W16&gt;=AA$1),INDEX(Reliability!F$23:F$50,MATCH($T16,Reliability!$C$23:$C$50,0)),0),0)*$H16*$X16*$Y16),$D16)*$R16</f>
        <v>0</v>
      </c>
      <c r="AB16" s="99">
        <f>MIN((IFERROR(IF(AND($V16&lt;=AB$1,$W16&gt;=AB$1),INDEX(Reliability!G$23:G$50,MATCH($S16,Reliability!$C$23:$C$50,0)),0),0)*IF($T16="n/a",$D16*$Y16,$G16)+IFERROR(IF(AND($V16&lt;=AB$1,$W16&gt;=AB$1),INDEX(Reliability!G$23:G$50,MATCH($T16,Reliability!$C$23:$C$50,0)),0),0)*$H16*$X16*$Y16),$D16)*$R16</f>
        <v>0</v>
      </c>
      <c r="AC16" s="99">
        <f>MIN((IFERROR(IF(AND($V16&lt;=AC$1,$W16&gt;=AC$1),INDEX(Reliability!H$23:H$50,MATCH($S16,Reliability!$C$23:$C$50,0)),0),0)*IF($T16="n/a",$D16*$Y16,$G16)+IFERROR(IF(AND($V16&lt;=AC$1,$W16&gt;=AC$1),INDEX(Reliability!H$23:H$50,MATCH($T16,Reliability!$C$23:$C$50,0)),0),0)*$H16*$X16*$Y16),$D16)*$R16</f>
        <v>0</v>
      </c>
      <c r="AD16" s="99">
        <f>MIN((IFERROR(IF(AND($V16&lt;=AD$1,$W16&gt;=AD$1),INDEX(Reliability!I$23:I$50,MATCH($S16,Reliability!$C$23:$C$50,0)),0),0)*IF($T16="n/a",$D16*$Y16,$G16)+IFERROR(IF(AND($V16&lt;=AD$1,$W16&gt;=AD$1),INDEX(Reliability!I$23:I$50,MATCH($T16,Reliability!$C$23:$C$50,0)),0),0)*$H16*$X16*$Y16),$D16)*$R16</f>
        <v>0</v>
      </c>
      <c r="AE16" s="99">
        <f>MIN((IFERROR(IF(AND($V16&lt;=AE$1,$W16&gt;=AE$1),INDEX(Reliability!J$23:J$50,MATCH($S16,Reliability!$C$23:$C$50,0)),0),0)*IF($T16="n/a",$D16*$Y16,$G16)+IFERROR(IF(AND($V16&lt;=AE$1,$W16&gt;=AE$1),INDEX(Reliability!J$23:J$50,MATCH($T16,Reliability!$C$23:$C$50,0)),0),0)*$H16*$X16*$Y16),$D16)*$R16</f>
        <v>0</v>
      </c>
      <c r="AF16" s="99">
        <f>MIN((IFERROR(IF(AND($V16&lt;=AF$1,$W16&gt;=AF$1),INDEX(Reliability!K$23:K$50,MATCH($S16,Reliability!$C$23:$C$50,0)),0),0)*IF($T16="n/a",$D16*$Y16,$G16)+IFERROR(IF(AND($V16&lt;=AF$1,$W16&gt;=AF$1),INDEX(Reliability!K$23:K$50,MATCH($T16,Reliability!$C$23:$C$50,0)),0),0)*$H16*$X16*$Y16),$D16)*$R16</f>
        <v>0</v>
      </c>
      <c r="AG16" s="99">
        <f>MIN((IFERROR(IF(AND($V16&lt;=AG$1,$W16&gt;=AG$1),INDEX(Reliability!L$23:L$50,MATCH($S16,Reliability!$C$23:$C$50,0)),0),0)*IF($T16="n/a",$D16*$Y16,$G16)+IFERROR(IF(AND($V16&lt;=AG$1,$W16&gt;=AG$1),INDEX(Reliability!L$23:L$50,MATCH($T16,Reliability!$C$23:$C$50,0)),0),0)*$H16*$X16*$Y16),$D16)*$R16</f>
        <v>0</v>
      </c>
      <c r="AH16" s="99">
        <f>MIN((IFERROR(IF(AND($V16&lt;=AH$1,$W16&gt;=AH$1),INDEX(Reliability!M$23:M$50,MATCH($S16,Reliability!$C$23:$C$50,0)),0),0)*IF($T16="n/a",$D16*$Y16,$G16)+IFERROR(IF(AND($V16&lt;=AH$1,$W16&gt;=AH$1),INDEX(Reliability!M$23:M$50,MATCH($T16,Reliability!$C$23:$C$50,0)),0),0)*$H16*$X16*$Y16),$D16)*$R16</f>
        <v>0</v>
      </c>
      <c r="AI16" s="99">
        <f>MIN((IFERROR(IF(AND($V16&lt;=AI$1,$W16&gt;=AI$1),INDEX(Reliability!N$23:N$50,MATCH($S16,Reliability!$C$23:$C$50,0)),0),0)*IF($T16="n/a",$D16*$Y16,$G16)+IFERROR(IF(AND($V16&lt;=AI$1,$W16&gt;=AI$1),INDEX(Reliability!N$23:N$50,MATCH($T16,Reliability!$C$23:$C$50,0)),0),0)*$H16*$X16*$Y16),$D16)*$R16</f>
        <v>0</v>
      </c>
      <c r="AJ16" s="99">
        <f>MIN((IFERROR(IF(AND($V16&lt;=AJ$1,$W16&gt;=AJ$1),INDEX(Reliability!O$23:O$50,MATCH($S16,Reliability!$C$23:$C$50,0)),0),0)*IF($T16="n/a",$D16*$Y16,$G16)+IFERROR(IF(AND($V16&lt;=AJ$1,$W16&gt;=AJ$1),INDEX(Reliability!O$23:O$50,MATCH($T16,Reliability!$C$23:$C$50,0)),0),0)*$H16*$X16*$Y16),$D16)*$R16</f>
        <v>0</v>
      </c>
      <c r="AK16" s="99">
        <f>MIN((IFERROR(IF(AND($V16&lt;=AK$1,$W16&gt;=AK$1),INDEX(Reliability!P$23:P$50,MATCH($S16,Reliability!$C$23:$C$50,0)),0),0)*IF($T16="n/a",$D16*$Y16,$G16)+IFERROR(IF(AND($V16&lt;=AK$1,$W16&gt;=AK$1),INDEX(Reliability!P$23:P$50,MATCH($T16,Reliability!$C$23:$C$50,0)),0),0)*$H16*$X16*$Y16),$D16)*$R16</f>
        <v>0</v>
      </c>
    </row>
    <row r="17" spans="1:37" x14ac:dyDescent="0.25">
      <c r="A17" s="203"/>
      <c r="B17" s="118" t="str">
        <f>unique_contracts!B17</f>
        <v>_NEW_GENERIC_SOLAR_FIXED</v>
      </c>
      <c r="C17" s="99" t="str">
        <f>unique_contracts!D17</f>
        <v>Development</v>
      </c>
      <c r="D17" s="117">
        <f>unique_contracts!J17</f>
        <v>2.0619999999999998</v>
      </c>
      <c r="E17" s="99">
        <f>unique_contracts!M17</f>
        <v>0</v>
      </c>
      <c r="F17" s="99">
        <f>unique_contracts!N17</f>
        <v>0</v>
      </c>
      <c r="G17" s="99">
        <f>unique_contracts!P17</f>
        <v>0</v>
      </c>
      <c r="H17" s="99">
        <f>unique_contracts!R17</f>
        <v>0</v>
      </c>
      <c r="I17" s="99">
        <f>unique_contracts!V17</f>
        <v>0</v>
      </c>
      <c r="J17" s="118" t="str">
        <f>unique_contracts!AB17</f>
        <v>Buy</v>
      </c>
      <c r="K17" s="99">
        <f>unique_contracts!AM17</f>
        <v>0</v>
      </c>
      <c r="L17" s="99">
        <f>unique_contracts!AN17</f>
        <v>0</v>
      </c>
      <c r="M17" s="99">
        <f>unique_contracts!AO17</f>
        <v>0</v>
      </c>
      <c r="N17" s="99">
        <f>unique_contracts!AP17</f>
        <v>0</v>
      </c>
      <c r="O17" s="99">
        <f>unique_contracts!AQ17</f>
        <v>0</v>
      </c>
      <c r="P17" s="99">
        <f>unique_contracts!AR17</f>
        <v>0</v>
      </c>
      <c r="Q17" s="99" t="str">
        <f>unique_contracts!BP17</f>
        <v>EnergyCapacity</v>
      </c>
      <c r="R17" s="99">
        <f t="shared" si="0"/>
        <v>1</v>
      </c>
      <c r="S17" s="99" t="str">
        <f>IFERROR(IF(AND(I17&gt;0,E17="NotHybrid"),_xlfn.CONCAT(MAX(MIN(ROUNDDOWN(I17/D17,0),8),4),INDEX(resources!$G:$G,MATCH(B17,resources!$A:$A,0))),INDEX(resources!$G:$G,MATCH(B17,resources!$A:$A,0))),"n/a")</f>
        <v>utility_pv</v>
      </c>
      <c r="T17" s="99" t="str">
        <f t="shared" si="1"/>
        <v>n/a</v>
      </c>
      <c r="U17" s="99" t="str">
        <f t="shared" si="2"/>
        <v>utility_pv</v>
      </c>
      <c r="V17" s="99">
        <f t="shared" si="3"/>
        <v>0</v>
      </c>
      <c r="W17" s="99">
        <f t="shared" si="4"/>
        <v>0</v>
      </c>
      <c r="X17" s="116">
        <f t="shared" si="5"/>
        <v>1</v>
      </c>
      <c r="Y17" s="116">
        <f t="shared" si="6"/>
        <v>1</v>
      </c>
      <c r="Z17" s="99">
        <f>MIN((IFERROR(IF(AND($V17&lt;=Z$1,$W17&gt;=Z$1),INDEX(Reliability!E$23:E$50,MATCH($S17,Reliability!$C$23:$C$50,0)),0),0)*IF($T17="n/a",$D17*$Y17,$G17)+IFERROR(IF(AND($V17&lt;=Z$1,$W17&gt;=Z$1),INDEX(Reliability!E$23:E$50,MATCH($T17,Reliability!$C$23:$C$50,0)),0),0)*$H17*$X17*$Y17),$D17)*$R17</f>
        <v>0</v>
      </c>
      <c r="AA17" s="99">
        <f>MIN((IFERROR(IF(AND($V17&lt;=AA$1,$W17&gt;=AA$1),INDEX(Reliability!F$23:F$50,MATCH($S17,Reliability!$C$23:$C$50,0)),0),0)*IF($T17="n/a",$D17*$Y17,$G17)+IFERROR(IF(AND($V17&lt;=AA$1,$W17&gt;=AA$1),INDEX(Reliability!F$23:F$50,MATCH($T17,Reliability!$C$23:$C$50,0)),0),0)*$H17*$X17*$Y17),$D17)*$R17</f>
        <v>0</v>
      </c>
      <c r="AB17" s="99">
        <f>MIN((IFERROR(IF(AND($V17&lt;=AB$1,$W17&gt;=AB$1),INDEX(Reliability!G$23:G$50,MATCH($S17,Reliability!$C$23:$C$50,0)),0),0)*IF($T17="n/a",$D17*$Y17,$G17)+IFERROR(IF(AND($V17&lt;=AB$1,$W17&gt;=AB$1),INDEX(Reliability!G$23:G$50,MATCH($T17,Reliability!$C$23:$C$50,0)),0),0)*$H17*$X17*$Y17),$D17)*$R17</f>
        <v>0</v>
      </c>
      <c r="AC17" s="99">
        <f>MIN((IFERROR(IF(AND($V17&lt;=AC$1,$W17&gt;=AC$1),INDEX(Reliability!H$23:H$50,MATCH($S17,Reliability!$C$23:$C$50,0)),0),0)*IF($T17="n/a",$D17*$Y17,$G17)+IFERROR(IF(AND($V17&lt;=AC$1,$W17&gt;=AC$1),INDEX(Reliability!H$23:H$50,MATCH($T17,Reliability!$C$23:$C$50,0)),0),0)*$H17*$X17*$Y17),$D17)*$R17</f>
        <v>0</v>
      </c>
      <c r="AD17" s="99">
        <f>MIN((IFERROR(IF(AND($V17&lt;=AD$1,$W17&gt;=AD$1),INDEX(Reliability!I$23:I$50,MATCH($S17,Reliability!$C$23:$C$50,0)),0),0)*IF($T17="n/a",$D17*$Y17,$G17)+IFERROR(IF(AND($V17&lt;=AD$1,$W17&gt;=AD$1),INDEX(Reliability!I$23:I$50,MATCH($T17,Reliability!$C$23:$C$50,0)),0),0)*$H17*$X17*$Y17),$D17)*$R17</f>
        <v>0</v>
      </c>
      <c r="AE17" s="99">
        <f>MIN((IFERROR(IF(AND($V17&lt;=AE$1,$W17&gt;=AE$1),INDEX(Reliability!J$23:J$50,MATCH($S17,Reliability!$C$23:$C$50,0)),0),0)*IF($T17="n/a",$D17*$Y17,$G17)+IFERROR(IF(AND($V17&lt;=AE$1,$W17&gt;=AE$1),INDEX(Reliability!J$23:J$50,MATCH($T17,Reliability!$C$23:$C$50,0)),0),0)*$H17*$X17*$Y17),$D17)*$R17</f>
        <v>0</v>
      </c>
      <c r="AF17" s="99">
        <f>MIN((IFERROR(IF(AND($V17&lt;=AF$1,$W17&gt;=AF$1),INDEX(Reliability!K$23:K$50,MATCH($S17,Reliability!$C$23:$C$50,0)),0),0)*IF($T17="n/a",$D17*$Y17,$G17)+IFERROR(IF(AND($V17&lt;=AF$1,$W17&gt;=AF$1),INDEX(Reliability!K$23:K$50,MATCH($T17,Reliability!$C$23:$C$50,0)),0),0)*$H17*$X17*$Y17),$D17)*$R17</f>
        <v>0</v>
      </c>
      <c r="AG17" s="99">
        <f>MIN((IFERROR(IF(AND($V17&lt;=AG$1,$W17&gt;=AG$1),INDEX(Reliability!L$23:L$50,MATCH($S17,Reliability!$C$23:$C$50,0)),0),0)*IF($T17="n/a",$D17*$Y17,$G17)+IFERROR(IF(AND($V17&lt;=AG$1,$W17&gt;=AG$1),INDEX(Reliability!L$23:L$50,MATCH($T17,Reliability!$C$23:$C$50,0)),0),0)*$H17*$X17*$Y17),$D17)*$R17</f>
        <v>0</v>
      </c>
      <c r="AH17" s="99">
        <f>MIN((IFERROR(IF(AND($V17&lt;=AH$1,$W17&gt;=AH$1),INDEX(Reliability!M$23:M$50,MATCH($S17,Reliability!$C$23:$C$50,0)),0),0)*IF($T17="n/a",$D17*$Y17,$G17)+IFERROR(IF(AND($V17&lt;=AH$1,$W17&gt;=AH$1),INDEX(Reliability!M$23:M$50,MATCH($T17,Reliability!$C$23:$C$50,0)),0),0)*$H17*$X17*$Y17),$D17)*$R17</f>
        <v>0</v>
      </c>
      <c r="AI17" s="99">
        <f>MIN((IFERROR(IF(AND($V17&lt;=AI$1,$W17&gt;=AI$1),INDEX(Reliability!N$23:N$50,MATCH($S17,Reliability!$C$23:$C$50,0)),0),0)*IF($T17="n/a",$D17*$Y17,$G17)+IFERROR(IF(AND($V17&lt;=AI$1,$W17&gt;=AI$1),INDEX(Reliability!N$23:N$50,MATCH($T17,Reliability!$C$23:$C$50,0)),0),0)*$H17*$X17*$Y17),$D17)*$R17</f>
        <v>0</v>
      </c>
      <c r="AJ17" s="99">
        <f>MIN((IFERROR(IF(AND($V17&lt;=AJ$1,$W17&gt;=AJ$1),INDEX(Reliability!O$23:O$50,MATCH($S17,Reliability!$C$23:$C$50,0)),0),0)*IF($T17="n/a",$D17*$Y17,$G17)+IFERROR(IF(AND($V17&lt;=AJ$1,$W17&gt;=AJ$1),INDEX(Reliability!O$23:O$50,MATCH($T17,Reliability!$C$23:$C$50,0)),0),0)*$H17*$X17*$Y17),$D17)*$R17</f>
        <v>0</v>
      </c>
      <c r="AK17" s="99">
        <f>MIN((IFERROR(IF(AND($V17&lt;=AK$1,$W17&gt;=AK$1),INDEX(Reliability!P$23:P$50,MATCH($S17,Reliability!$C$23:$C$50,0)),0),0)*IF($T17="n/a",$D17*$Y17,$G17)+IFERROR(IF(AND($V17&lt;=AK$1,$W17&gt;=AK$1),INDEX(Reliability!P$23:P$50,MATCH($T17,Reliability!$C$23:$C$50,0)),0),0)*$H17*$X17*$Y17),$D17)*$R17</f>
        <v>0</v>
      </c>
    </row>
    <row r="18" spans="1:37" x14ac:dyDescent="0.25">
      <c r="A18" s="203"/>
      <c r="B18" s="118" t="str">
        <f>unique_contracts!B18</f>
        <v>_NEW_GENERIC_SOLAR_1AXIS</v>
      </c>
      <c r="C18" s="99" t="str">
        <f>unique_contracts!D18</f>
        <v>Development</v>
      </c>
      <c r="D18" s="117">
        <f>unique_contracts!J18</f>
        <v>10</v>
      </c>
      <c r="E18" s="99">
        <f>unique_contracts!M18</f>
        <v>0</v>
      </c>
      <c r="F18" s="99">
        <f>unique_contracts!N18</f>
        <v>0</v>
      </c>
      <c r="G18" s="99">
        <f>unique_contracts!P18</f>
        <v>0</v>
      </c>
      <c r="H18" s="99">
        <f>unique_contracts!R18</f>
        <v>0</v>
      </c>
      <c r="I18" s="99">
        <f>unique_contracts!V18</f>
        <v>0</v>
      </c>
      <c r="J18" s="118" t="str">
        <f>unique_contracts!AB18</f>
        <v>Buy</v>
      </c>
      <c r="K18" s="99">
        <f>unique_contracts!AM18</f>
        <v>0</v>
      </c>
      <c r="L18" s="99">
        <f>unique_contracts!AN18</f>
        <v>0</v>
      </c>
      <c r="M18" s="99">
        <f>unique_contracts!AO18</f>
        <v>0</v>
      </c>
      <c r="N18" s="99">
        <f>unique_contracts!AP18</f>
        <v>0</v>
      </c>
      <c r="O18" s="99">
        <f>unique_contracts!AQ18</f>
        <v>0</v>
      </c>
      <c r="P18" s="99">
        <f>unique_contracts!AR18</f>
        <v>0</v>
      </c>
      <c r="Q18" s="99" t="str">
        <f>unique_contracts!BP18</f>
        <v>EnergyCapacity</v>
      </c>
      <c r="R18" s="99">
        <f t="shared" si="0"/>
        <v>1</v>
      </c>
      <c r="S18" s="99" t="str">
        <f>IFERROR(IF(AND(I18&gt;0,E18="NotHybrid"),_xlfn.CONCAT(MAX(MIN(ROUNDDOWN(I18/D18,0),8),4),INDEX(resources!$G:$G,MATCH(B18,resources!$A:$A,0))),INDEX(resources!$G:$G,MATCH(B18,resources!$A:$A,0))),"n/a")</f>
        <v>utility_pv</v>
      </c>
      <c r="T18" s="99" t="str">
        <f t="shared" si="1"/>
        <v>n/a</v>
      </c>
      <c r="U18" s="99" t="str">
        <f t="shared" si="2"/>
        <v>utility_pv</v>
      </c>
      <c r="V18" s="99">
        <f t="shared" si="3"/>
        <v>0</v>
      </c>
      <c r="W18" s="99">
        <f t="shared" si="4"/>
        <v>0</v>
      </c>
      <c r="X18" s="116">
        <f t="shared" si="5"/>
        <v>1</v>
      </c>
      <c r="Y18" s="116">
        <f t="shared" si="6"/>
        <v>1</v>
      </c>
      <c r="Z18" s="99">
        <f>MIN((IFERROR(IF(AND($V18&lt;=Z$1,$W18&gt;=Z$1),INDEX(Reliability!E$23:E$50,MATCH($S18,Reliability!$C$23:$C$50,0)),0),0)*IF($T18="n/a",$D18*$Y18,$G18)+IFERROR(IF(AND($V18&lt;=Z$1,$W18&gt;=Z$1),INDEX(Reliability!E$23:E$50,MATCH($T18,Reliability!$C$23:$C$50,0)),0),0)*$H18*$X18*$Y18),$D18)*$R18</f>
        <v>0</v>
      </c>
      <c r="AA18" s="99">
        <f>MIN((IFERROR(IF(AND($V18&lt;=AA$1,$W18&gt;=AA$1),INDEX(Reliability!F$23:F$50,MATCH($S18,Reliability!$C$23:$C$50,0)),0),0)*IF($T18="n/a",$D18*$Y18,$G18)+IFERROR(IF(AND($V18&lt;=AA$1,$W18&gt;=AA$1),INDEX(Reliability!F$23:F$50,MATCH($T18,Reliability!$C$23:$C$50,0)),0),0)*$H18*$X18*$Y18),$D18)*$R18</f>
        <v>0</v>
      </c>
      <c r="AB18" s="99">
        <f>MIN((IFERROR(IF(AND($V18&lt;=AB$1,$W18&gt;=AB$1),INDEX(Reliability!G$23:G$50,MATCH($S18,Reliability!$C$23:$C$50,0)),0),0)*IF($T18="n/a",$D18*$Y18,$G18)+IFERROR(IF(AND($V18&lt;=AB$1,$W18&gt;=AB$1),INDEX(Reliability!G$23:G$50,MATCH($T18,Reliability!$C$23:$C$50,0)),0),0)*$H18*$X18*$Y18),$D18)*$R18</f>
        <v>0</v>
      </c>
      <c r="AC18" s="99">
        <f>MIN((IFERROR(IF(AND($V18&lt;=AC$1,$W18&gt;=AC$1),INDEX(Reliability!H$23:H$50,MATCH($S18,Reliability!$C$23:$C$50,0)),0),0)*IF($T18="n/a",$D18*$Y18,$G18)+IFERROR(IF(AND($V18&lt;=AC$1,$W18&gt;=AC$1),INDEX(Reliability!H$23:H$50,MATCH($T18,Reliability!$C$23:$C$50,0)),0),0)*$H18*$X18*$Y18),$D18)*$R18</f>
        <v>0</v>
      </c>
      <c r="AD18" s="99">
        <f>MIN((IFERROR(IF(AND($V18&lt;=AD$1,$W18&gt;=AD$1),INDEX(Reliability!I$23:I$50,MATCH($S18,Reliability!$C$23:$C$50,0)),0),0)*IF($T18="n/a",$D18*$Y18,$G18)+IFERROR(IF(AND($V18&lt;=AD$1,$W18&gt;=AD$1),INDEX(Reliability!I$23:I$50,MATCH($T18,Reliability!$C$23:$C$50,0)),0),0)*$H18*$X18*$Y18),$D18)*$R18</f>
        <v>0</v>
      </c>
      <c r="AE18" s="99">
        <f>MIN((IFERROR(IF(AND($V18&lt;=AE$1,$W18&gt;=AE$1),INDEX(Reliability!J$23:J$50,MATCH($S18,Reliability!$C$23:$C$50,0)),0),0)*IF($T18="n/a",$D18*$Y18,$G18)+IFERROR(IF(AND($V18&lt;=AE$1,$W18&gt;=AE$1),INDEX(Reliability!J$23:J$50,MATCH($T18,Reliability!$C$23:$C$50,0)),0),0)*$H18*$X18*$Y18),$D18)*$R18</f>
        <v>0</v>
      </c>
      <c r="AF18" s="99">
        <f>MIN((IFERROR(IF(AND($V18&lt;=AF$1,$W18&gt;=AF$1),INDEX(Reliability!K$23:K$50,MATCH($S18,Reliability!$C$23:$C$50,0)),0),0)*IF($T18="n/a",$D18*$Y18,$G18)+IFERROR(IF(AND($V18&lt;=AF$1,$W18&gt;=AF$1),INDEX(Reliability!K$23:K$50,MATCH($T18,Reliability!$C$23:$C$50,0)),0),0)*$H18*$X18*$Y18),$D18)*$R18</f>
        <v>0</v>
      </c>
      <c r="AG18" s="99">
        <f>MIN((IFERROR(IF(AND($V18&lt;=AG$1,$W18&gt;=AG$1),INDEX(Reliability!L$23:L$50,MATCH($S18,Reliability!$C$23:$C$50,0)),0),0)*IF($T18="n/a",$D18*$Y18,$G18)+IFERROR(IF(AND($V18&lt;=AG$1,$W18&gt;=AG$1),INDEX(Reliability!L$23:L$50,MATCH($T18,Reliability!$C$23:$C$50,0)),0),0)*$H18*$X18*$Y18),$D18)*$R18</f>
        <v>0</v>
      </c>
      <c r="AH18" s="99">
        <f>MIN((IFERROR(IF(AND($V18&lt;=AH$1,$W18&gt;=AH$1),INDEX(Reliability!M$23:M$50,MATCH($S18,Reliability!$C$23:$C$50,0)),0),0)*IF($T18="n/a",$D18*$Y18,$G18)+IFERROR(IF(AND($V18&lt;=AH$1,$W18&gt;=AH$1),INDEX(Reliability!M$23:M$50,MATCH($T18,Reliability!$C$23:$C$50,0)),0),0)*$H18*$X18*$Y18),$D18)*$R18</f>
        <v>0</v>
      </c>
      <c r="AI18" s="99">
        <f>MIN((IFERROR(IF(AND($V18&lt;=AI$1,$W18&gt;=AI$1),INDEX(Reliability!N$23:N$50,MATCH($S18,Reliability!$C$23:$C$50,0)),0),0)*IF($T18="n/a",$D18*$Y18,$G18)+IFERROR(IF(AND($V18&lt;=AI$1,$W18&gt;=AI$1),INDEX(Reliability!N$23:N$50,MATCH($T18,Reliability!$C$23:$C$50,0)),0),0)*$H18*$X18*$Y18),$D18)*$R18</f>
        <v>0</v>
      </c>
      <c r="AJ18" s="99">
        <f>MIN((IFERROR(IF(AND($V18&lt;=AJ$1,$W18&gt;=AJ$1),INDEX(Reliability!O$23:O$50,MATCH($S18,Reliability!$C$23:$C$50,0)),0),0)*IF($T18="n/a",$D18*$Y18,$G18)+IFERROR(IF(AND($V18&lt;=AJ$1,$W18&gt;=AJ$1),INDEX(Reliability!O$23:O$50,MATCH($T18,Reliability!$C$23:$C$50,0)),0),0)*$H18*$X18*$Y18),$D18)*$R18</f>
        <v>0</v>
      </c>
      <c r="AK18" s="99">
        <f>MIN((IFERROR(IF(AND($V18&lt;=AK$1,$W18&gt;=AK$1),INDEX(Reliability!P$23:P$50,MATCH($S18,Reliability!$C$23:$C$50,0)),0),0)*IF($T18="n/a",$D18*$Y18,$G18)+IFERROR(IF(AND($V18&lt;=AK$1,$W18&gt;=AK$1),INDEX(Reliability!P$23:P$50,MATCH($T18,Reliability!$C$23:$C$50,0)),0),0)*$H18*$X18*$Y18),$D18)*$R18</f>
        <v>0</v>
      </c>
    </row>
    <row r="19" spans="1:37" x14ac:dyDescent="0.25">
      <c r="A19" s="203"/>
      <c r="B19" s="118" t="str">
        <f>unique_contracts!B19</f>
        <v>_NEW_GENERIC_SOLAR_FIXED</v>
      </c>
      <c r="C19" s="99" t="str">
        <f>unique_contracts!D19</f>
        <v>Development</v>
      </c>
      <c r="D19" s="117">
        <f>unique_contracts!J19</f>
        <v>1.75</v>
      </c>
      <c r="E19" s="99">
        <f>unique_contracts!M19</f>
        <v>0</v>
      </c>
      <c r="F19" s="99">
        <f>unique_contracts!N19</f>
        <v>0</v>
      </c>
      <c r="G19" s="99">
        <f>unique_contracts!P19</f>
        <v>0</v>
      </c>
      <c r="H19" s="99">
        <f>unique_contracts!R19</f>
        <v>0</v>
      </c>
      <c r="I19" s="99">
        <f>unique_contracts!V19</f>
        <v>0</v>
      </c>
      <c r="J19" s="118" t="str">
        <f>unique_contracts!AB19</f>
        <v>Buy</v>
      </c>
      <c r="K19" s="99">
        <f>unique_contracts!AM19</f>
        <v>0</v>
      </c>
      <c r="L19" s="99">
        <f>unique_contracts!AN19</f>
        <v>0</v>
      </c>
      <c r="M19" s="99">
        <f>unique_contracts!AO19</f>
        <v>0</v>
      </c>
      <c r="N19" s="99">
        <f>unique_contracts!AP19</f>
        <v>0</v>
      </c>
      <c r="O19" s="99">
        <f>unique_contracts!AQ19</f>
        <v>0</v>
      </c>
      <c r="P19" s="99">
        <f>unique_contracts!AR19</f>
        <v>0</v>
      </c>
      <c r="Q19" s="99" t="str">
        <f>unique_contracts!BP19</f>
        <v>EnergyCapacity</v>
      </c>
      <c r="R19" s="99">
        <f t="shared" si="0"/>
        <v>1</v>
      </c>
      <c r="S19" s="99" t="str">
        <f>IFERROR(IF(AND(I19&gt;0,E19="NotHybrid"),_xlfn.CONCAT(MAX(MIN(ROUNDDOWN(I19/D19,0),8),4),INDEX(resources!$G:$G,MATCH(B19,resources!$A:$A,0))),INDEX(resources!$G:$G,MATCH(B19,resources!$A:$A,0))),"n/a")</f>
        <v>utility_pv</v>
      </c>
      <c r="T19" s="99" t="str">
        <f t="shared" si="1"/>
        <v>n/a</v>
      </c>
      <c r="U19" s="99" t="str">
        <f t="shared" si="2"/>
        <v>utility_pv</v>
      </c>
      <c r="V19" s="99">
        <f t="shared" si="3"/>
        <v>0</v>
      </c>
      <c r="W19" s="99">
        <f t="shared" si="4"/>
        <v>0</v>
      </c>
      <c r="X19" s="116">
        <f t="shared" si="5"/>
        <v>1</v>
      </c>
      <c r="Y19" s="116">
        <f t="shared" si="6"/>
        <v>1</v>
      </c>
      <c r="Z19" s="99">
        <f>MIN((IFERROR(IF(AND($V19&lt;=Z$1,$W19&gt;=Z$1),INDEX(Reliability!E$23:E$50,MATCH($S19,Reliability!$C$23:$C$50,0)),0),0)*IF($T19="n/a",$D19*$Y19,$G19)+IFERROR(IF(AND($V19&lt;=Z$1,$W19&gt;=Z$1),INDEX(Reliability!E$23:E$50,MATCH($T19,Reliability!$C$23:$C$50,0)),0),0)*$H19*$X19*$Y19),$D19)*$R19</f>
        <v>0</v>
      </c>
      <c r="AA19" s="99">
        <f>MIN((IFERROR(IF(AND($V19&lt;=AA$1,$W19&gt;=AA$1),INDEX(Reliability!F$23:F$50,MATCH($S19,Reliability!$C$23:$C$50,0)),0),0)*IF($T19="n/a",$D19*$Y19,$G19)+IFERROR(IF(AND($V19&lt;=AA$1,$W19&gt;=AA$1),INDEX(Reliability!F$23:F$50,MATCH($T19,Reliability!$C$23:$C$50,0)),0),0)*$H19*$X19*$Y19),$D19)*$R19</f>
        <v>0</v>
      </c>
      <c r="AB19" s="99">
        <f>MIN((IFERROR(IF(AND($V19&lt;=AB$1,$W19&gt;=AB$1),INDEX(Reliability!G$23:G$50,MATCH($S19,Reliability!$C$23:$C$50,0)),0),0)*IF($T19="n/a",$D19*$Y19,$G19)+IFERROR(IF(AND($V19&lt;=AB$1,$W19&gt;=AB$1),INDEX(Reliability!G$23:G$50,MATCH($T19,Reliability!$C$23:$C$50,0)),0),0)*$H19*$X19*$Y19),$D19)*$R19</f>
        <v>0</v>
      </c>
      <c r="AC19" s="99">
        <f>MIN((IFERROR(IF(AND($V19&lt;=AC$1,$W19&gt;=AC$1),INDEX(Reliability!H$23:H$50,MATCH($S19,Reliability!$C$23:$C$50,0)),0),0)*IF($T19="n/a",$D19*$Y19,$G19)+IFERROR(IF(AND($V19&lt;=AC$1,$W19&gt;=AC$1),INDEX(Reliability!H$23:H$50,MATCH($T19,Reliability!$C$23:$C$50,0)),0),0)*$H19*$X19*$Y19),$D19)*$R19</f>
        <v>0</v>
      </c>
      <c r="AD19" s="99">
        <f>MIN((IFERROR(IF(AND($V19&lt;=AD$1,$W19&gt;=AD$1),INDEX(Reliability!I$23:I$50,MATCH($S19,Reliability!$C$23:$C$50,0)),0),0)*IF($T19="n/a",$D19*$Y19,$G19)+IFERROR(IF(AND($V19&lt;=AD$1,$W19&gt;=AD$1),INDEX(Reliability!I$23:I$50,MATCH($T19,Reliability!$C$23:$C$50,0)),0),0)*$H19*$X19*$Y19),$D19)*$R19</f>
        <v>0</v>
      </c>
      <c r="AE19" s="99">
        <f>MIN((IFERROR(IF(AND($V19&lt;=AE$1,$W19&gt;=AE$1),INDEX(Reliability!J$23:J$50,MATCH($S19,Reliability!$C$23:$C$50,0)),0),0)*IF($T19="n/a",$D19*$Y19,$G19)+IFERROR(IF(AND($V19&lt;=AE$1,$W19&gt;=AE$1),INDEX(Reliability!J$23:J$50,MATCH($T19,Reliability!$C$23:$C$50,0)),0),0)*$H19*$X19*$Y19),$D19)*$R19</f>
        <v>0</v>
      </c>
      <c r="AF19" s="99">
        <f>MIN((IFERROR(IF(AND($V19&lt;=AF$1,$W19&gt;=AF$1),INDEX(Reliability!K$23:K$50,MATCH($S19,Reliability!$C$23:$C$50,0)),0),0)*IF($T19="n/a",$D19*$Y19,$G19)+IFERROR(IF(AND($V19&lt;=AF$1,$W19&gt;=AF$1),INDEX(Reliability!K$23:K$50,MATCH($T19,Reliability!$C$23:$C$50,0)),0),0)*$H19*$X19*$Y19),$D19)*$R19</f>
        <v>0</v>
      </c>
      <c r="AG19" s="99">
        <f>MIN((IFERROR(IF(AND($V19&lt;=AG$1,$W19&gt;=AG$1),INDEX(Reliability!L$23:L$50,MATCH($S19,Reliability!$C$23:$C$50,0)),0),0)*IF($T19="n/a",$D19*$Y19,$G19)+IFERROR(IF(AND($V19&lt;=AG$1,$W19&gt;=AG$1),INDEX(Reliability!L$23:L$50,MATCH($T19,Reliability!$C$23:$C$50,0)),0),0)*$H19*$X19*$Y19),$D19)*$R19</f>
        <v>0</v>
      </c>
      <c r="AH19" s="99">
        <f>MIN((IFERROR(IF(AND($V19&lt;=AH$1,$W19&gt;=AH$1),INDEX(Reliability!M$23:M$50,MATCH($S19,Reliability!$C$23:$C$50,0)),0),0)*IF($T19="n/a",$D19*$Y19,$G19)+IFERROR(IF(AND($V19&lt;=AH$1,$W19&gt;=AH$1),INDEX(Reliability!M$23:M$50,MATCH($T19,Reliability!$C$23:$C$50,0)),0),0)*$H19*$X19*$Y19),$D19)*$R19</f>
        <v>0</v>
      </c>
      <c r="AI19" s="99">
        <f>MIN((IFERROR(IF(AND($V19&lt;=AI$1,$W19&gt;=AI$1),INDEX(Reliability!N$23:N$50,MATCH($S19,Reliability!$C$23:$C$50,0)),0),0)*IF($T19="n/a",$D19*$Y19,$G19)+IFERROR(IF(AND($V19&lt;=AI$1,$W19&gt;=AI$1),INDEX(Reliability!N$23:N$50,MATCH($T19,Reliability!$C$23:$C$50,0)),0),0)*$H19*$X19*$Y19),$D19)*$R19</f>
        <v>0</v>
      </c>
      <c r="AJ19" s="99">
        <f>MIN((IFERROR(IF(AND($V19&lt;=AJ$1,$W19&gt;=AJ$1),INDEX(Reliability!O$23:O$50,MATCH($S19,Reliability!$C$23:$C$50,0)),0),0)*IF($T19="n/a",$D19*$Y19,$G19)+IFERROR(IF(AND($V19&lt;=AJ$1,$W19&gt;=AJ$1),INDEX(Reliability!O$23:O$50,MATCH($T19,Reliability!$C$23:$C$50,0)),0),0)*$H19*$X19*$Y19),$D19)*$R19</f>
        <v>0</v>
      </c>
      <c r="AK19" s="99">
        <f>MIN((IFERROR(IF(AND($V19&lt;=AK$1,$W19&gt;=AK$1),INDEX(Reliability!P$23:P$50,MATCH($S19,Reliability!$C$23:$C$50,0)),0),0)*IF($T19="n/a",$D19*$Y19,$G19)+IFERROR(IF(AND($V19&lt;=AK$1,$W19&gt;=AK$1),INDEX(Reliability!P$23:P$50,MATCH($T19,Reliability!$C$23:$C$50,0)),0),0)*$H19*$X19*$Y19),$D19)*$R19</f>
        <v>0</v>
      </c>
    </row>
    <row r="20" spans="1:37" x14ac:dyDescent="0.25">
      <c r="A20" s="203"/>
      <c r="B20" s="118" t="str">
        <f>unique_contracts!B20</f>
        <v>_NEW_GENERIC_SOLAR_FIXED</v>
      </c>
      <c r="C20" s="99" t="str">
        <f>unique_contracts!D20</f>
        <v>Development</v>
      </c>
      <c r="D20" s="117">
        <f>unique_contracts!J20</f>
        <v>2.88</v>
      </c>
      <c r="E20" s="99">
        <f>unique_contracts!M20</f>
        <v>0</v>
      </c>
      <c r="F20" s="99">
        <f>unique_contracts!N20</f>
        <v>0</v>
      </c>
      <c r="G20" s="99">
        <f>unique_contracts!P20</f>
        <v>0</v>
      </c>
      <c r="H20" s="99">
        <f>unique_contracts!R20</f>
        <v>0</v>
      </c>
      <c r="I20" s="99">
        <f>unique_contracts!V20</f>
        <v>0</v>
      </c>
      <c r="J20" s="118" t="str">
        <f>unique_contracts!AB20</f>
        <v>Buy</v>
      </c>
      <c r="K20" s="99">
        <f>unique_contracts!AM20</f>
        <v>0</v>
      </c>
      <c r="L20" s="99">
        <f>unique_contracts!AN20</f>
        <v>0</v>
      </c>
      <c r="M20" s="99">
        <f>unique_contracts!AO20</f>
        <v>0</v>
      </c>
      <c r="N20" s="99">
        <f>unique_contracts!AP20</f>
        <v>0</v>
      </c>
      <c r="O20" s="99">
        <f>unique_contracts!AQ20</f>
        <v>0</v>
      </c>
      <c r="P20" s="99">
        <f>unique_contracts!AR20</f>
        <v>0</v>
      </c>
      <c r="Q20" s="99" t="str">
        <f>unique_contracts!BP20</f>
        <v>EnergyCapacity</v>
      </c>
      <c r="R20" s="99">
        <f t="shared" si="0"/>
        <v>1</v>
      </c>
      <c r="S20" s="99" t="str">
        <f>IFERROR(IF(AND(I20&gt;0,E20="NotHybrid"),_xlfn.CONCAT(MAX(MIN(ROUNDDOWN(I20/D20,0),8),4),INDEX(resources!$G:$G,MATCH(B20,resources!$A:$A,0))),INDEX(resources!$G:$G,MATCH(B20,resources!$A:$A,0))),"n/a")</f>
        <v>utility_pv</v>
      </c>
      <c r="T20" s="99" t="str">
        <f t="shared" si="1"/>
        <v>n/a</v>
      </c>
      <c r="U20" s="99" t="str">
        <f t="shared" si="2"/>
        <v>utility_pv</v>
      </c>
      <c r="V20" s="99">
        <f t="shared" si="3"/>
        <v>0</v>
      </c>
      <c r="W20" s="99">
        <f t="shared" si="4"/>
        <v>0</v>
      </c>
      <c r="X20" s="116">
        <f t="shared" si="5"/>
        <v>1</v>
      </c>
      <c r="Y20" s="116">
        <f t="shared" si="6"/>
        <v>1</v>
      </c>
      <c r="Z20" s="99">
        <f>MIN((IFERROR(IF(AND($V20&lt;=Z$1,$W20&gt;=Z$1),INDEX(Reliability!E$23:E$50,MATCH($S20,Reliability!$C$23:$C$50,0)),0),0)*IF($T20="n/a",$D20*$Y20,$G20)+IFERROR(IF(AND($V20&lt;=Z$1,$W20&gt;=Z$1),INDEX(Reliability!E$23:E$50,MATCH($T20,Reliability!$C$23:$C$50,0)),0),0)*$H20*$X20*$Y20),$D20)*$R20</f>
        <v>0</v>
      </c>
      <c r="AA20" s="99">
        <f>MIN((IFERROR(IF(AND($V20&lt;=AA$1,$W20&gt;=AA$1),INDEX(Reliability!F$23:F$50,MATCH($S20,Reliability!$C$23:$C$50,0)),0),0)*IF($T20="n/a",$D20*$Y20,$G20)+IFERROR(IF(AND($V20&lt;=AA$1,$W20&gt;=AA$1),INDEX(Reliability!F$23:F$50,MATCH($T20,Reliability!$C$23:$C$50,0)),0),0)*$H20*$X20*$Y20),$D20)*$R20</f>
        <v>0</v>
      </c>
      <c r="AB20" s="99">
        <f>MIN((IFERROR(IF(AND($V20&lt;=AB$1,$W20&gt;=AB$1),INDEX(Reliability!G$23:G$50,MATCH($S20,Reliability!$C$23:$C$50,0)),0),0)*IF($T20="n/a",$D20*$Y20,$G20)+IFERROR(IF(AND($V20&lt;=AB$1,$W20&gt;=AB$1),INDEX(Reliability!G$23:G$50,MATCH($T20,Reliability!$C$23:$C$50,0)),0),0)*$H20*$X20*$Y20),$D20)*$R20</f>
        <v>0</v>
      </c>
      <c r="AC20" s="99">
        <f>MIN((IFERROR(IF(AND($V20&lt;=AC$1,$W20&gt;=AC$1),INDEX(Reliability!H$23:H$50,MATCH($S20,Reliability!$C$23:$C$50,0)),0),0)*IF($T20="n/a",$D20*$Y20,$G20)+IFERROR(IF(AND($V20&lt;=AC$1,$W20&gt;=AC$1),INDEX(Reliability!H$23:H$50,MATCH($T20,Reliability!$C$23:$C$50,0)),0),0)*$H20*$X20*$Y20),$D20)*$R20</f>
        <v>0</v>
      </c>
      <c r="AD20" s="99">
        <f>MIN((IFERROR(IF(AND($V20&lt;=AD$1,$W20&gt;=AD$1),INDEX(Reliability!I$23:I$50,MATCH($S20,Reliability!$C$23:$C$50,0)),0),0)*IF($T20="n/a",$D20*$Y20,$G20)+IFERROR(IF(AND($V20&lt;=AD$1,$W20&gt;=AD$1),INDEX(Reliability!I$23:I$50,MATCH($T20,Reliability!$C$23:$C$50,0)),0),0)*$H20*$X20*$Y20),$D20)*$R20</f>
        <v>0</v>
      </c>
      <c r="AE20" s="99">
        <f>MIN((IFERROR(IF(AND($V20&lt;=AE$1,$W20&gt;=AE$1),INDEX(Reliability!J$23:J$50,MATCH($S20,Reliability!$C$23:$C$50,0)),0),0)*IF($T20="n/a",$D20*$Y20,$G20)+IFERROR(IF(AND($V20&lt;=AE$1,$W20&gt;=AE$1),INDEX(Reliability!J$23:J$50,MATCH($T20,Reliability!$C$23:$C$50,0)),0),0)*$H20*$X20*$Y20),$D20)*$R20</f>
        <v>0</v>
      </c>
      <c r="AF20" s="99">
        <f>MIN((IFERROR(IF(AND($V20&lt;=AF$1,$W20&gt;=AF$1),INDEX(Reliability!K$23:K$50,MATCH($S20,Reliability!$C$23:$C$50,0)),0),0)*IF($T20="n/a",$D20*$Y20,$G20)+IFERROR(IF(AND($V20&lt;=AF$1,$W20&gt;=AF$1),INDEX(Reliability!K$23:K$50,MATCH($T20,Reliability!$C$23:$C$50,0)),0),0)*$H20*$X20*$Y20),$D20)*$R20</f>
        <v>0</v>
      </c>
      <c r="AG20" s="99">
        <f>MIN((IFERROR(IF(AND($V20&lt;=AG$1,$W20&gt;=AG$1),INDEX(Reliability!L$23:L$50,MATCH($S20,Reliability!$C$23:$C$50,0)),0),0)*IF($T20="n/a",$D20*$Y20,$G20)+IFERROR(IF(AND($V20&lt;=AG$1,$W20&gt;=AG$1),INDEX(Reliability!L$23:L$50,MATCH($T20,Reliability!$C$23:$C$50,0)),0),0)*$H20*$X20*$Y20),$D20)*$R20</f>
        <v>0</v>
      </c>
      <c r="AH20" s="99">
        <f>MIN((IFERROR(IF(AND($V20&lt;=AH$1,$W20&gt;=AH$1),INDEX(Reliability!M$23:M$50,MATCH($S20,Reliability!$C$23:$C$50,0)),0),0)*IF($T20="n/a",$D20*$Y20,$G20)+IFERROR(IF(AND($V20&lt;=AH$1,$W20&gt;=AH$1),INDEX(Reliability!M$23:M$50,MATCH($T20,Reliability!$C$23:$C$50,0)),0),0)*$H20*$X20*$Y20),$D20)*$R20</f>
        <v>0</v>
      </c>
      <c r="AI20" s="99">
        <f>MIN((IFERROR(IF(AND($V20&lt;=AI$1,$W20&gt;=AI$1),INDEX(Reliability!N$23:N$50,MATCH($S20,Reliability!$C$23:$C$50,0)),0),0)*IF($T20="n/a",$D20*$Y20,$G20)+IFERROR(IF(AND($V20&lt;=AI$1,$W20&gt;=AI$1),INDEX(Reliability!N$23:N$50,MATCH($T20,Reliability!$C$23:$C$50,0)),0),0)*$H20*$X20*$Y20),$D20)*$R20</f>
        <v>0</v>
      </c>
      <c r="AJ20" s="99">
        <f>MIN((IFERROR(IF(AND($V20&lt;=AJ$1,$W20&gt;=AJ$1),INDEX(Reliability!O$23:O$50,MATCH($S20,Reliability!$C$23:$C$50,0)),0),0)*IF($T20="n/a",$D20*$Y20,$G20)+IFERROR(IF(AND($V20&lt;=AJ$1,$W20&gt;=AJ$1),INDEX(Reliability!O$23:O$50,MATCH($T20,Reliability!$C$23:$C$50,0)),0),0)*$H20*$X20*$Y20),$D20)*$R20</f>
        <v>0</v>
      </c>
      <c r="AK20" s="99">
        <f>MIN((IFERROR(IF(AND($V20&lt;=AK$1,$W20&gt;=AK$1),INDEX(Reliability!P$23:P$50,MATCH($S20,Reliability!$C$23:$C$50,0)),0),0)*IF($T20="n/a",$D20*$Y20,$G20)+IFERROR(IF(AND($V20&lt;=AK$1,$W20&gt;=AK$1),INDEX(Reliability!P$23:P$50,MATCH($T20,Reliability!$C$23:$C$50,0)),0),0)*$H20*$X20*$Y20),$D20)*$R20</f>
        <v>0</v>
      </c>
    </row>
    <row r="21" spans="1:37" x14ac:dyDescent="0.25">
      <c r="A21" s="203"/>
      <c r="B21" s="118" t="str">
        <f>unique_contracts!B21</f>
        <v>_NEW_GENERIC_SOLAR_FIXED</v>
      </c>
      <c r="C21" s="99" t="str">
        <f>unique_contracts!D21</f>
        <v>Development</v>
      </c>
      <c r="D21" s="117">
        <f>unique_contracts!J21</f>
        <v>2.25</v>
      </c>
      <c r="E21" s="99">
        <f>unique_contracts!M21</f>
        <v>0</v>
      </c>
      <c r="F21" s="99">
        <f>unique_contracts!N21</f>
        <v>0</v>
      </c>
      <c r="G21" s="99">
        <f>unique_contracts!P21</f>
        <v>0</v>
      </c>
      <c r="H21" s="99">
        <f>unique_contracts!R21</f>
        <v>0</v>
      </c>
      <c r="I21" s="99">
        <f>unique_contracts!V21</f>
        <v>0</v>
      </c>
      <c r="J21" s="118" t="str">
        <f>unique_contracts!AB21</f>
        <v>Buy</v>
      </c>
      <c r="K21" s="99">
        <f>unique_contracts!AM21</f>
        <v>0</v>
      </c>
      <c r="L21" s="99">
        <f>unique_contracts!AN21</f>
        <v>0</v>
      </c>
      <c r="M21" s="99">
        <f>unique_contracts!AO21</f>
        <v>0</v>
      </c>
      <c r="N21" s="99">
        <f>unique_contracts!AP21</f>
        <v>0</v>
      </c>
      <c r="O21" s="99">
        <f>unique_contracts!AQ21</f>
        <v>0</v>
      </c>
      <c r="P21" s="99">
        <f>unique_contracts!AR21</f>
        <v>0</v>
      </c>
      <c r="Q21" s="99" t="str">
        <f>unique_contracts!BP21</f>
        <v>EnergyCapacity</v>
      </c>
      <c r="R21" s="99">
        <f t="shared" si="0"/>
        <v>1</v>
      </c>
      <c r="S21" s="99" t="str">
        <f>IFERROR(IF(AND(I21&gt;0,E21="NotHybrid"),_xlfn.CONCAT(MAX(MIN(ROUNDDOWN(I21/D21,0),8),4),INDEX(resources!$G:$G,MATCH(B21,resources!$A:$A,0))),INDEX(resources!$G:$G,MATCH(B21,resources!$A:$A,0))),"n/a")</f>
        <v>utility_pv</v>
      </c>
      <c r="T21" s="99" t="str">
        <f t="shared" si="1"/>
        <v>n/a</v>
      </c>
      <c r="U21" s="99" t="str">
        <f t="shared" si="2"/>
        <v>utility_pv</v>
      </c>
      <c r="V21" s="99">
        <f t="shared" si="3"/>
        <v>0</v>
      </c>
      <c r="W21" s="99">
        <f t="shared" si="4"/>
        <v>0</v>
      </c>
      <c r="X21" s="116">
        <f t="shared" si="5"/>
        <v>1</v>
      </c>
      <c r="Y21" s="116">
        <f t="shared" si="6"/>
        <v>1</v>
      </c>
      <c r="Z21" s="99">
        <f>MIN((IFERROR(IF(AND($V21&lt;=Z$1,$W21&gt;=Z$1),INDEX(Reliability!E$23:E$50,MATCH($S21,Reliability!$C$23:$C$50,0)),0),0)*IF($T21="n/a",$D21*$Y21,$G21)+IFERROR(IF(AND($V21&lt;=Z$1,$W21&gt;=Z$1),INDEX(Reliability!E$23:E$50,MATCH($T21,Reliability!$C$23:$C$50,0)),0),0)*$H21*$X21*$Y21),$D21)*$R21</f>
        <v>0</v>
      </c>
      <c r="AA21" s="99">
        <f>MIN((IFERROR(IF(AND($V21&lt;=AA$1,$W21&gt;=AA$1),INDEX(Reliability!F$23:F$50,MATCH($S21,Reliability!$C$23:$C$50,0)),0),0)*IF($T21="n/a",$D21*$Y21,$G21)+IFERROR(IF(AND($V21&lt;=AA$1,$W21&gt;=AA$1),INDEX(Reliability!F$23:F$50,MATCH($T21,Reliability!$C$23:$C$50,0)),0),0)*$H21*$X21*$Y21),$D21)*$R21</f>
        <v>0</v>
      </c>
      <c r="AB21" s="99">
        <f>MIN((IFERROR(IF(AND($V21&lt;=AB$1,$W21&gt;=AB$1),INDEX(Reliability!G$23:G$50,MATCH($S21,Reliability!$C$23:$C$50,0)),0),0)*IF($T21="n/a",$D21*$Y21,$G21)+IFERROR(IF(AND($V21&lt;=AB$1,$W21&gt;=AB$1),INDEX(Reliability!G$23:G$50,MATCH($T21,Reliability!$C$23:$C$50,0)),0),0)*$H21*$X21*$Y21),$D21)*$R21</f>
        <v>0</v>
      </c>
      <c r="AC21" s="99">
        <f>MIN((IFERROR(IF(AND($V21&lt;=AC$1,$W21&gt;=AC$1),INDEX(Reliability!H$23:H$50,MATCH($S21,Reliability!$C$23:$C$50,0)),0),0)*IF($T21="n/a",$D21*$Y21,$G21)+IFERROR(IF(AND($V21&lt;=AC$1,$W21&gt;=AC$1),INDEX(Reliability!H$23:H$50,MATCH($T21,Reliability!$C$23:$C$50,0)),0),0)*$H21*$X21*$Y21),$D21)*$R21</f>
        <v>0</v>
      </c>
      <c r="AD21" s="99">
        <f>MIN((IFERROR(IF(AND($V21&lt;=AD$1,$W21&gt;=AD$1),INDEX(Reliability!I$23:I$50,MATCH($S21,Reliability!$C$23:$C$50,0)),0),0)*IF($T21="n/a",$D21*$Y21,$G21)+IFERROR(IF(AND($V21&lt;=AD$1,$W21&gt;=AD$1),INDEX(Reliability!I$23:I$50,MATCH($T21,Reliability!$C$23:$C$50,0)),0),0)*$H21*$X21*$Y21),$D21)*$R21</f>
        <v>0</v>
      </c>
      <c r="AE21" s="99">
        <f>MIN((IFERROR(IF(AND($V21&lt;=AE$1,$W21&gt;=AE$1),INDEX(Reliability!J$23:J$50,MATCH($S21,Reliability!$C$23:$C$50,0)),0),0)*IF($T21="n/a",$D21*$Y21,$G21)+IFERROR(IF(AND($V21&lt;=AE$1,$W21&gt;=AE$1),INDEX(Reliability!J$23:J$50,MATCH($T21,Reliability!$C$23:$C$50,0)),0),0)*$H21*$X21*$Y21),$D21)*$R21</f>
        <v>0</v>
      </c>
      <c r="AF21" s="99">
        <f>MIN((IFERROR(IF(AND($V21&lt;=AF$1,$W21&gt;=AF$1),INDEX(Reliability!K$23:K$50,MATCH($S21,Reliability!$C$23:$C$50,0)),0),0)*IF($T21="n/a",$D21*$Y21,$G21)+IFERROR(IF(AND($V21&lt;=AF$1,$W21&gt;=AF$1),INDEX(Reliability!K$23:K$50,MATCH($T21,Reliability!$C$23:$C$50,0)),0),0)*$H21*$X21*$Y21),$D21)*$R21</f>
        <v>0</v>
      </c>
      <c r="AG21" s="99">
        <f>MIN((IFERROR(IF(AND($V21&lt;=AG$1,$W21&gt;=AG$1),INDEX(Reliability!L$23:L$50,MATCH($S21,Reliability!$C$23:$C$50,0)),0),0)*IF($T21="n/a",$D21*$Y21,$G21)+IFERROR(IF(AND($V21&lt;=AG$1,$W21&gt;=AG$1),INDEX(Reliability!L$23:L$50,MATCH($T21,Reliability!$C$23:$C$50,0)),0),0)*$H21*$X21*$Y21),$D21)*$R21</f>
        <v>0</v>
      </c>
      <c r="AH21" s="99">
        <f>MIN((IFERROR(IF(AND($V21&lt;=AH$1,$W21&gt;=AH$1),INDEX(Reliability!M$23:M$50,MATCH($S21,Reliability!$C$23:$C$50,0)),0),0)*IF($T21="n/a",$D21*$Y21,$G21)+IFERROR(IF(AND($V21&lt;=AH$1,$W21&gt;=AH$1),INDEX(Reliability!M$23:M$50,MATCH($T21,Reliability!$C$23:$C$50,0)),0),0)*$H21*$X21*$Y21),$D21)*$R21</f>
        <v>0</v>
      </c>
      <c r="AI21" s="99">
        <f>MIN((IFERROR(IF(AND($V21&lt;=AI$1,$W21&gt;=AI$1),INDEX(Reliability!N$23:N$50,MATCH($S21,Reliability!$C$23:$C$50,0)),0),0)*IF($T21="n/a",$D21*$Y21,$G21)+IFERROR(IF(AND($V21&lt;=AI$1,$W21&gt;=AI$1),INDEX(Reliability!N$23:N$50,MATCH($T21,Reliability!$C$23:$C$50,0)),0),0)*$H21*$X21*$Y21),$D21)*$R21</f>
        <v>0</v>
      </c>
      <c r="AJ21" s="99">
        <f>MIN((IFERROR(IF(AND($V21&lt;=AJ$1,$W21&gt;=AJ$1),INDEX(Reliability!O$23:O$50,MATCH($S21,Reliability!$C$23:$C$50,0)),0),0)*IF($T21="n/a",$D21*$Y21,$G21)+IFERROR(IF(AND($V21&lt;=AJ$1,$W21&gt;=AJ$1),INDEX(Reliability!O$23:O$50,MATCH($T21,Reliability!$C$23:$C$50,0)),0),0)*$H21*$X21*$Y21),$D21)*$R21</f>
        <v>0</v>
      </c>
      <c r="AK21" s="99">
        <f>MIN((IFERROR(IF(AND($V21&lt;=AK$1,$W21&gt;=AK$1),INDEX(Reliability!P$23:P$50,MATCH($S21,Reliability!$C$23:$C$50,0)),0),0)*IF($T21="n/a",$D21*$Y21,$G21)+IFERROR(IF(AND($V21&lt;=AK$1,$W21&gt;=AK$1),INDEX(Reliability!P$23:P$50,MATCH($T21,Reliability!$C$23:$C$50,0)),0),0)*$H21*$X21*$Y21),$D21)*$R21</f>
        <v>0</v>
      </c>
    </row>
    <row r="22" spans="1:37" x14ac:dyDescent="0.25">
      <c r="B22" s="118" t="str">
        <f>unique_contracts!B22</f>
        <v>HUMMINGBIRDSTORAGE</v>
      </c>
      <c r="C22" s="99" t="str">
        <f>unique_contracts!D22</f>
        <v>Development</v>
      </c>
      <c r="D22" s="117">
        <f>unique_contracts!J22</f>
        <v>75</v>
      </c>
      <c r="E22" s="99">
        <f>unique_contracts!M22</f>
        <v>0</v>
      </c>
      <c r="F22" s="99">
        <f>unique_contracts!N22</f>
        <v>0</v>
      </c>
      <c r="G22" s="99">
        <f>unique_contracts!P22</f>
        <v>0</v>
      </c>
      <c r="H22" s="99">
        <f>unique_contracts!R22</f>
        <v>0</v>
      </c>
      <c r="I22" s="99">
        <f>unique_contracts!V22</f>
        <v>300</v>
      </c>
      <c r="J22" s="118" t="str">
        <f>unique_contracts!AB22</f>
        <v>Buy</v>
      </c>
      <c r="K22" s="99">
        <f>unique_contracts!AM22</f>
        <v>0</v>
      </c>
      <c r="L22" s="99">
        <f>unique_contracts!AN22</f>
        <v>0</v>
      </c>
      <c r="M22" s="99">
        <f>unique_contracts!AO22</f>
        <v>0</v>
      </c>
      <c r="N22" s="99">
        <f>unique_contracts!AP22</f>
        <v>0</v>
      </c>
      <c r="O22" s="99">
        <f>unique_contracts!AQ22</f>
        <v>0</v>
      </c>
      <c r="P22" s="99">
        <f>unique_contracts!AR22</f>
        <v>0</v>
      </c>
      <c r="Q22" s="99" t="str">
        <f>unique_contracts!BP22</f>
        <v>CapacityOnly</v>
      </c>
      <c r="R22" s="99">
        <f t="shared" si="0"/>
        <v>1</v>
      </c>
      <c r="S22" s="99" t="str">
        <f>IFERROR(IF(AND(I22&gt;0,E22="NotHybrid"),_xlfn.CONCAT(MAX(MIN(ROUNDDOWN(I22/D22,0),8),4),INDEX(resources!$G:$G,MATCH(B22,resources!$A:$A,0))),INDEX(resources!$G:$G,MATCH(B22,resources!$A:$A,0))),"n/a")</f>
        <v>hr_batteries</v>
      </c>
      <c r="T22" s="99" t="str">
        <f t="shared" si="1"/>
        <v>n/a</v>
      </c>
      <c r="U22" s="99" t="str">
        <f t="shared" si="2"/>
        <v>hr_batteries</v>
      </c>
      <c r="V22" s="99">
        <f t="shared" si="3"/>
        <v>0</v>
      </c>
      <c r="W22" s="99">
        <f t="shared" si="4"/>
        <v>0</v>
      </c>
      <c r="X22" s="116">
        <f t="shared" si="5"/>
        <v>1</v>
      </c>
      <c r="Y22" s="116">
        <f t="shared" si="6"/>
        <v>1</v>
      </c>
      <c r="Z22" s="99">
        <f>MIN((IFERROR(IF(AND($V22&lt;=Z$1,$W22&gt;=Z$1),INDEX(Reliability!E$23:E$50,MATCH($S22,Reliability!$C$23:$C$50,0)),0),0)*IF($T22="n/a",$D22*$Y22,$G22)+IFERROR(IF(AND($V22&lt;=Z$1,$W22&gt;=Z$1),INDEX(Reliability!E$23:E$50,MATCH($T22,Reliability!$C$23:$C$50,0)),0),0)*$H22*$X22*$Y22),$D22)*$R22</f>
        <v>0</v>
      </c>
      <c r="AA22" s="99">
        <f>MIN((IFERROR(IF(AND($V22&lt;=AA$1,$W22&gt;=AA$1),INDEX(Reliability!F$23:F$50,MATCH($S22,Reliability!$C$23:$C$50,0)),0),0)*IF($T22="n/a",$D22*$Y22,$G22)+IFERROR(IF(AND($V22&lt;=AA$1,$W22&gt;=AA$1),INDEX(Reliability!F$23:F$50,MATCH($T22,Reliability!$C$23:$C$50,0)),0),0)*$H22*$X22*$Y22),$D22)*$R22</f>
        <v>0</v>
      </c>
      <c r="AB22" s="99">
        <f>MIN((IFERROR(IF(AND($V22&lt;=AB$1,$W22&gt;=AB$1),INDEX(Reliability!G$23:G$50,MATCH($S22,Reliability!$C$23:$C$50,0)),0),0)*IF($T22="n/a",$D22*$Y22,$G22)+IFERROR(IF(AND($V22&lt;=AB$1,$W22&gt;=AB$1),INDEX(Reliability!G$23:G$50,MATCH($T22,Reliability!$C$23:$C$50,0)),0),0)*$H22*$X22*$Y22),$D22)*$R22</f>
        <v>0</v>
      </c>
      <c r="AC22" s="99">
        <f>MIN((IFERROR(IF(AND($V22&lt;=AC$1,$W22&gt;=AC$1),INDEX(Reliability!H$23:H$50,MATCH($S22,Reliability!$C$23:$C$50,0)),0),0)*IF($T22="n/a",$D22*$Y22,$G22)+IFERROR(IF(AND($V22&lt;=AC$1,$W22&gt;=AC$1),INDEX(Reliability!H$23:H$50,MATCH($T22,Reliability!$C$23:$C$50,0)),0),0)*$H22*$X22*$Y22),$D22)*$R22</f>
        <v>0</v>
      </c>
      <c r="AD22" s="99">
        <f>MIN((IFERROR(IF(AND($V22&lt;=AD$1,$W22&gt;=AD$1),INDEX(Reliability!I$23:I$50,MATCH($S22,Reliability!$C$23:$C$50,0)),0),0)*IF($T22="n/a",$D22*$Y22,$G22)+IFERROR(IF(AND($V22&lt;=AD$1,$W22&gt;=AD$1),INDEX(Reliability!I$23:I$50,MATCH($T22,Reliability!$C$23:$C$50,0)),0),0)*$H22*$X22*$Y22),$D22)*$R22</f>
        <v>0</v>
      </c>
      <c r="AE22" s="99">
        <f>MIN((IFERROR(IF(AND($V22&lt;=AE$1,$W22&gt;=AE$1),INDEX(Reliability!J$23:J$50,MATCH($S22,Reliability!$C$23:$C$50,0)),0),0)*IF($T22="n/a",$D22*$Y22,$G22)+IFERROR(IF(AND($V22&lt;=AE$1,$W22&gt;=AE$1),INDEX(Reliability!J$23:J$50,MATCH($T22,Reliability!$C$23:$C$50,0)),0),0)*$H22*$X22*$Y22),$D22)*$R22</f>
        <v>0</v>
      </c>
      <c r="AF22" s="99">
        <f>MIN((IFERROR(IF(AND($V22&lt;=AF$1,$W22&gt;=AF$1),INDEX(Reliability!K$23:K$50,MATCH($S22,Reliability!$C$23:$C$50,0)),0),0)*IF($T22="n/a",$D22*$Y22,$G22)+IFERROR(IF(AND($V22&lt;=AF$1,$W22&gt;=AF$1),INDEX(Reliability!K$23:K$50,MATCH($T22,Reliability!$C$23:$C$50,0)),0),0)*$H22*$X22*$Y22),$D22)*$R22</f>
        <v>0</v>
      </c>
      <c r="AG22" s="99">
        <f>MIN((IFERROR(IF(AND($V22&lt;=AG$1,$W22&gt;=AG$1),INDEX(Reliability!L$23:L$50,MATCH($S22,Reliability!$C$23:$C$50,0)),0),0)*IF($T22="n/a",$D22*$Y22,$G22)+IFERROR(IF(AND($V22&lt;=AG$1,$W22&gt;=AG$1),INDEX(Reliability!L$23:L$50,MATCH($T22,Reliability!$C$23:$C$50,0)),0),0)*$H22*$X22*$Y22),$D22)*$R22</f>
        <v>0</v>
      </c>
      <c r="AH22" s="99">
        <f>MIN((IFERROR(IF(AND($V22&lt;=AH$1,$W22&gt;=AH$1),INDEX(Reliability!M$23:M$50,MATCH($S22,Reliability!$C$23:$C$50,0)),0),0)*IF($T22="n/a",$D22*$Y22,$G22)+IFERROR(IF(AND($V22&lt;=AH$1,$W22&gt;=AH$1),INDEX(Reliability!M$23:M$50,MATCH($T22,Reliability!$C$23:$C$50,0)),0),0)*$H22*$X22*$Y22),$D22)*$R22</f>
        <v>0</v>
      </c>
      <c r="AI22" s="99">
        <f>MIN((IFERROR(IF(AND($V22&lt;=AI$1,$W22&gt;=AI$1),INDEX(Reliability!N$23:N$50,MATCH($S22,Reliability!$C$23:$C$50,0)),0),0)*IF($T22="n/a",$D22*$Y22,$G22)+IFERROR(IF(AND($V22&lt;=AI$1,$W22&gt;=AI$1),INDEX(Reliability!N$23:N$50,MATCH($T22,Reliability!$C$23:$C$50,0)),0),0)*$H22*$X22*$Y22),$D22)*$R22</f>
        <v>0</v>
      </c>
      <c r="AJ22" s="99">
        <f>MIN((IFERROR(IF(AND($V22&lt;=AJ$1,$W22&gt;=AJ$1),INDEX(Reliability!O$23:O$50,MATCH($S22,Reliability!$C$23:$C$50,0)),0),0)*IF($T22="n/a",$D22*$Y22,$G22)+IFERROR(IF(AND($V22&lt;=AJ$1,$W22&gt;=AJ$1),INDEX(Reliability!O$23:O$50,MATCH($T22,Reliability!$C$23:$C$50,0)),0),0)*$H22*$X22*$Y22),$D22)*$R22</f>
        <v>0</v>
      </c>
      <c r="AK22" s="99">
        <f>MIN((IFERROR(IF(AND($V22&lt;=AK$1,$W22&gt;=AK$1),INDEX(Reliability!P$23:P$50,MATCH($S22,Reliability!$C$23:$C$50,0)),0),0)*IF($T22="n/a",$D22*$Y22,$G22)+IFERROR(IF(AND($V22&lt;=AK$1,$W22&gt;=AK$1),INDEX(Reliability!P$23:P$50,MATCH($T22,Reliability!$C$23:$C$50,0)),0),0)*$H22*$X22*$Y22),$D22)*$R22</f>
        <v>0</v>
      </c>
    </row>
    <row r="23" spans="1:37" x14ac:dyDescent="0.25">
      <c r="B23" s="118" t="str">
        <f>unique_contracts!B23</f>
        <v>_NEW_GENERIC_SOLAR_FIXED</v>
      </c>
      <c r="C23" s="99" t="str">
        <f>unique_contracts!D23</f>
        <v>Development</v>
      </c>
      <c r="D23" s="117">
        <f>unique_contracts!J23</f>
        <v>3</v>
      </c>
      <c r="E23" s="99">
        <f>unique_contracts!M23</f>
        <v>0</v>
      </c>
      <c r="F23" s="99">
        <f>unique_contracts!N23</f>
        <v>0</v>
      </c>
      <c r="G23" s="99">
        <f>unique_contracts!P23</f>
        <v>0</v>
      </c>
      <c r="H23" s="99">
        <f>unique_contracts!R23</f>
        <v>0</v>
      </c>
      <c r="I23" s="99">
        <f>unique_contracts!V23</f>
        <v>0</v>
      </c>
      <c r="J23" s="118" t="str">
        <f>unique_contracts!AB23</f>
        <v>Buy</v>
      </c>
      <c r="K23" s="99">
        <f>unique_contracts!AM23</f>
        <v>0</v>
      </c>
      <c r="L23" s="99">
        <f>unique_contracts!AN23</f>
        <v>0</v>
      </c>
      <c r="M23" s="99">
        <f>unique_contracts!AO23</f>
        <v>0</v>
      </c>
      <c r="N23" s="99">
        <f>unique_contracts!AP23</f>
        <v>0</v>
      </c>
      <c r="O23" s="99">
        <f>unique_contracts!AQ23</f>
        <v>0</v>
      </c>
      <c r="P23" s="99">
        <f>unique_contracts!AR23</f>
        <v>0</v>
      </c>
      <c r="Q23" s="99" t="str">
        <f>unique_contracts!BP23</f>
        <v>EnergyCapacity</v>
      </c>
      <c r="R23" s="99">
        <f t="shared" si="0"/>
        <v>1</v>
      </c>
      <c r="S23" s="99" t="str">
        <f>IFERROR(IF(AND(I23&gt;0,E23="NotHybrid"),_xlfn.CONCAT(MAX(MIN(ROUNDDOWN(I23/D23,0),8),4),INDEX(resources!$G:$G,MATCH(B23,resources!$A:$A,0))),INDEX(resources!$G:$G,MATCH(B23,resources!$A:$A,0))),"n/a")</f>
        <v>utility_pv</v>
      </c>
      <c r="T23" s="99" t="str">
        <f t="shared" si="1"/>
        <v>n/a</v>
      </c>
      <c r="U23" s="99" t="str">
        <f t="shared" si="2"/>
        <v>utility_pv</v>
      </c>
      <c r="V23" s="99">
        <f t="shared" si="3"/>
        <v>0</v>
      </c>
      <c r="W23" s="99">
        <f t="shared" si="4"/>
        <v>0</v>
      </c>
      <c r="X23" s="116">
        <f t="shared" si="5"/>
        <v>1</v>
      </c>
      <c r="Y23" s="116">
        <f t="shared" si="6"/>
        <v>1</v>
      </c>
      <c r="Z23" s="99">
        <f>MIN((IFERROR(IF(AND($V23&lt;=Z$1,$W23&gt;=Z$1),INDEX(Reliability!E$23:E$50,MATCH($S23,Reliability!$C$23:$C$50,0)),0),0)*IF($T23="n/a",$D23*$Y23,$G23)+IFERROR(IF(AND($V23&lt;=Z$1,$W23&gt;=Z$1),INDEX(Reliability!E$23:E$50,MATCH($T23,Reliability!$C$23:$C$50,0)),0),0)*$H23*$X23*$Y23),$D23)*$R23</f>
        <v>0</v>
      </c>
      <c r="AA23" s="99">
        <f>MIN((IFERROR(IF(AND($V23&lt;=AA$1,$W23&gt;=AA$1),INDEX(Reliability!F$23:F$50,MATCH($S23,Reliability!$C$23:$C$50,0)),0),0)*IF($T23="n/a",$D23*$Y23,$G23)+IFERROR(IF(AND($V23&lt;=AA$1,$W23&gt;=AA$1),INDEX(Reliability!F$23:F$50,MATCH($T23,Reliability!$C$23:$C$50,0)),0),0)*$H23*$X23*$Y23),$D23)*$R23</f>
        <v>0</v>
      </c>
      <c r="AB23" s="99">
        <f>MIN((IFERROR(IF(AND($V23&lt;=AB$1,$W23&gt;=AB$1),INDEX(Reliability!G$23:G$50,MATCH($S23,Reliability!$C$23:$C$50,0)),0),0)*IF($T23="n/a",$D23*$Y23,$G23)+IFERROR(IF(AND($V23&lt;=AB$1,$W23&gt;=AB$1),INDEX(Reliability!G$23:G$50,MATCH($T23,Reliability!$C$23:$C$50,0)),0),0)*$H23*$X23*$Y23),$D23)*$R23</f>
        <v>0</v>
      </c>
      <c r="AC23" s="99">
        <f>MIN((IFERROR(IF(AND($V23&lt;=AC$1,$W23&gt;=AC$1),INDEX(Reliability!H$23:H$50,MATCH($S23,Reliability!$C$23:$C$50,0)),0),0)*IF($T23="n/a",$D23*$Y23,$G23)+IFERROR(IF(AND($V23&lt;=AC$1,$W23&gt;=AC$1),INDEX(Reliability!H$23:H$50,MATCH($T23,Reliability!$C$23:$C$50,0)),0),0)*$H23*$X23*$Y23),$D23)*$R23</f>
        <v>0</v>
      </c>
      <c r="AD23" s="99">
        <f>MIN((IFERROR(IF(AND($V23&lt;=AD$1,$W23&gt;=AD$1),INDEX(Reliability!I$23:I$50,MATCH($S23,Reliability!$C$23:$C$50,0)),0),0)*IF($T23="n/a",$D23*$Y23,$G23)+IFERROR(IF(AND($V23&lt;=AD$1,$W23&gt;=AD$1),INDEX(Reliability!I$23:I$50,MATCH($T23,Reliability!$C$23:$C$50,0)),0),0)*$H23*$X23*$Y23),$D23)*$R23</f>
        <v>0</v>
      </c>
      <c r="AE23" s="99">
        <f>MIN((IFERROR(IF(AND($V23&lt;=AE$1,$W23&gt;=AE$1),INDEX(Reliability!J$23:J$50,MATCH($S23,Reliability!$C$23:$C$50,0)),0),0)*IF($T23="n/a",$D23*$Y23,$G23)+IFERROR(IF(AND($V23&lt;=AE$1,$W23&gt;=AE$1),INDEX(Reliability!J$23:J$50,MATCH($T23,Reliability!$C$23:$C$50,0)),0),0)*$H23*$X23*$Y23),$D23)*$R23</f>
        <v>0</v>
      </c>
      <c r="AF23" s="99">
        <f>MIN((IFERROR(IF(AND($V23&lt;=AF$1,$W23&gt;=AF$1),INDEX(Reliability!K$23:K$50,MATCH($S23,Reliability!$C$23:$C$50,0)),0),0)*IF($T23="n/a",$D23*$Y23,$G23)+IFERROR(IF(AND($V23&lt;=AF$1,$W23&gt;=AF$1),INDEX(Reliability!K$23:K$50,MATCH($T23,Reliability!$C$23:$C$50,0)),0),0)*$H23*$X23*$Y23),$D23)*$R23</f>
        <v>0</v>
      </c>
      <c r="AG23" s="99">
        <f>MIN((IFERROR(IF(AND($V23&lt;=AG$1,$W23&gt;=AG$1),INDEX(Reliability!L$23:L$50,MATCH($S23,Reliability!$C$23:$C$50,0)),0),0)*IF($T23="n/a",$D23*$Y23,$G23)+IFERROR(IF(AND($V23&lt;=AG$1,$W23&gt;=AG$1),INDEX(Reliability!L$23:L$50,MATCH($T23,Reliability!$C$23:$C$50,0)),0),0)*$H23*$X23*$Y23),$D23)*$R23</f>
        <v>0</v>
      </c>
      <c r="AH23" s="99">
        <f>MIN((IFERROR(IF(AND($V23&lt;=AH$1,$W23&gt;=AH$1),INDEX(Reliability!M$23:M$50,MATCH($S23,Reliability!$C$23:$C$50,0)),0),0)*IF($T23="n/a",$D23*$Y23,$G23)+IFERROR(IF(AND($V23&lt;=AH$1,$W23&gt;=AH$1),INDEX(Reliability!M$23:M$50,MATCH($T23,Reliability!$C$23:$C$50,0)),0),0)*$H23*$X23*$Y23),$D23)*$R23</f>
        <v>0</v>
      </c>
      <c r="AI23" s="99">
        <f>MIN((IFERROR(IF(AND($V23&lt;=AI$1,$W23&gt;=AI$1),INDEX(Reliability!N$23:N$50,MATCH($S23,Reliability!$C$23:$C$50,0)),0),0)*IF($T23="n/a",$D23*$Y23,$G23)+IFERROR(IF(AND($V23&lt;=AI$1,$W23&gt;=AI$1),INDEX(Reliability!N$23:N$50,MATCH($T23,Reliability!$C$23:$C$50,0)),0),0)*$H23*$X23*$Y23),$D23)*$R23</f>
        <v>0</v>
      </c>
      <c r="AJ23" s="99">
        <f>MIN((IFERROR(IF(AND($V23&lt;=AJ$1,$W23&gt;=AJ$1),INDEX(Reliability!O$23:O$50,MATCH($S23,Reliability!$C$23:$C$50,0)),0),0)*IF($T23="n/a",$D23*$Y23,$G23)+IFERROR(IF(AND($V23&lt;=AJ$1,$W23&gt;=AJ$1),INDEX(Reliability!O$23:O$50,MATCH($T23,Reliability!$C$23:$C$50,0)),0),0)*$H23*$X23*$Y23),$D23)*$R23</f>
        <v>0</v>
      </c>
      <c r="AK23" s="99">
        <f>MIN((IFERROR(IF(AND($V23&lt;=AK$1,$W23&gt;=AK$1),INDEX(Reliability!P$23:P$50,MATCH($S23,Reliability!$C$23:$C$50,0)),0),0)*IF($T23="n/a",$D23*$Y23,$G23)+IFERROR(IF(AND($V23&lt;=AK$1,$W23&gt;=AK$1),INDEX(Reliability!P$23:P$50,MATCH($T23,Reliability!$C$23:$C$50,0)),0),0)*$H23*$X23*$Y23),$D23)*$R23</f>
        <v>0</v>
      </c>
    </row>
    <row r="24" spans="1:37" x14ac:dyDescent="0.25">
      <c r="B24" s="118" t="str">
        <f>unique_contracts!B24</f>
        <v>JAVASR_1_JAVSR1</v>
      </c>
      <c r="C24" s="99" t="str">
        <f>unique_contracts!D24</f>
        <v>Development</v>
      </c>
      <c r="D24" s="117">
        <f>unique_contracts!J24</f>
        <v>13.5</v>
      </c>
      <c r="E24" s="99">
        <f>unique_contracts!M24</f>
        <v>0</v>
      </c>
      <c r="F24" s="99">
        <f>unique_contracts!N24</f>
        <v>0</v>
      </c>
      <c r="G24" s="99">
        <f>unique_contracts!P24</f>
        <v>0</v>
      </c>
      <c r="H24" s="99">
        <f>unique_contracts!R24</f>
        <v>0</v>
      </c>
      <c r="I24" s="99">
        <f>unique_contracts!V24</f>
        <v>0</v>
      </c>
      <c r="J24" s="118" t="str">
        <f>unique_contracts!AB24</f>
        <v>Buy</v>
      </c>
      <c r="K24" s="99">
        <f>unique_contracts!AM24</f>
        <v>0</v>
      </c>
      <c r="L24" s="99">
        <f>unique_contracts!AN24</f>
        <v>0</v>
      </c>
      <c r="M24" s="99">
        <f>unique_contracts!AO24</f>
        <v>0</v>
      </c>
      <c r="N24" s="99">
        <f>unique_contracts!AP24</f>
        <v>0</v>
      </c>
      <c r="O24" s="99">
        <f>unique_contracts!AQ24</f>
        <v>0</v>
      </c>
      <c r="P24" s="99">
        <f>unique_contracts!AR24</f>
        <v>0</v>
      </c>
      <c r="Q24" s="99" t="str">
        <f>unique_contracts!BP24</f>
        <v>EnergyCapacity</v>
      </c>
      <c r="R24" s="99">
        <f t="shared" si="0"/>
        <v>1</v>
      </c>
      <c r="S24" s="99" t="str">
        <f>IFERROR(IF(AND(I24&gt;0,E24="NotHybrid"),_xlfn.CONCAT(MAX(MIN(ROUNDDOWN(I24/D24,0),8),4),INDEX(resources!$G:$G,MATCH(B24,resources!$A:$A,0))),INDEX(resources!$G:$G,MATCH(B24,resources!$A:$A,0))),"n/a")</f>
        <v>utility_pv</v>
      </c>
      <c r="T24" s="99" t="str">
        <f t="shared" si="1"/>
        <v>n/a</v>
      </c>
      <c r="U24" s="99" t="str">
        <f t="shared" si="2"/>
        <v>utility_pv</v>
      </c>
      <c r="V24" s="99">
        <f t="shared" si="3"/>
        <v>0</v>
      </c>
      <c r="W24" s="99">
        <f t="shared" si="4"/>
        <v>0</v>
      </c>
      <c r="X24" s="116">
        <f t="shared" si="5"/>
        <v>1</v>
      </c>
      <c r="Y24" s="116">
        <f t="shared" si="6"/>
        <v>1</v>
      </c>
      <c r="Z24" s="99">
        <f>MIN((IFERROR(IF(AND($V24&lt;=Z$1,$W24&gt;=Z$1),INDEX(Reliability!E$23:E$50,MATCH($S24,Reliability!$C$23:$C$50,0)),0),0)*IF($T24="n/a",$D24*$Y24,$G24)+IFERROR(IF(AND($V24&lt;=Z$1,$W24&gt;=Z$1),INDEX(Reliability!E$23:E$50,MATCH($T24,Reliability!$C$23:$C$50,0)),0),0)*$H24*$X24*$Y24),$D24)*$R24</f>
        <v>0</v>
      </c>
      <c r="AA24" s="99">
        <f>MIN((IFERROR(IF(AND($V24&lt;=AA$1,$W24&gt;=AA$1),INDEX(Reliability!F$23:F$50,MATCH($S24,Reliability!$C$23:$C$50,0)),0),0)*IF($T24="n/a",$D24*$Y24,$G24)+IFERROR(IF(AND($V24&lt;=AA$1,$W24&gt;=AA$1),INDEX(Reliability!F$23:F$50,MATCH($T24,Reliability!$C$23:$C$50,0)),0),0)*$H24*$X24*$Y24),$D24)*$R24</f>
        <v>0</v>
      </c>
      <c r="AB24" s="99">
        <f>MIN((IFERROR(IF(AND($V24&lt;=AB$1,$W24&gt;=AB$1),INDEX(Reliability!G$23:G$50,MATCH($S24,Reliability!$C$23:$C$50,0)),0),0)*IF($T24="n/a",$D24*$Y24,$G24)+IFERROR(IF(AND($V24&lt;=AB$1,$W24&gt;=AB$1),INDEX(Reliability!G$23:G$50,MATCH($T24,Reliability!$C$23:$C$50,0)),0),0)*$H24*$X24*$Y24),$D24)*$R24</f>
        <v>0</v>
      </c>
      <c r="AC24" s="99">
        <f>MIN((IFERROR(IF(AND($V24&lt;=AC$1,$W24&gt;=AC$1),INDEX(Reliability!H$23:H$50,MATCH($S24,Reliability!$C$23:$C$50,0)),0),0)*IF($T24="n/a",$D24*$Y24,$G24)+IFERROR(IF(AND($V24&lt;=AC$1,$W24&gt;=AC$1),INDEX(Reliability!H$23:H$50,MATCH($T24,Reliability!$C$23:$C$50,0)),0),0)*$H24*$X24*$Y24),$D24)*$R24</f>
        <v>0</v>
      </c>
      <c r="AD24" s="99">
        <f>MIN((IFERROR(IF(AND($V24&lt;=AD$1,$W24&gt;=AD$1),INDEX(Reliability!I$23:I$50,MATCH($S24,Reliability!$C$23:$C$50,0)),0),0)*IF($T24="n/a",$D24*$Y24,$G24)+IFERROR(IF(AND($V24&lt;=AD$1,$W24&gt;=AD$1),INDEX(Reliability!I$23:I$50,MATCH($T24,Reliability!$C$23:$C$50,0)),0),0)*$H24*$X24*$Y24),$D24)*$R24</f>
        <v>0</v>
      </c>
      <c r="AE24" s="99">
        <f>MIN((IFERROR(IF(AND($V24&lt;=AE$1,$W24&gt;=AE$1),INDEX(Reliability!J$23:J$50,MATCH($S24,Reliability!$C$23:$C$50,0)),0),0)*IF($T24="n/a",$D24*$Y24,$G24)+IFERROR(IF(AND($V24&lt;=AE$1,$W24&gt;=AE$1),INDEX(Reliability!J$23:J$50,MATCH($T24,Reliability!$C$23:$C$50,0)),0),0)*$H24*$X24*$Y24),$D24)*$R24</f>
        <v>0</v>
      </c>
      <c r="AF24" s="99">
        <f>MIN((IFERROR(IF(AND($V24&lt;=AF$1,$W24&gt;=AF$1),INDEX(Reliability!K$23:K$50,MATCH($S24,Reliability!$C$23:$C$50,0)),0),0)*IF($T24="n/a",$D24*$Y24,$G24)+IFERROR(IF(AND($V24&lt;=AF$1,$W24&gt;=AF$1),INDEX(Reliability!K$23:K$50,MATCH($T24,Reliability!$C$23:$C$50,0)),0),0)*$H24*$X24*$Y24),$D24)*$R24</f>
        <v>0</v>
      </c>
      <c r="AG24" s="99">
        <f>MIN((IFERROR(IF(AND($V24&lt;=AG$1,$W24&gt;=AG$1),INDEX(Reliability!L$23:L$50,MATCH($S24,Reliability!$C$23:$C$50,0)),0),0)*IF($T24="n/a",$D24*$Y24,$G24)+IFERROR(IF(AND($V24&lt;=AG$1,$W24&gt;=AG$1),INDEX(Reliability!L$23:L$50,MATCH($T24,Reliability!$C$23:$C$50,0)),0),0)*$H24*$X24*$Y24),$D24)*$R24</f>
        <v>0</v>
      </c>
      <c r="AH24" s="99">
        <f>MIN((IFERROR(IF(AND($V24&lt;=AH$1,$W24&gt;=AH$1),INDEX(Reliability!M$23:M$50,MATCH($S24,Reliability!$C$23:$C$50,0)),0),0)*IF($T24="n/a",$D24*$Y24,$G24)+IFERROR(IF(AND($V24&lt;=AH$1,$W24&gt;=AH$1),INDEX(Reliability!M$23:M$50,MATCH($T24,Reliability!$C$23:$C$50,0)),0),0)*$H24*$X24*$Y24),$D24)*$R24</f>
        <v>0</v>
      </c>
      <c r="AI24" s="99">
        <f>MIN((IFERROR(IF(AND($V24&lt;=AI$1,$W24&gt;=AI$1),INDEX(Reliability!N$23:N$50,MATCH($S24,Reliability!$C$23:$C$50,0)),0),0)*IF($T24="n/a",$D24*$Y24,$G24)+IFERROR(IF(AND($V24&lt;=AI$1,$W24&gt;=AI$1),INDEX(Reliability!N$23:N$50,MATCH($T24,Reliability!$C$23:$C$50,0)),0),0)*$H24*$X24*$Y24),$D24)*$R24</f>
        <v>0</v>
      </c>
      <c r="AJ24" s="99">
        <f>MIN((IFERROR(IF(AND($V24&lt;=AJ$1,$W24&gt;=AJ$1),INDEX(Reliability!O$23:O$50,MATCH($S24,Reliability!$C$23:$C$50,0)),0),0)*IF($T24="n/a",$D24*$Y24,$G24)+IFERROR(IF(AND($V24&lt;=AJ$1,$W24&gt;=AJ$1),INDEX(Reliability!O$23:O$50,MATCH($T24,Reliability!$C$23:$C$50,0)),0),0)*$H24*$X24*$Y24),$D24)*$R24</f>
        <v>0</v>
      </c>
      <c r="AK24" s="99">
        <f>MIN((IFERROR(IF(AND($V24&lt;=AK$1,$W24&gt;=AK$1),INDEX(Reliability!P$23:P$50,MATCH($S24,Reliability!$C$23:$C$50,0)),0),0)*IF($T24="n/a",$D24*$Y24,$G24)+IFERROR(IF(AND($V24&lt;=AK$1,$W24&gt;=AK$1),INDEX(Reliability!P$23:P$50,MATCH($T24,Reliability!$C$23:$C$50,0)),0),0)*$H24*$X24*$Y24),$D24)*$R24</f>
        <v>0</v>
      </c>
    </row>
    <row r="25" spans="1:37" x14ac:dyDescent="0.25">
      <c r="B25" s="118" t="str">
        <f>unique_contracts!B25</f>
        <v>_NEW_GENERIC_SOLAR_FIXED</v>
      </c>
      <c r="C25" s="99" t="str">
        <f>unique_contracts!D25</f>
        <v>Development</v>
      </c>
      <c r="D25" s="117">
        <f>unique_contracts!J25</f>
        <v>2.4</v>
      </c>
      <c r="E25" s="99">
        <f>unique_contracts!M25</f>
        <v>0</v>
      </c>
      <c r="F25" s="99">
        <f>unique_contracts!N25</f>
        <v>0</v>
      </c>
      <c r="G25" s="99">
        <f>unique_contracts!P25</f>
        <v>0</v>
      </c>
      <c r="H25" s="99">
        <f>unique_contracts!R25</f>
        <v>0</v>
      </c>
      <c r="I25" s="99">
        <f>unique_contracts!V25</f>
        <v>0</v>
      </c>
      <c r="J25" s="118" t="str">
        <f>unique_contracts!AB25</f>
        <v>Buy</v>
      </c>
      <c r="K25" s="99">
        <f>unique_contracts!AM25</f>
        <v>0</v>
      </c>
      <c r="L25" s="99">
        <f>unique_contracts!AN25</f>
        <v>0</v>
      </c>
      <c r="M25" s="99">
        <f>unique_contracts!AO25</f>
        <v>0</v>
      </c>
      <c r="N25" s="99">
        <f>unique_contracts!AP25</f>
        <v>0</v>
      </c>
      <c r="O25" s="99">
        <f>unique_contracts!AQ25</f>
        <v>0</v>
      </c>
      <c r="P25" s="99">
        <f>unique_contracts!AR25</f>
        <v>0</v>
      </c>
      <c r="Q25" s="99" t="str">
        <f>unique_contracts!BP25</f>
        <v>EnergyCapacity</v>
      </c>
      <c r="R25" s="99">
        <f t="shared" si="0"/>
        <v>1</v>
      </c>
      <c r="S25" s="99" t="str">
        <f>IFERROR(IF(AND(I25&gt;0,E25="NotHybrid"),_xlfn.CONCAT(MAX(MIN(ROUNDDOWN(I25/D25,0),8),4),INDEX(resources!$G:$G,MATCH(B25,resources!$A:$A,0))),INDEX(resources!$G:$G,MATCH(B25,resources!$A:$A,0))),"n/a")</f>
        <v>utility_pv</v>
      </c>
      <c r="T25" s="99" t="str">
        <f t="shared" si="1"/>
        <v>n/a</v>
      </c>
      <c r="U25" s="99" t="str">
        <f t="shared" si="2"/>
        <v>utility_pv</v>
      </c>
      <c r="V25" s="99">
        <f t="shared" si="3"/>
        <v>0</v>
      </c>
      <c r="W25" s="99">
        <f t="shared" si="4"/>
        <v>0</v>
      </c>
      <c r="X25" s="116">
        <f t="shared" si="5"/>
        <v>1</v>
      </c>
      <c r="Y25" s="116">
        <f t="shared" si="6"/>
        <v>1</v>
      </c>
      <c r="Z25" s="99">
        <f>MIN((IFERROR(IF(AND($V25&lt;=Z$1,$W25&gt;=Z$1),INDEX(Reliability!E$23:E$50,MATCH($S25,Reliability!$C$23:$C$50,0)),0),0)*IF($T25="n/a",$D25*$Y25,$G25)+IFERROR(IF(AND($V25&lt;=Z$1,$W25&gt;=Z$1),INDEX(Reliability!E$23:E$50,MATCH($T25,Reliability!$C$23:$C$50,0)),0),0)*$H25*$X25*$Y25),$D25)*$R25</f>
        <v>0</v>
      </c>
      <c r="AA25" s="99">
        <f>MIN((IFERROR(IF(AND($V25&lt;=AA$1,$W25&gt;=AA$1),INDEX(Reliability!F$23:F$50,MATCH($S25,Reliability!$C$23:$C$50,0)),0),0)*IF($T25="n/a",$D25*$Y25,$G25)+IFERROR(IF(AND($V25&lt;=AA$1,$W25&gt;=AA$1),INDEX(Reliability!F$23:F$50,MATCH($T25,Reliability!$C$23:$C$50,0)),0),0)*$H25*$X25*$Y25),$D25)*$R25</f>
        <v>0</v>
      </c>
      <c r="AB25" s="99">
        <f>MIN((IFERROR(IF(AND($V25&lt;=AB$1,$W25&gt;=AB$1),INDEX(Reliability!G$23:G$50,MATCH($S25,Reliability!$C$23:$C$50,0)),0),0)*IF($T25="n/a",$D25*$Y25,$G25)+IFERROR(IF(AND($V25&lt;=AB$1,$W25&gt;=AB$1),INDEX(Reliability!G$23:G$50,MATCH($T25,Reliability!$C$23:$C$50,0)),0),0)*$H25*$X25*$Y25),$D25)*$R25</f>
        <v>0</v>
      </c>
      <c r="AC25" s="99">
        <f>MIN((IFERROR(IF(AND($V25&lt;=AC$1,$W25&gt;=AC$1),INDEX(Reliability!H$23:H$50,MATCH($S25,Reliability!$C$23:$C$50,0)),0),0)*IF($T25="n/a",$D25*$Y25,$G25)+IFERROR(IF(AND($V25&lt;=AC$1,$W25&gt;=AC$1),INDEX(Reliability!H$23:H$50,MATCH($T25,Reliability!$C$23:$C$50,0)),0),0)*$H25*$X25*$Y25),$D25)*$R25</f>
        <v>0</v>
      </c>
      <c r="AD25" s="99">
        <f>MIN((IFERROR(IF(AND($V25&lt;=AD$1,$W25&gt;=AD$1),INDEX(Reliability!I$23:I$50,MATCH($S25,Reliability!$C$23:$C$50,0)),0),0)*IF($T25="n/a",$D25*$Y25,$G25)+IFERROR(IF(AND($V25&lt;=AD$1,$W25&gt;=AD$1),INDEX(Reliability!I$23:I$50,MATCH($T25,Reliability!$C$23:$C$50,0)),0),0)*$H25*$X25*$Y25),$D25)*$R25</f>
        <v>0</v>
      </c>
      <c r="AE25" s="99">
        <f>MIN((IFERROR(IF(AND($V25&lt;=AE$1,$W25&gt;=AE$1),INDEX(Reliability!J$23:J$50,MATCH($S25,Reliability!$C$23:$C$50,0)),0),0)*IF($T25="n/a",$D25*$Y25,$G25)+IFERROR(IF(AND($V25&lt;=AE$1,$W25&gt;=AE$1),INDEX(Reliability!J$23:J$50,MATCH($T25,Reliability!$C$23:$C$50,0)),0),0)*$H25*$X25*$Y25),$D25)*$R25</f>
        <v>0</v>
      </c>
      <c r="AF25" s="99">
        <f>MIN((IFERROR(IF(AND($V25&lt;=AF$1,$W25&gt;=AF$1),INDEX(Reliability!K$23:K$50,MATCH($S25,Reliability!$C$23:$C$50,0)),0),0)*IF($T25="n/a",$D25*$Y25,$G25)+IFERROR(IF(AND($V25&lt;=AF$1,$W25&gt;=AF$1),INDEX(Reliability!K$23:K$50,MATCH($T25,Reliability!$C$23:$C$50,0)),0),0)*$H25*$X25*$Y25),$D25)*$R25</f>
        <v>0</v>
      </c>
      <c r="AG25" s="99">
        <f>MIN((IFERROR(IF(AND($V25&lt;=AG$1,$W25&gt;=AG$1),INDEX(Reliability!L$23:L$50,MATCH($S25,Reliability!$C$23:$C$50,0)),0),0)*IF($T25="n/a",$D25*$Y25,$G25)+IFERROR(IF(AND($V25&lt;=AG$1,$W25&gt;=AG$1),INDEX(Reliability!L$23:L$50,MATCH($T25,Reliability!$C$23:$C$50,0)),0),0)*$H25*$X25*$Y25),$D25)*$R25</f>
        <v>0</v>
      </c>
      <c r="AH25" s="99">
        <f>MIN((IFERROR(IF(AND($V25&lt;=AH$1,$W25&gt;=AH$1),INDEX(Reliability!M$23:M$50,MATCH($S25,Reliability!$C$23:$C$50,0)),0),0)*IF($T25="n/a",$D25*$Y25,$G25)+IFERROR(IF(AND($V25&lt;=AH$1,$W25&gt;=AH$1),INDEX(Reliability!M$23:M$50,MATCH($T25,Reliability!$C$23:$C$50,0)),0),0)*$H25*$X25*$Y25),$D25)*$R25</f>
        <v>0</v>
      </c>
      <c r="AI25" s="99">
        <f>MIN((IFERROR(IF(AND($V25&lt;=AI$1,$W25&gt;=AI$1),INDEX(Reliability!N$23:N$50,MATCH($S25,Reliability!$C$23:$C$50,0)),0),0)*IF($T25="n/a",$D25*$Y25,$G25)+IFERROR(IF(AND($V25&lt;=AI$1,$W25&gt;=AI$1),INDEX(Reliability!N$23:N$50,MATCH($T25,Reliability!$C$23:$C$50,0)),0),0)*$H25*$X25*$Y25),$D25)*$R25</f>
        <v>0</v>
      </c>
      <c r="AJ25" s="99">
        <f>MIN((IFERROR(IF(AND($V25&lt;=AJ$1,$W25&gt;=AJ$1),INDEX(Reliability!O$23:O$50,MATCH($S25,Reliability!$C$23:$C$50,0)),0),0)*IF($T25="n/a",$D25*$Y25,$G25)+IFERROR(IF(AND($V25&lt;=AJ$1,$W25&gt;=AJ$1),INDEX(Reliability!O$23:O$50,MATCH($T25,Reliability!$C$23:$C$50,0)),0),0)*$H25*$X25*$Y25),$D25)*$R25</f>
        <v>0</v>
      </c>
      <c r="AK25" s="99">
        <f>MIN((IFERROR(IF(AND($V25&lt;=AK$1,$W25&gt;=AK$1),INDEX(Reliability!P$23:P$50,MATCH($S25,Reliability!$C$23:$C$50,0)),0),0)*IF($T25="n/a",$D25*$Y25,$G25)+IFERROR(IF(AND($V25&lt;=AK$1,$W25&gt;=AK$1),INDEX(Reliability!P$23:P$50,MATCH($T25,Reliability!$C$23:$C$50,0)),0),0)*$H25*$X25*$Y25),$D25)*$R25</f>
        <v>0</v>
      </c>
    </row>
    <row r="26" spans="1:37" x14ac:dyDescent="0.25">
      <c r="B26" s="118" t="str">
        <f>unique_contracts!B26</f>
        <v>_NEW_GENERIC_SOLAR_FIXED</v>
      </c>
      <c r="C26" s="99" t="str">
        <f>unique_contracts!D26</f>
        <v>Development</v>
      </c>
      <c r="D26" s="117">
        <f>unique_contracts!J26</f>
        <v>3</v>
      </c>
      <c r="E26" s="99">
        <f>unique_contracts!M26</f>
        <v>0</v>
      </c>
      <c r="F26" s="99">
        <f>unique_contracts!N26</f>
        <v>0</v>
      </c>
      <c r="G26" s="99">
        <f>unique_contracts!P26</f>
        <v>0</v>
      </c>
      <c r="H26" s="99">
        <f>unique_contracts!R26</f>
        <v>0</v>
      </c>
      <c r="I26" s="99">
        <f>unique_contracts!V26</f>
        <v>0</v>
      </c>
      <c r="J26" s="118" t="str">
        <f>unique_contracts!AB26</f>
        <v>Buy</v>
      </c>
      <c r="K26" s="99">
        <f>unique_contracts!AM26</f>
        <v>0</v>
      </c>
      <c r="L26" s="99">
        <f>unique_contracts!AN26</f>
        <v>0</v>
      </c>
      <c r="M26" s="99">
        <f>unique_contracts!AO26</f>
        <v>0</v>
      </c>
      <c r="N26" s="99">
        <f>unique_contracts!AP26</f>
        <v>0</v>
      </c>
      <c r="O26" s="99">
        <f>unique_contracts!AQ26</f>
        <v>0</v>
      </c>
      <c r="P26" s="99">
        <f>unique_contracts!AR26</f>
        <v>0</v>
      </c>
      <c r="Q26" s="99" t="str">
        <f>unique_contracts!BP26</f>
        <v>EnergyCapacity</v>
      </c>
      <c r="R26" s="99">
        <f t="shared" si="0"/>
        <v>1</v>
      </c>
      <c r="S26" s="99" t="str">
        <f>IFERROR(IF(AND(I26&gt;0,E26="NotHybrid"),_xlfn.CONCAT(MAX(MIN(ROUNDDOWN(I26/D26,0),8),4),INDEX(resources!$G:$G,MATCH(B26,resources!$A:$A,0))),INDEX(resources!$G:$G,MATCH(B26,resources!$A:$A,0))),"n/a")</f>
        <v>utility_pv</v>
      </c>
      <c r="T26" s="99" t="str">
        <f t="shared" si="1"/>
        <v>n/a</v>
      </c>
      <c r="U26" s="99" t="str">
        <f t="shared" si="2"/>
        <v>utility_pv</v>
      </c>
      <c r="V26" s="99">
        <f t="shared" si="3"/>
        <v>0</v>
      </c>
      <c r="W26" s="99">
        <f t="shared" si="4"/>
        <v>0</v>
      </c>
      <c r="X26" s="116">
        <f t="shared" si="5"/>
        <v>1</v>
      </c>
      <c r="Y26" s="116">
        <f t="shared" si="6"/>
        <v>1</v>
      </c>
      <c r="Z26" s="99">
        <f>MIN((IFERROR(IF(AND($V26&lt;=Z$1,$W26&gt;=Z$1),INDEX(Reliability!E$23:E$50,MATCH($S26,Reliability!$C$23:$C$50,0)),0),0)*IF($T26="n/a",$D26*$Y26,$G26)+IFERROR(IF(AND($V26&lt;=Z$1,$W26&gt;=Z$1),INDEX(Reliability!E$23:E$50,MATCH($T26,Reliability!$C$23:$C$50,0)),0),0)*$H26*$X26*$Y26),$D26)*$R26</f>
        <v>0</v>
      </c>
      <c r="AA26" s="99">
        <f>MIN((IFERROR(IF(AND($V26&lt;=AA$1,$W26&gt;=AA$1),INDEX(Reliability!F$23:F$50,MATCH($S26,Reliability!$C$23:$C$50,0)),0),0)*IF($T26="n/a",$D26*$Y26,$G26)+IFERROR(IF(AND($V26&lt;=AA$1,$W26&gt;=AA$1),INDEX(Reliability!F$23:F$50,MATCH($T26,Reliability!$C$23:$C$50,0)),0),0)*$H26*$X26*$Y26),$D26)*$R26</f>
        <v>0</v>
      </c>
      <c r="AB26" s="99">
        <f>MIN((IFERROR(IF(AND($V26&lt;=AB$1,$W26&gt;=AB$1),INDEX(Reliability!G$23:G$50,MATCH($S26,Reliability!$C$23:$C$50,0)),0),0)*IF($T26="n/a",$D26*$Y26,$G26)+IFERROR(IF(AND($V26&lt;=AB$1,$W26&gt;=AB$1),INDEX(Reliability!G$23:G$50,MATCH($T26,Reliability!$C$23:$C$50,0)),0),0)*$H26*$X26*$Y26),$D26)*$R26</f>
        <v>0</v>
      </c>
      <c r="AC26" s="99">
        <f>MIN((IFERROR(IF(AND($V26&lt;=AC$1,$W26&gt;=AC$1),INDEX(Reliability!H$23:H$50,MATCH($S26,Reliability!$C$23:$C$50,0)),0),0)*IF($T26="n/a",$D26*$Y26,$G26)+IFERROR(IF(AND($V26&lt;=AC$1,$W26&gt;=AC$1),INDEX(Reliability!H$23:H$50,MATCH($T26,Reliability!$C$23:$C$50,0)),0),0)*$H26*$X26*$Y26),$D26)*$R26</f>
        <v>0</v>
      </c>
      <c r="AD26" s="99">
        <f>MIN((IFERROR(IF(AND($V26&lt;=AD$1,$W26&gt;=AD$1),INDEX(Reliability!I$23:I$50,MATCH($S26,Reliability!$C$23:$C$50,0)),0),0)*IF($T26="n/a",$D26*$Y26,$G26)+IFERROR(IF(AND($V26&lt;=AD$1,$W26&gt;=AD$1),INDEX(Reliability!I$23:I$50,MATCH($T26,Reliability!$C$23:$C$50,0)),0),0)*$H26*$X26*$Y26),$D26)*$R26</f>
        <v>0</v>
      </c>
      <c r="AE26" s="99">
        <f>MIN((IFERROR(IF(AND($V26&lt;=AE$1,$W26&gt;=AE$1),INDEX(Reliability!J$23:J$50,MATCH($S26,Reliability!$C$23:$C$50,0)),0),0)*IF($T26="n/a",$D26*$Y26,$G26)+IFERROR(IF(AND($V26&lt;=AE$1,$W26&gt;=AE$1),INDEX(Reliability!J$23:J$50,MATCH($T26,Reliability!$C$23:$C$50,0)),0),0)*$H26*$X26*$Y26),$D26)*$R26</f>
        <v>0</v>
      </c>
      <c r="AF26" s="99">
        <f>MIN((IFERROR(IF(AND($V26&lt;=AF$1,$W26&gt;=AF$1),INDEX(Reliability!K$23:K$50,MATCH($S26,Reliability!$C$23:$C$50,0)),0),0)*IF($T26="n/a",$D26*$Y26,$G26)+IFERROR(IF(AND($V26&lt;=AF$1,$W26&gt;=AF$1),INDEX(Reliability!K$23:K$50,MATCH($T26,Reliability!$C$23:$C$50,0)),0),0)*$H26*$X26*$Y26),$D26)*$R26</f>
        <v>0</v>
      </c>
      <c r="AG26" s="99">
        <f>MIN((IFERROR(IF(AND($V26&lt;=AG$1,$W26&gt;=AG$1),INDEX(Reliability!L$23:L$50,MATCH($S26,Reliability!$C$23:$C$50,0)),0),0)*IF($T26="n/a",$D26*$Y26,$G26)+IFERROR(IF(AND($V26&lt;=AG$1,$W26&gt;=AG$1),INDEX(Reliability!L$23:L$50,MATCH($T26,Reliability!$C$23:$C$50,0)),0),0)*$H26*$X26*$Y26),$D26)*$R26</f>
        <v>0</v>
      </c>
      <c r="AH26" s="99">
        <f>MIN((IFERROR(IF(AND($V26&lt;=AH$1,$W26&gt;=AH$1),INDEX(Reliability!M$23:M$50,MATCH($S26,Reliability!$C$23:$C$50,0)),0),0)*IF($T26="n/a",$D26*$Y26,$G26)+IFERROR(IF(AND($V26&lt;=AH$1,$W26&gt;=AH$1),INDEX(Reliability!M$23:M$50,MATCH($T26,Reliability!$C$23:$C$50,0)),0),0)*$H26*$X26*$Y26),$D26)*$R26</f>
        <v>0</v>
      </c>
      <c r="AI26" s="99">
        <f>MIN((IFERROR(IF(AND($V26&lt;=AI$1,$W26&gt;=AI$1),INDEX(Reliability!N$23:N$50,MATCH($S26,Reliability!$C$23:$C$50,0)),0),0)*IF($T26="n/a",$D26*$Y26,$G26)+IFERROR(IF(AND($V26&lt;=AI$1,$W26&gt;=AI$1),INDEX(Reliability!N$23:N$50,MATCH($T26,Reliability!$C$23:$C$50,0)),0),0)*$H26*$X26*$Y26),$D26)*$R26</f>
        <v>0</v>
      </c>
      <c r="AJ26" s="99">
        <f>MIN((IFERROR(IF(AND($V26&lt;=AJ$1,$W26&gt;=AJ$1),INDEX(Reliability!O$23:O$50,MATCH($S26,Reliability!$C$23:$C$50,0)),0),0)*IF($T26="n/a",$D26*$Y26,$G26)+IFERROR(IF(AND($V26&lt;=AJ$1,$W26&gt;=AJ$1),INDEX(Reliability!O$23:O$50,MATCH($T26,Reliability!$C$23:$C$50,0)),0),0)*$H26*$X26*$Y26),$D26)*$R26</f>
        <v>0</v>
      </c>
      <c r="AK26" s="99">
        <f>MIN((IFERROR(IF(AND($V26&lt;=AK$1,$W26&gt;=AK$1),INDEX(Reliability!P$23:P$50,MATCH($S26,Reliability!$C$23:$C$50,0)),0),0)*IF($T26="n/a",$D26*$Y26,$G26)+IFERROR(IF(AND($V26&lt;=AK$1,$W26&gt;=AK$1),INDEX(Reliability!P$23:P$50,MATCH($T26,Reliability!$C$23:$C$50,0)),0),0)*$H26*$X26*$Y26),$D26)*$R26</f>
        <v>0</v>
      </c>
    </row>
    <row r="27" spans="1:37" x14ac:dyDescent="0.25">
      <c r="B27" s="118" t="str">
        <f>unique_contracts!B27</f>
        <v>_NEW_GENERIC_BATTERY_STORAGE</v>
      </c>
      <c r="C27" s="99" t="str">
        <f>unique_contracts!D27</f>
        <v>Development</v>
      </c>
      <c r="D27" s="117">
        <f>unique_contracts!J27</f>
        <v>275</v>
      </c>
      <c r="E27" s="99">
        <f>unique_contracts!M27</f>
        <v>0</v>
      </c>
      <c r="F27" s="99">
        <f>unique_contracts!N27</f>
        <v>0</v>
      </c>
      <c r="G27" s="99">
        <f>unique_contracts!P27</f>
        <v>0</v>
      </c>
      <c r="H27" s="99">
        <f>unique_contracts!R27</f>
        <v>0</v>
      </c>
      <c r="I27" s="99">
        <f>unique_contracts!V27</f>
        <v>1100</v>
      </c>
      <c r="J27" s="118" t="str">
        <f>unique_contracts!AB27</f>
        <v>Buy</v>
      </c>
      <c r="K27" s="99">
        <f>unique_contracts!AM27</f>
        <v>0</v>
      </c>
      <c r="L27" s="99">
        <f>unique_contracts!AN27</f>
        <v>0</v>
      </c>
      <c r="M27" s="99">
        <f>unique_contracts!AO27</f>
        <v>0</v>
      </c>
      <c r="N27" s="99">
        <f>unique_contracts!AP27</f>
        <v>0</v>
      </c>
      <c r="O27" s="99">
        <f>unique_contracts!AQ27</f>
        <v>0</v>
      </c>
      <c r="P27" s="99">
        <f>unique_contracts!AR27</f>
        <v>0</v>
      </c>
      <c r="Q27" s="99" t="str">
        <f>unique_contracts!BP27</f>
        <v>CapacityOnly</v>
      </c>
      <c r="R27" s="99">
        <f t="shared" si="0"/>
        <v>1</v>
      </c>
      <c r="S27" s="99" t="str">
        <f>IFERROR(IF(AND(I27&gt;0,E27="NotHybrid"),_xlfn.CONCAT(MAX(MIN(ROUNDDOWN(I27/D27,0),8),4),INDEX(resources!$G:$G,MATCH(B27,resources!$A:$A,0))),INDEX(resources!$G:$G,MATCH(B27,resources!$A:$A,0))),"n/a")</f>
        <v>hr_batteries</v>
      </c>
      <c r="T27" s="99" t="str">
        <f t="shared" si="1"/>
        <v>n/a</v>
      </c>
      <c r="U27" s="99" t="str">
        <f t="shared" si="2"/>
        <v>hr_batteries</v>
      </c>
      <c r="V27" s="99">
        <f t="shared" si="3"/>
        <v>0</v>
      </c>
      <c r="W27" s="99">
        <f t="shared" si="4"/>
        <v>0</v>
      </c>
      <c r="X27" s="116">
        <f t="shared" si="5"/>
        <v>1</v>
      </c>
      <c r="Y27" s="116">
        <f t="shared" si="6"/>
        <v>1</v>
      </c>
      <c r="Z27" s="99">
        <f>MIN((IFERROR(IF(AND($V27&lt;=Z$1,$W27&gt;=Z$1),INDEX(Reliability!E$23:E$50,MATCH($S27,Reliability!$C$23:$C$50,0)),0),0)*IF($T27="n/a",$D27*$Y27,$G27)+IFERROR(IF(AND($V27&lt;=Z$1,$W27&gt;=Z$1),INDEX(Reliability!E$23:E$50,MATCH($T27,Reliability!$C$23:$C$50,0)),0),0)*$H27*$X27*$Y27),$D27)*$R27</f>
        <v>0</v>
      </c>
      <c r="AA27" s="99">
        <f>MIN((IFERROR(IF(AND($V27&lt;=AA$1,$W27&gt;=AA$1),INDEX(Reliability!F$23:F$50,MATCH($S27,Reliability!$C$23:$C$50,0)),0),0)*IF($T27="n/a",$D27*$Y27,$G27)+IFERROR(IF(AND($V27&lt;=AA$1,$W27&gt;=AA$1),INDEX(Reliability!F$23:F$50,MATCH($T27,Reliability!$C$23:$C$50,0)),0),0)*$H27*$X27*$Y27),$D27)*$R27</f>
        <v>0</v>
      </c>
      <c r="AB27" s="99">
        <f>MIN((IFERROR(IF(AND($V27&lt;=AB$1,$W27&gt;=AB$1),INDEX(Reliability!G$23:G$50,MATCH($S27,Reliability!$C$23:$C$50,0)),0),0)*IF($T27="n/a",$D27*$Y27,$G27)+IFERROR(IF(AND($V27&lt;=AB$1,$W27&gt;=AB$1),INDEX(Reliability!G$23:G$50,MATCH($T27,Reliability!$C$23:$C$50,0)),0),0)*$H27*$X27*$Y27),$D27)*$R27</f>
        <v>0</v>
      </c>
      <c r="AC27" s="99">
        <f>MIN((IFERROR(IF(AND($V27&lt;=AC$1,$W27&gt;=AC$1),INDEX(Reliability!H$23:H$50,MATCH($S27,Reliability!$C$23:$C$50,0)),0),0)*IF($T27="n/a",$D27*$Y27,$G27)+IFERROR(IF(AND($V27&lt;=AC$1,$W27&gt;=AC$1),INDEX(Reliability!H$23:H$50,MATCH($T27,Reliability!$C$23:$C$50,0)),0),0)*$H27*$X27*$Y27),$D27)*$R27</f>
        <v>0</v>
      </c>
      <c r="AD27" s="99">
        <f>MIN((IFERROR(IF(AND($V27&lt;=AD$1,$W27&gt;=AD$1),INDEX(Reliability!I$23:I$50,MATCH($S27,Reliability!$C$23:$C$50,0)),0),0)*IF($T27="n/a",$D27*$Y27,$G27)+IFERROR(IF(AND($V27&lt;=AD$1,$W27&gt;=AD$1),INDEX(Reliability!I$23:I$50,MATCH($T27,Reliability!$C$23:$C$50,0)),0),0)*$H27*$X27*$Y27),$D27)*$R27</f>
        <v>0</v>
      </c>
      <c r="AE27" s="99">
        <f>MIN((IFERROR(IF(AND($V27&lt;=AE$1,$W27&gt;=AE$1),INDEX(Reliability!J$23:J$50,MATCH($S27,Reliability!$C$23:$C$50,0)),0),0)*IF($T27="n/a",$D27*$Y27,$G27)+IFERROR(IF(AND($V27&lt;=AE$1,$W27&gt;=AE$1),INDEX(Reliability!J$23:J$50,MATCH($T27,Reliability!$C$23:$C$50,0)),0),0)*$H27*$X27*$Y27),$D27)*$R27</f>
        <v>0</v>
      </c>
      <c r="AF27" s="99">
        <f>MIN((IFERROR(IF(AND($V27&lt;=AF$1,$W27&gt;=AF$1),INDEX(Reliability!K$23:K$50,MATCH($S27,Reliability!$C$23:$C$50,0)),0),0)*IF($T27="n/a",$D27*$Y27,$G27)+IFERROR(IF(AND($V27&lt;=AF$1,$W27&gt;=AF$1),INDEX(Reliability!K$23:K$50,MATCH($T27,Reliability!$C$23:$C$50,0)),0),0)*$H27*$X27*$Y27),$D27)*$R27</f>
        <v>0</v>
      </c>
      <c r="AG27" s="99">
        <f>MIN((IFERROR(IF(AND($V27&lt;=AG$1,$W27&gt;=AG$1),INDEX(Reliability!L$23:L$50,MATCH($S27,Reliability!$C$23:$C$50,0)),0),0)*IF($T27="n/a",$D27*$Y27,$G27)+IFERROR(IF(AND($V27&lt;=AG$1,$W27&gt;=AG$1),INDEX(Reliability!L$23:L$50,MATCH($T27,Reliability!$C$23:$C$50,0)),0),0)*$H27*$X27*$Y27),$D27)*$R27</f>
        <v>0</v>
      </c>
      <c r="AH27" s="99">
        <f>MIN((IFERROR(IF(AND($V27&lt;=AH$1,$W27&gt;=AH$1),INDEX(Reliability!M$23:M$50,MATCH($S27,Reliability!$C$23:$C$50,0)),0),0)*IF($T27="n/a",$D27*$Y27,$G27)+IFERROR(IF(AND($V27&lt;=AH$1,$W27&gt;=AH$1),INDEX(Reliability!M$23:M$50,MATCH($T27,Reliability!$C$23:$C$50,0)),0),0)*$H27*$X27*$Y27),$D27)*$R27</f>
        <v>0</v>
      </c>
      <c r="AI27" s="99">
        <f>MIN((IFERROR(IF(AND($V27&lt;=AI$1,$W27&gt;=AI$1),INDEX(Reliability!N$23:N$50,MATCH($S27,Reliability!$C$23:$C$50,0)),0),0)*IF($T27="n/a",$D27*$Y27,$G27)+IFERROR(IF(AND($V27&lt;=AI$1,$W27&gt;=AI$1),INDEX(Reliability!N$23:N$50,MATCH($T27,Reliability!$C$23:$C$50,0)),0),0)*$H27*$X27*$Y27),$D27)*$R27</f>
        <v>0</v>
      </c>
      <c r="AJ27" s="99">
        <f>MIN((IFERROR(IF(AND($V27&lt;=AJ$1,$W27&gt;=AJ$1),INDEX(Reliability!O$23:O$50,MATCH($S27,Reliability!$C$23:$C$50,0)),0),0)*IF($T27="n/a",$D27*$Y27,$G27)+IFERROR(IF(AND($V27&lt;=AJ$1,$W27&gt;=AJ$1),INDEX(Reliability!O$23:O$50,MATCH($T27,Reliability!$C$23:$C$50,0)),0),0)*$H27*$X27*$Y27),$D27)*$R27</f>
        <v>0</v>
      </c>
      <c r="AK27" s="99">
        <f>MIN((IFERROR(IF(AND($V27&lt;=AK$1,$W27&gt;=AK$1),INDEX(Reliability!P$23:P$50,MATCH($S27,Reliability!$C$23:$C$50,0)),0),0)*IF($T27="n/a",$D27*$Y27,$G27)+IFERROR(IF(AND($V27&lt;=AK$1,$W27&gt;=AK$1),INDEX(Reliability!P$23:P$50,MATCH($T27,Reliability!$C$23:$C$50,0)),0),0)*$H27*$X27*$Y27),$D27)*$R27</f>
        <v>0</v>
      </c>
    </row>
    <row r="28" spans="1:37" x14ac:dyDescent="0.25">
      <c r="B28" s="118" t="str">
        <f>unique_contracts!B28</f>
        <v>_NEW_GENERIC_BATTERY_STORAGE</v>
      </c>
      <c r="C28" s="99" t="str">
        <f>unique_contracts!D28</f>
        <v>Development</v>
      </c>
      <c r="D28" s="117">
        <f>unique_contracts!J28</f>
        <v>350</v>
      </c>
      <c r="E28" s="99">
        <f>unique_contracts!M28</f>
        <v>0</v>
      </c>
      <c r="F28" s="99">
        <f>unique_contracts!N28</f>
        <v>0</v>
      </c>
      <c r="G28" s="99">
        <f>unique_contracts!P28</f>
        <v>0</v>
      </c>
      <c r="H28" s="99">
        <f>unique_contracts!R28</f>
        <v>0</v>
      </c>
      <c r="I28" s="99">
        <f>unique_contracts!V28</f>
        <v>1400</v>
      </c>
      <c r="J28" s="118" t="str">
        <f>unique_contracts!AB28</f>
        <v>Buy</v>
      </c>
      <c r="K28" s="99">
        <f>unique_contracts!AM28</f>
        <v>0</v>
      </c>
      <c r="L28" s="99">
        <f>unique_contracts!AN28</f>
        <v>0</v>
      </c>
      <c r="M28" s="99">
        <f>unique_contracts!AO28</f>
        <v>0</v>
      </c>
      <c r="N28" s="99">
        <f>unique_contracts!AP28</f>
        <v>0</v>
      </c>
      <c r="O28" s="99">
        <f>unique_contracts!AQ28</f>
        <v>0</v>
      </c>
      <c r="P28" s="99">
        <f>unique_contracts!AR28</f>
        <v>0</v>
      </c>
      <c r="Q28" s="99" t="str">
        <f>unique_contracts!BP28</f>
        <v>CapacityOnly</v>
      </c>
      <c r="R28" s="99">
        <f t="shared" si="0"/>
        <v>1</v>
      </c>
      <c r="S28" s="99" t="str">
        <f>IFERROR(IF(AND(I28&gt;0,E28="NotHybrid"),_xlfn.CONCAT(MAX(MIN(ROUNDDOWN(I28/D28,0),8),4),INDEX(resources!$G:$G,MATCH(B28,resources!$A:$A,0))),INDEX(resources!$G:$G,MATCH(B28,resources!$A:$A,0))),"n/a")</f>
        <v>hr_batteries</v>
      </c>
      <c r="T28" s="99" t="str">
        <f t="shared" si="1"/>
        <v>n/a</v>
      </c>
      <c r="U28" s="99" t="str">
        <f t="shared" si="2"/>
        <v>hr_batteries</v>
      </c>
      <c r="V28" s="99">
        <f t="shared" si="3"/>
        <v>0</v>
      </c>
      <c r="W28" s="99">
        <f t="shared" si="4"/>
        <v>0</v>
      </c>
      <c r="X28" s="116">
        <f t="shared" si="5"/>
        <v>1</v>
      </c>
      <c r="Y28" s="116">
        <f t="shared" si="6"/>
        <v>1</v>
      </c>
      <c r="Z28" s="99">
        <f>MIN((IFERROR(IF(AND($V28&lt;=Z$1,$W28&gt;=Z$1),INDEX(Reliability!E$23:E$50,MATCH($S28,Reliability!$C$23:$C$50,0)),0),0)*IF($T28="n/a",$D28*$Y28,$G28)+IFERROR(IF(AND($V28&lt;=Z$1,$W28&gt;=Z$1),INDEX(Reliability!E$23:E$50,MATCH($T28,Reliability!$C$23:$C$50,0)),0),0)*$H28*$X28*$Y28),$D28)*$R28</f>
        <v>0</v>
      </c>
      <c r="AA28" s="99">
        <f>MIN((IFERROR(IF(AND($V28&lt;=AA$1,$W28&gt;=AA$1),INDEX(Reliability!F$23:F$50,MATCH($S28,Reliability!$C$23:$C$50,0)),0),0)*IF($T28="n/a",$D28*$Y28,$G28)+IFERROR(IF(AND($V28&lt;=AA$1,$W28&gt;=AA$1),INDEX(Reliability!F$23:F$50,MATCH($T28,Reliability!$C$23:$C$50,0)),0),0)*$H28*$X28*$Y28),$D28)*$R28</f>
        <v>0</v>
      </c>
      <c r="AB28" s="99">
        <f>MIN((IFERROR(IF(AND($V28&lt;=AB$1,$W28&gt;=AB$1),INDEX(Reliability!G$23:G$50,MATCH($S28,Reliability!$C$23:$C$50,0)),0),0)*IF($T28="n/a",$D28*$Y28,$G28)+IFERROR(IF(AND($V28&lt;=AB$1,$W28&gt;=AB$1),INDEX(Reliability!G$23:G$50,MATCH($T28,Reliability!$C$23:$C$50,0)),0),0)*$H28*$X28*$Y28),$D28)*$R28</f>
        <v>0</v>
      </c>
      <c r="AC28" s="99">
        <f>MIN((IFERROR(IF(AND($V28&lt;=AC$1,$W28&gt;=AC$1),INDEX(Reliability!H$23:H$50,MATCH($S28,Reliability!$C$23:$C$50,0)),0),0)*IF($T28="n/a",$D28*$Y28,$G28)+IFERROR(IF(AND($V28&lt;=AC$1,$W28&gt;=AC$1),INDEX(Reliability!H$23:H$50,MATCH($T28,Reliability!$C$23:$C$50,0)),0),0)*$H28*$X28*$Y28),$D28)*$R28</f>
        <v>0</v>
      </c>
      <c r="AD28" s="99">
        <f>MIN((IFERROR(IF(AND($V28&lt;=AD$1,$W28&gt;=AD$1),INDEX(Reliability!I$23:I$50,MATCH($S28,Reliability!$C$23:$C$50,0)),0),0)*IF($T28="n/a",$D28*$Y28,$G28)+IFERROR(IF(AND($V28&lt;=AD$1,$W28&gt;=AD$1),INDEX(Reliability!I$23:I$50,MATCH($T28,Reliability!$C$23:$C$50,0)),0),0)*$H28*$X28*$Y28),$D28)*$R28</f>
        <v>0</v>
      </c>
      <c r="AE28" s="99">
        <f>MIN((IFERROR(IF(AND($V28&lt;=AE$1,$W28&gt;=AE$1),INDEX(Reliability!J$23:J$50,MATCH($S28,Reliability!$C$23:$C$50,0)),0),0)*IF($T28="n/a",$D28*$Y28,$G28)+IFERROR(IF(AND($V28&lt;=AE$1,$W28&gt;=AE$1),INDEX(Reliability!J$23:J$50,MATCH($T28,Reliability!$C$23:$C$50,0)),0),0)*$H28*$X28*$Y28),$D28)*$R28</f>
        <v>0</v>
      </c>
      <c r="AF28" s="99">
        <f>MIN((IFERROR(IF(AND($V28&lt;=AF$1,$W28&gt;=AF$1),INDEX(Reliability!K$23:K$50,MATCH($S28,Reliability!$C$23:$C$50,0)),0),0)*IF($T28="n/a",$D28*$Y28,$G28)+IFERROR(IF(AND($V28&lt;=AF$1,$W28&gt;=AF$1),INDEX(Reliability!K$23:K$50,MATCH($T28,Reliability!$C$23:$C$50,0)),0),0)*$H28*$X28*$Y28),$D28)*$R28</f>
        <v>0</v>
      </c>
      <c r="AG28" s="99">
        <f>MIN((IFERROR(IF(AND($V28&lt;=AG$1,$W28&gt;=AG$1),INDEX(Reliability!L$23:L$50,MATCH($S28,Reliability!$C$23:$C$50,0)),0),0)*IF($T28="n/a",$D28*$Y28,$G28)+IFERROR(IF(AND($V28&lt;=AG$1,$W28&gt;=AG$1),INDEX(Reliability!L$23:L$50,MATCH($T28,Reliability!$C$23:$C$50,0)),0),0)*$H28*$X28*$Y28),$D28)*$R28</f>
        <v>0</v>
      </c>
      <c r="AH28" s="99">
        <f>MIN((IFERROR(IF(AND($V28&lt;=AH$1,$W28&gt;=AH$1),INDEX(Reliability!M$23:M$50,MATCH($S28,Reliability!$C$23:$C$50,0)),0),0)*IF($T28="n/a",$D28*$Y28,$G28)+IFERROR(IF(AND($V28&lt;=AH$1,$W28&gt;=AH$1),INDEX(Reliability!M$23:M$50,MATCH($T28,Reliability!$C$23:$C$50,0)),0),0)*$H28*$X28*$Y28),$D28)*$R28</f>
        <v>0</v>
      </c>
      <c r="AI28" s="99">
        <f>MIN((IFERROR(IF(AND($V28&lt;=AI$1,$W28&gt;=AI$1),INDEX(Reliability!N$23:N$50,MATCH($S28,Reliability!$C$23:$C$50,0)),0),0)*IF($T28="n/a",$D28*$Y28,$G28)+IFERROR(IF(AND($V28&lt;=AI$1,$W28&gt;=AI$1),INDEX(Reliability!N$23:N$50,MATCH($T28,Reliability!$C$23:$C$50,0)),0),0)*$H28*$X28*$Y28),$D28)*$R28</f>
        <v>0</v>
      </c>
      <c r="AJ28" s="99">
        <f>MIN((IFERROR(IF(AND($V28&lt;=AJ$1,$W28&gt;=AJ$1),INDEX(Reliability!O$23:O$50,MATCH($S28,Reliability!$C$23:$C$50,0)),0),0)*IF($T28="n/a",$D28*$Y28,$G28)+IFERROR(IF(AND($V28&lt;=AJ$1,$W28&gt;=AJ$1),INDEX(Reliability!O$23:O$50,MATCH($T28,Reliability!$C$23:$C$50,0)),0),0)*$H28*$X28*$Y28),$D28)*$R28</f>
        <v>0</v>
      </c>
      <c r="AK28" s="99">
        <f>MIN((IFERROR(IF(AND($V28&lt;=AK$1,$W28&gt;=AK$1),INDEX(Reliability!P$23:P$50,MATCH($S28,Reliability!$C$23:$C$50,0)),0),0)*IF($T28="n/a",$D28*$Y28,$G28)+IFERROR(IF(AND($V28&lt;=AK$1,$W28&gt;=AK$1),INDEX(Reliability!P$23:P$50,MATCH($T28,Reliability!$C$23:$C$50,0)),0),0)*$H28*$X28*$Y28),$D28)*$R28</f>
        <v>0</v>
      </c>
    </row>
    <row r="29" spans="1:37" x14ac:dyDescent="0.25">
      <c r="B29" s="118" t="str">
        <f>unique_contracts!B29</f>
        <v>_NEW_GENERIC_SOLAR_1AXIS</v>
      </c>
      <c r="C29" s="99" t="str">
        <f>unique_contracts!D29</f>
        <v>Development</v>
      </c>
      <c r="D29" s="117">
        <f>unique_contracts!J29</f>
        <v>4.66</v>
      </c>
      <c r="E29" s="99">
        <f>unique_contracts!M29</f>
        <v>0</v>
      </c>
      <c r="F29" s="99">
        <f>unique_contracts!N29</f>
        <v>0</v>
      </c>
      <c r="G29" s="99">
        <f>unique_contracts!P29</f>
        <v>0</v>
      </c>
      <c r="H29" s="99">
        <f>unique_contracts!R29</f>
        <v>0</v>
      </c>
      <c r="I29" s="99">
        <f>unique_contracts!V29</f>
        <v>0</v>
      </c>
      <c r="J29" s="118" t="str">
        <f>unique_contracts!AB29</f>
        <v>Buy</v>
      </c>
      <c r="K29" s="99">
        <f>unique_contracts!AM29</f>
        <v>0</v>
      </c>
      <c r="L29" s="99">
        <f>unique_contracts!AN29</f>
        <v>0</v>
      </c>
      <c r="M29" s="99">
        <f>unique_contracts!AO29</f>
        <v>0</v>
      </c>
      <c r="N29" s="99">
        <f>unique_contracts!AP29</f>
        <v>0</v>
      </c>
      <c r="O29" s="99">
        <f>unique_contracts!AQ29</f>
        <v>0</v>
      </c>
      <c r="P29" s="99">
        <f>unique_contracts!AR29</f>
        <v>0</v>
      </c>
      <c r="Q29" s="99" t="str">
        <f>unique_contracts!BP29</f>
        <v>EnergyCapacity</v>
      </c>
      <c r="R29" s="99">
        <f t="shared" si="0"/>
        <v>1</v>
      </c>
      <c r="S29" s="99" t="str">
        <f>IFERROR(IF(AND(I29&gt;0,E29="NotHybrid"),_xlfn.CONCAT(MAX(MIN(ROUNDDOWN(I29/D29,0),8),4),INDEX(resources!$G:$G,MATCH(B29,resources!$A:$A,0))),INDEX(resources!$G:$G,MATCH(B29,resources!$A:$A,0))),"n/a")</f>
        <v>utility_pv</v>
      </c>
      <c r="T29" s="99" t="str">
        <f t="shared" si="1"/>
        <v>n/a</v>
      </c>
      <c r="U29" s="99" t="str">
        <f t="shared" si="2"/>
        <v>utility_pv</v>
      </c>
      <c r="V29" s="99">
        <f t="shared" si="3"/>
        <v>0</v>
      </c>
      <c r="W29" s="99">
        <f t="shared" si="4"/>
        <v>0</v>
      </c>
      <c r="X29" s="116">
        <f t="shared" si="5"/>
        <v>1</v>
      </c>
      <c r="Y29" s="116">
        <f t="shared" si="6"/>
        <v>1</v>
      </c>
      <c r="Z29" s="99">
        <f>MIN((IFERROR(IF(AND($V29&lt;=Z$1,$W29&gt;=Z$1),INDEX(Reliability!E$23:E$50,MATCH($S29,Reliability!$C$23:$C$50,0)),0),0)*IF($T29="n/a",$D29*$Y29,$G29)+IFERROR(IF(AND($V29&lt;=Z$1,$W29&gt;=Z$1),INDEX(Reliability!E$23:E$50,MATCH($T29,Reliability!$C$23:$C$50,0)),0),0)*$H29*$X29*$Y29),$D29)*$R29</f>
        <v>0</v>
      </c>
      <c r="AA29" s="99">
        <f>MIN((IFERROR(IF(AND($V29&lt;=AA$1,$W29&gt;=AA$1),INDEX(Reliability!F$23:F$50,MATCH($S29,Reliability!$C$23:$C$50,0)),0),0)*IF($T29="n/a",$D29*$Y29,$G29)+IFERROR(IF(AND($V29&lt;=AA$1,$W29&gt;=AA$1),INDEX(Reliability!F$23:F$50,MATCH($T29,Reliability!$C$23:$C$50,0)),0),0)*$H29*$X29*$Y29),$D29)*$R29</f>
        <v>0</v>
      </c>
      <c r="AB29" s="99">
        <f>MIN((IFERROR(IF(AND($V29&lt;=AB$1,$W29&gt;=AB$1),INDEX(Reliability!G$23:G$50,MATCH($S29,Reliability!$C$23:$C$50,0)),0),0)*IF($T29="n/a",$D29*$Y29,$G29)+IFERROR(IF(AND($V29&lt;=AB$1,$W29&gt;=AB$1),INDEX(Reliability!G$23:G$50,MATCH($T29,Reliability!$C$23:$C$50,0)),0),0)*$H29*$X29*$Y29),$D29)*$R29</f>
        <v>0</v>
      </c>
      <c r="AC29" s="99">
        <f>MIN((IFERROR(IF(AND($V29&lt;=AC$1,$W29&gt;=AC$1),INDEX(Reliability!H$23:H$50,MATCH($S29,Reliability!$C$23:$C$50,0)),0),0)*IF($T29="n/a",$D29*$Y29,$G29)+IFERROR(IF(AND($V29&lt;=AC$1,$W29&gt;=AC$1),INDEX(Reliability!H$23:H$50,MATCH($T29,Reliability!$C$23:$C$50,0)),0),0)*$H29*$X29*$Y29),$D29)*$R29</f>
        <v>0</v>
      </c>
      <c r="AD29" s="99">
        <f>MIN((IFERROR(IF(AND($V29&lt;=AD$1,$W29&gt;=AD$1),INDEX(Reliability!I$23:I$50,MATCH($S29,Reliability!$C$23:$C$50,0)),0),0)*IF($T29="n/a",$D29*$Y29,$G29)+IFERROR(IF(AND($V29&lt;=AD$1,$W29&gt;=AD$1),INDEX(Reliability!I$23:I$50,MATCH($T29,Reliability!$C$23:$C$50,0)),0),0)*$H29*$X29*$Y29),$D29)*$R29</f>
        <v>0</v>
      </c>
      <c r="AE29" s="99">
        <f>MIN((IFERROR(IF(AND($V29&lt;=AE$1,$W29&gt;=AE$1),INDEX(Reliability!J$23:J$50,MATCH($S29,Reliability!$C$23:$C$50,0)),0),0)*IF($T29="n/a",$D29*$Y29,$G29)+IFERROR(IF(AND($V29&lt;=AE$1,$W29&gt;=AE$1),INDEX(Reliability!J$23:J$50,MATCH($T29,Reliability!$C$23:$C$50,0)),0),0)*$H29*$X29*$Y29),$D29)*$R29</f>
        <v>0</v>
      </c>
      <c r="AF29" s="99">
        <f>MIN((IFERROR(IF(AND($V29&lt;=AF$1,$W29&gt;=AF$1),INDEX(Reliability!K$23:K$50,MATCH($S29,Reliability!$C$23:$C$50,0)),0),0)*IF($T29="n/a",$D29*$Y29,$G29)+IFERROR(IF(AND($V29&lt;=AF$1,$W29&gt;=AF$1),INDEX(Reliability!K$23:K$50,MATCH($T29,Reliability!$C$23:$C$50,0)),0),0)*$H29*$X29*$Y29),$D29)*$R29</f>
        <v>0</v>
      </c>
      <c r="AG29" s="99">
        <f>MIN((IFERROR(IF(AND($V29&lt;=AG$1,$W29&gt;=AG$1),INDEX(Reliability!L$23:L$50,MATCH($S29,Reliability!$C$23:$C$50,0)),0),0)*IF($T29="n/a",$D29*$Y29,$G29)+IFERROR(IF(AND($V29&lt;=AG$1,$W29&gt;=AG$1),INDEX(Reliability!L$23:L$50,MATCH($T29,Reliability!$C$23:$C$50,0)),0),0)*$H29*$X29*$Y29),$D29)*$R29</f>
        <v>0</v>
      </c>
      <c r="AH29" s="99">
        <f>MIN((IFERROR(IF(AND($V29&lt;=AH$1,$W29&gt;=AH$1),INDEX(Reliability!M$23:M$50,MATCH($S29,Reliability!$C$23:$C$50,0)),0),0)*IF($T29="n/a",$D29*$Y29,$G29)+IFERROR(IF(AND($V29&lt;=AH$1,$W29&gt;=AH$1),INDEX(Reliability!M$23:M$50,MATCH($T29,Reliability!$C$23:$C$50,0)),0),0)*$H29*$X29*$Y29),$D29)*$R29</f>
        <v>0</v>
      </c>
      <c r="AI29" s="99">
        <f>MIN((IFERROR(IF(AND($V29&lt;=AI$1,$W29&gt;=AI$1),INDEX(Reliability!N$23:N$50,MATCH($S29,Reliability!$C$23:$C$50,0)),0),0)*IF($T29="n/a",$D29*$Y29,$G29)+IFERROR(IF(AND($V29&lt;=AI$1,$W29&gt;=AI$1),INDEX(Reliability!N$23:N$50,MATCH($T29,Reliability!$C$23:$C$50,0)),0),0)*$H29*$X29*$Y29),$D29)*$R29</f>
        <v>0</v>
      </c>
      <c r="AJ29" s="99">
        <f>MIN((IFERROR(IF(AND($V29&lt;=AJ$1,$W29&gt;=AJ$1),INDEX(Reliability!O$23:O$50,MATCH($S29,Reliability!$C$23:$C$50,0)),0),0)*IF($T29="n/a",$D29*$Y29,$G29)+IFERROR(IF(AND($V29&lt;=AJ$1,$W29&gt;=AJ$1),INDEX(Reliability!O$23:O$50,MATCH($T29,Reliability!$C$23:$C$50,0)),0),0)*$H29*$X29*$Y29),$D29)*$R29</f>
        <v>0</v>
      </c>
      <c r="AK29" s="99">
        <f>MIN((IFERROR(IF(AND($V29&lt;=AK$1,$W29&gt;=AK$1),INDEX(Reliability!P$23:P$50,MATCH($S29,Reliability!$C$23:$C$50,0)),0),0)*IF($T29="n/a",$D29*$Y29,$G29)+IFERROR(IF(AND($V29&lt;=AK$1,$W29&gt;=AK$1),INDEX(Reliability!P$23:P$50,MATCH($T29,Reliability!$C$23:$C$50,0)),0),0)*$H29*$X29*$Y29),$D29)*$R29</f>
        <v>0</v>
      </c>
    </row>
    <row r="30" spans="1:37" x14ac:dyDescent="0.25">
      <c r="B30" s="118" t="str">
        <f>unique_contracts!B30</f>
        <v>_NEW_GENERIC_BATTERY_STORAGE</v>
      </c>
      <c r="C30" s="99" t="str">
        <f>unique_contracts!D30</f>
        <v>Development</v>
      </c>
      <c r="D30" s="117">
        <f>unique_contracts!J30</f>
        <v>300</v>
      </c>
      <c r="E30" s="99">
        <f>unique_contracts!M30</f>
        <v>0</v>
      </c>
      <c r="F30" s="99">
        <f>unique_contracts!N30</f>
        <v>0</v>
      </c>
      <c r="G30" s="99">
        <f>unique_contracts!P30</f>
        <v>0</v>
      </c>
      <c r="H30" s="99">
        <f>unique_contracts!R30</f>
        <v>0</v>
      </c>
      <c r="I30" s="99">
        <f>unique_contracts!V30</f>
        <v>1200</v>
      </c>
      <c r="J30" s="118" t="str">
        <f>unique_contracts!AB30</f>
        <v>Buy</v>
      </c>
      <c r="K30" s="99">
        <f>unique_contracts!AM30</f>
        <v>0</v>
      </c>
      <c r="L30" s="99">
        <f>unique_contracts!AN30</f>
        <v>0</v>
      </c>
      <c r="M30" s="99">
        <f>unique_contracts!AO30</f>
        <v>0</v>
      </c>
      <c r="N30" s="99">
        <f>unique_contracts!AP30</f>
        <v>0</v>
      </c>
      <c r="O30" s="99">
        <f>unique_contracts!AQ30</f>
        <v>0</v>
      </c>
      <c r="P30" s="99">
        <f>unique_contracts!AR30</f>
        <v>0</v>
      </c>
      <c r="Q30" s="99" t="str">
        <f>unique_contracts!BP30</f>
        <v>CapacityOnly</v>
      </c>
      <c r="R30" s="99">
        <f t="shared" si="0"/>
        <v>1</v>
      </c>
      <c r="S30" s="99" t="str">
        <f>IFERROR(IF(AND(I30&gt;0,E30="NotHybrid"),_xlfn.CONCAT(MAX(MIN(ROUNDDOWN(I30/D30,0),8),4),INDEX(resources!$G:$G,MATCH(B30,resources!$A:$A,0))),INDEX(resources!$G:$G,MATCH(B30,resources!$A:$A,0))),"n/a")</f>
        <v>hr_batteries</v>
      </c>
      <c r="T30" s="99" t="str">
        <f t="shared" si="1"/>
        <v>n/a</v>
      </c>
      <c r="U30" s="99" t="str">
        <f t="shared" si="2"/>
        <v>hr_batteries</v>
      </c>
      <c r="V30" s="99">
        <f t="shared" si="3"/>
        <v>0</v>
      </c>
      <c r="W30" s="99">
        <f t="shared" si="4"/>
        <v>0</v>
      </c>
      <c r="X30" s="116">
        <f t="shared" si="5"/>
        <v>1</v>
      </c>
      <c r="Y30" s="116">
        <f t="shared" si="6"/>
        <v>1</v>
      </c>
      <c r="Z30" s="99">
        <f>MIN((IFERROR(IF(AND($V30&lt;=Z$1,$W30&gt;=Z$1),INDEX(Reliability!E$23:E$50,MATCH($S30,Reliability!$C$23:$C$50,0)),0),0)*IF($T30="n/a",$D30*$Y30,$G30)+IFERROR(IF(AND($V30&lt;=Z$1,$W30&gt;=Z$1),INDEX(Reliability!E$23:E$50,MATCH($T30,Reliability!$C$23:$C$50,0)),0),0)*$H30*$X30*$Y30),$D30)*$R30</f>
        <v>0</v>
      </c>
      <c r="AA30" s="99">
        <f>MIN((IFERROR(IF(AND($V30&lt;=AA$1,$W30&gt;=AA$1),INDEX(Reliability!F$23:F$50,MATCH($S30,Reliability!$C$23:$C$50,0)),0),0)*IF($T30="n/a",$D30*$Y30,$G30)+IFERROR(IF(AND($V30&lt;=AA$1,$W30&gt;=AA$1),INDEX(Reliability!F$23:F$50,MATCH($T30,Reliability!$C$23:$C$50,0)),0),0)*$H30*$X30*$Y30),$D30)*$R30</f>
        <v>0</v>
      </c>
      <c r="AB30" s="99">
        <f>MIN((IFERROR(IF(AND($V30&lt;=AB$1,$W30&gt;=AB$1),INDEX(Reliability!G$23:G$50,MATCH($S30,Reliability!$C$23:$C$50,0)),0),0)*IF($T30="n/a",$D30*$Y30,$G30)+IFERROR(IF(AND($V30&lt;=AB$1,$W30&gt;=AB$1),INDEX(Reliability!G$23:G$50,MATCH($T30,Reliability!$C$23:$C$50,0)),0),0)*$H30*$X30*$Y30),$D30)*$R30</f>
        <v>0</v>
      </c>
      <c r="AC30" s="99">
        <f>MIN((IFERROR(IF(AND($V30&lt;=AC$1,$W30&gt;=AC$1),INDEX(Reliability!H$23:H$50,MATCH($S30,Reliability!$C$23:$C$50,0)),0),0)*IF($T30="n/a",$D30*$Y30,$G30)+IFERROR(IF(AND($V30&lt;=AC$1,$W30&gt;=AC$1),INDEX(Reliability!H$23:H$50,MATCH($T30,Reliability!$C$23:$C$50,0)),0),0)*$H30*$X30*$Y30),$D30)*$R30</f>
        <v>0</v>
      </c>
      <c r="AD30" s="99">
        <f>MIN((IFERROR(IF(AND($V30&lt;=AD$1,$W30&gt;=AD$1),INDEX(Reliability!I$23:I$50,MATCH($S30,Reliability!$C$23:$C$50,0)),0),0)*IF($T30="n/a",$D30*$Y30,$G30)+IFERROR(IF(AND($V30&lt;=AD$1,$W30&gt;=AD$1),INDEX(Reliability!I$23:I$50,MATCH($T30,Reliability!$C$23:$C$50,0)),0),0)*$H30*$X30*$Y30),$D30)*$R30</f>
        <v>0</v>
      </c>
      <c r="AE30" s="99">
        <f>MIN((IFERROR(IF(AND($V30&lt;=AE$1,$W30&gt;=AE$1),INDEX(Reliability!J$23:J$50,MATCH($S30,Reliability!$C$23:$C$50,0)),0),0)*IF($T30="n/a",$D30*$Y30,$G30)+IFERROR(IF(AND($V30&lt;=AE$1,$W30&gt;=AE$1),INDEX(Reliability!J$23:J$50,MATCH($T30,Reliability!$C$23:$C$50,0)),0),0)*$H30*$X30*$Y30),$D30)*$R30</f>
        <v>0</v>
      </c>
      <c r="AF30" s="99">
        <f>MIN((IFERROR(IF(AND($V30&lt;=AF$1,$W30&gt;=AF$1),INDEX(Reliability!K$23:K$50,MATCH($S30,Reliability!$C$23:$C$50,0)),0),0)*IF($T30="n/a",$D30*$Y30,$G30)+IFERROR(IF(AND($V30&lt;=AF$1,$W30&gt;=AF$1),INDEX(Reliability!K$23:K$50,MATCH($T30,Reliability!$C$23:$C$50,0)),0),0)*$H30*$X30*$Y30),$D30)*$R30</f>
        <v>0</v>
      </c>
      <c r="AG30" s="99">
        <f>MIN((IFERROR(IF(AND($V30&lt;=AG$1,$W30&gt;=AG$1),INDEX(Reliability!L$23:L$50,MATCH($S30,Reliability!$C$23:$C$50,0)),0),0)*IF($T30="n/a",$D30*$Y30,$G30)+IFERROR(IF(AND($V30&lt;=AG$1,$W30&gt;=AG$1),INDEX(Reliability!L$23:L$50,MATCH($T30,Reliability!$C$23:$C$50,0)),0),0)*$H30*$X30*$Y30),$D30)*$R30</f>
        <v>0</v>
      </c>
      <c r="AH30" s="99">
        <f>MIN((IFERROR(IF(AND($V30&lt;=AH$1,$W30&gt;=AH$1),INDEX(Reliability!M$23:M$50,MATCH($S30,Reliability!$C$23:$C$50,0)),0),0)*IF($T30="n/a",$D30*$Y30,$G30)+IFERROR(IF(AND($V30&lt;=AH$1,$W30&gt;=AH$1),INDEX(Reliability!M$23:M$50,MATCH($T30,Reliability!$C$23:$C$50,0)),0),0)*$H30*$X30*$Y30),$D30)*$R30</f>
        <v>0</v>
      </c>
      <c r="AI30" s="99">
        <f>MIN((IFERROR(IF(AND($V30&lt;=AI$1,$W30&gt;=AI$1),INDEX(Reliability!N$23:N$50,MATCH($S30,Reliability!$C$23:$C$50,0)),0),0)*IF($T30="n/a",$D30*$Y30,$G30)+IFERROR(IF(AND($V30&lt;=AI$1,$W30&gt;=AI$1),INDEX(Reliability!N$23:N$50,MATCH($T30,Reliability!$C$23:$C$50,0)),0),0)*$H30*$X30*$Y30),$D30)*$R30</f>
        <v>0</v>
      </c>
      <c r="AJ30" s="99">
        <f>MIN((IFERROR(IF(AND($V30&lt;=AJ$1,$W30&gt;=AJ$1),INDEX(Reliability!O$23:O$50,MATCH($S30,Reliability!$C$23:$C$50,0)),0),0)*IF($T30="n/a",$D30*$Y30,$G30)+IFERROR(IF(AND($V30&lt;=AJ$1,$W30&gt;=AJ$1),INDEX(Reliability!O$23:O$50,MATCH($T30,Reliability!$C$23:$C$50,0)),0),0)*$H30*$X30*$Y30),$D30)*$R30</f>
        <v>0</v>
      </c>
      <c r="AK30" s="99">
        <f>MIN((IFERROR(IF(AND($V30&lt;=AK$1,$W30&gt;=AK$1),INDEX(Reliability!P$23:P$50,MATCH($S30,Reliability!$C$23:$C$50,0)),0),0)*IF($T30="n/a",$D30*$Y30,$G30)+IFERROR(IF(AND($V30&lt;=AK$1,$W30&gt;=AK$1),INDEX(Reliability!P$23:P$50,MATCH($T30,Reliability!$C$23:$C$50,0)),0),0)*$H30*$X30*$Y30),$D30)*$R30</f>
        <v>0</v>
      </c>
    </row>
    <row r="31" spans="1:37" x14ac:dyDescent="0.25">
      <c r="B31" s="118" t="str">
        <f>unique_contracts!B31</f>
        <v>_NEW_GENERIC_BATTERY_STORAGE</v>
      </c>
      <c r="C31" s="99" t="str">
        <f>unique_contracts!D31</f>
        <v>Development</v>
      </c>
      <c r="D31" s="117">
        <f>unique_contracts!J31</f>
        <v>132</v>
      </c>
      <c r="E31" s="99">
        <f>unique_contracts!M31</f>
        <v>0</v>
      </c>
      <c r="F31" s="99">
        <f>unique_contracts!N31</f>
        <v>0</v>
      </c>
      <c r="G31" s="99">
        <f>unique_contracts!P31</f>
        <v>0</v>
      </c>
      <c r="H31" s="99">
        <f>unique_contracts!R31</f>
        <v>0</v>
      </c>
      <c r="I31" s="99">
        <f>unique_contracts!V31</f>
        <v>528</v>
      </c>
      <c r="J31" s="118" t="str">
        <f>unique_contracts!AB31</f>
        <v>Buy</v>
      </c>
      <c r="K31" s="99">
        <f>unique_contracts!AM31</f>
        <v>0</v>
      </c>
      <c r="L31" s="99">
        <f>unique_contracts!AN31</f>
        <v>0</v>
      </c>
      <c r="M31" s="99">
        <f>unique_contracts!AO31</f>
        <v>0</v>
      </c>
      <c r="N31" s="99">
        <f>unique_contracts!AP31</f>
        <v>0</v>
      </c>
      <c r="O31" s="99">
        <f>unique_contracts!AQ31</f>
        <v>0</v>
      </c>
      <c r="P31" s="99">
        <f>unique_contracts!AR31</f>
        <v>0</v>
      </c>
      <c r="Q31" s="99" t="str">
        <f>unique_contracts!BP31</f>
        <v>CapacityOnly</v>
      </c>
      <c r="R31" s="99">
        <f t="shared" si="0"/>
        <v>1</v>
      </c>
      <c r="S31" s="99" t="str">
        <f>IFERROR(IF(AND(I31&gt;0,E31="NotHybrid"),_xlfn.CONCAT(MAX(MIN(ROUNDDOWN(I31/D31,0),8),4),INDEX(resources!$G:$G,MATCH(B31,resources!$A:$A,0))),INDEX(resources!$G:$G,MATCH(B31,resources!$A:$A,0))),"n/a")</f>
        <v>hr_batteries</v>
      </c>
      <c r="T31" s="99" t="str">
        <f t="shared" si="1"/>
        <v>n/a</v>
      </c>
      <c r="U31" s="99" t="str">
        <f t="shared" si="2"/>
        <v>hr_batteries</v>
      </c>
      <c r="V31" s="99">
        <f t="shared" si="3"/>
        <v>0</v>
      </c>
      <c r="W31" s="99">
        <f t="shared" si="4"/>
        <v>0</v>
      </c>
      <c r="X31" s="116">
        <f t="shared" si="5"/>
        <v>1</v>
      </c>
      <c r="Y31" s="116">
        <f t="shared" si="6"/>
        <v>1</v>
      </c>
      <c r="Z31" s="99">
        <f>MIN((IFERROR(IF(AND($V31&lt;=Z$1,$W31&gt;=Z$1),INDEX(Reliability!E$23:E$50,MATCH($S31,Reliability!$C$23:$C$50,0)),0),0)*IF($T31="n/a",$D31*$Y31,$G31)+IFERROR(IF(AND($V31&lt;=Z$1,$W31&gt;=Z$1),INDEX(Reliability!E$23:E$50,MATCH($T31,Reliability!$C$23:$C$50,0)),0),0)*$H31*$X31*$Y31),$D31)*$R31</f>
        <v>0</v>
      </c>
      <c r="AA31" s="99">
        <f>MIN((IFERROR(IF(AND($V31&lt;=AA$1,$W31&gt;=AA$1),INDEX(Reliability!F$23:F$50,MATCH($S31,Reliability!$C$23:$C$50,0)),0),0)*IF($T31="n/a",$D31*$Y31,$G31)+IFERROR(IF(AND($V31&lt;=AA$1,$W31&gt;=AA$1),INDEX(Reliability!F$23:F$50,MATCH($T31,Reliability!$C$23:$C$50,0)),0),0)*$H31*$X31*$Y31),$D31)*$R31</f>
        <v>0</v>
      </c>
      <c r="AB31" s="99">
        <f>MIN((IFERROR(IF(AND($V31&lt;=AB$1,$W31&gt;=AB$1),INDEX(Reliability!G$23:G$50,MATCH($S31,Reliability!$C$23:$C$50,0)),0),0)*IF($T31="n/a",$D31*$Y31,$G31)+IFERROR(IF(AND($V31&lt;=AB$1,$W31&gt;=AB$1),INDEX(Reliability!G$23:G$50,MATCH($T31,Reliability!$C$23:$C$50,0)),0),0)*$H31*$X31*$Y31),$D31)*$R31</f>
        <v>0</v>
      </c>
      <c r="AC31" s="99">
        <f>MIN((IFERROR(IF(AND($V31&lt;=AC$1,$W31&gt;=AC$1),INDEX(Reliability!H$23:H$50,MATCH($S31,Reliability!$C$23:$C$50,0)),0),0)*IF($T31="n/a",$D31*$Y31,$G31)+IFERROR(IF(AND($V31&lt;=AC$1,$W31&gt;=AC$1),INDEX(Reliability!H$23:H$50,MATCH($T31,Reliability!$C$23:$C$50,0)),0),0)*$H31*$X31*$Y31),$D31)*$R31</f>
        <v>0</v>
      </c>
      <c r="AD31" s="99">
        <f>MIN((IFERROR(IF(AND($V31&lt;=AD$1,$W31&gt;=AD$1),INDEX(Reliability!I$23:I$50,MATCH($S31,Reliability!$C$23:$C$50,0)),0),0)*IF($T31="n/a",$D31*$Y31,$G31)+IFERROR(IF(AND($V31&lt;=AD$1,$W31&gt;=AD$1),INDEX(Reliability!I$23:I$50,MATCH($T31,Reliability!$C$23:$C$50,0)),0),0)*$H31*$X31*$Y31),$D31)*$R31</f>
        <v>0</v>
      </c>
      <c r="AE31" s="99">
        <f>MIN((IFERROR(IF(AND($V31&lt;=AE$1,$W31&gt;=AE$1),INDEX(Reliability!J$23:J$50,MATCH($S31,Reliability!$C$23:$C$50,0)),0),0)*IF($T31="n/a",$D31*$Y31,$G31)+IFERROR(IF(AND($V31&lt;=AE$1,$W31&gt;=AE$1),INDEX(Reliability!J$23:J$50,MATCH($T31,Reliability!$C$23:$C$50,0)),0),0)*$H31*$X31*$Y31),$D31)*$R31</f>
        <v>0</v>
      </c>
      <c r="AF31" s="99">
        <f>MIN((IFERROR(IF(AND($V31&lt;=AF$1,$W31&gt;=AF$1),INDEX(Reliability!K$23:K$50,MATCH($S31,Reliability!$C$23:$C$50,0)),0),0)*IF($T31="n/a",$D31*$Y31,$G31)+IFERROR(IF(AND($V31&lt;=AF$1,$W31&gt;=AF$1),INDEX(Reliability!K$23:K$50,MATCH($T31,Reliability!$C$23:$C$50,0)),0),0)*$H31*$X31*$Y31),$D31)*$R31</f>
        <v>0</v>
      </c>
      <c r="AG31" s="99">
        <f>MIN((IFERROR(IF(AND($V31&lt;=AG$1,$W31&gt;=AG$1),INDEX(Reliability!L$23:L$50,MATCH($S31,Reliability!$C$23:$C$50,0)),0),0)*IF($T31="n/a",$D31*$Y31,$G31)+IFERROR(IF(AND($V31&lt;=AG$1,$W31&gt;=AG$1),INDEX(Reliability!L$23:L$50,MATCH($T31,Reliability!$C$23:$C$50,0)),0),0)*$H31*$X31*$Y31),$D31)*$R31</f>
        <v>0</v>
      </c>
      <c r="AH31" s="99">
        <f>MIN((IFERROR(IF(AND($V31&lt;=AH$1,$W31&gt;=AH$1),INDEX(Reliability!M$23:M$50,MATCH($S31,Reliability!$C$23:$C$50,0)),0),0)*IF($T31="n/a",$D31*$Y31,$G31)+IFERROR(IF(AND($V31&lt;=AH$1,$W31&gt;=AH$1),INDEX(Reliability!M$23:M$50,MATCH($T31,Reliability!$C$23:$C$50,0)),0),0)*$H31*$X31*$Y31),$D31)*$R31</f>
        <v>0</v>
      </c>
      <c r="AI31" s="99">
        <f>MIN((IFERROR(IF(AND($V31&lt;=AI$1,$W31&gt;=AI$1),INDEX(Reliability!N$23:N$50,MATCH($S31,Reliability!$C$23:$C$50,0)),0),0)*IF($T31="n/a",$D31*$Y31,$G31)+IFERROR(IF(AND($V31&lt;=AI$1,$W31&gt;=AI$1),INDEX(Reliability!N$23:N$50,MATCH($T31,Reliability!$C$23:$C$50,0)),0),0)*$H31*$X31*$Y31),$D31)*$R31</f>
        <v>0</v>
      </c>
      <c r="AJ31" s="99">
        <f>MIN((IFERROR(IF(AND($V31&lt;=AJ$1,$W31&gt;=AJ$1),INDEX(Reliability!O$23:O$50,MATCH($S31,Reliability!$C$23:$C$50,0)),0),0)*IF($T31="n/a",$D31*$Y31,$G31)+IFERROR(IF(AND($V31&lt;=AJ$1,$W31&gt;=AJ$1),INDEX(Reliability!O$23:O$50,MATCH($T31,Reliability!$C$23:$C$50,0)),0),0)*$H31*$X31*$Y31),$D31)*$R31</f>
        <v>0</v>
      </c>
      <c r="AK31" s="99">
        <f>MIN((IFERROR(IF(AND($V31&lt;=AK$1,$W31&gt;=AK$1),INDEX(Reliability!P$23:P$50,MATCH($S31,Reliability!$C$23:$C$50,0)),0),0)*IF($T31="n/a",$D31*$Y31,$G31)+IFERROR(IF(AND($V31&lt;=AK$1,$W31&gt;=AK$1),INDEX(Reliability!P$23:P$50,MATCH($T31,Reliability!$C$23:$C$50,0)),0),0)*$H31*$X31*$Y31),$D31)*$R31</f>
        <v>0</v>
      </c>
    </row>
    <row r="32" spans="1:37" x14ac:dyDescent="0.25">
      <c r="B32" s="118" t="str">
        <f>unique_contracts!B32</f>
        <v>_NEW_GENERIC_BIOMASS/WOOD</v>
      </c>
      <c r="C32" s="99" t="str">
        <f>unique_contracts!D32</f>
        <v>Development</v>
      </c>
      <c r="D32" s="117">
        <f>unique_contracts!J32</f>
        <v>2</v>
      </c>
      <c r="E32" s="99">
        <f>unique_contracts!M32</f>
        <v>0</v>
      </c>
      <c r="F32" s="99">
        <f>unique_contracts!N32</f>
        <v>0</v>
      </c>
      <c r="G32" s="99">
        <f>unique_contracts!P32</f>
        <v>0</v>
      </c>
      <c r="H32" s="99">
        <f>unique_contracts!R32</f>
        <v>0</v>
      </c>
      <c r="I32" s="99">
        <f>unique_contracts!V32</f>
        <v>0</v>
      </c>
      <c r="J32" s="118" t="str">
        <f>unique_contracts!AB32</f>
        <v>Buy</v>
      </c>
      <c r="K32" s="99">
        <f>unique_contracts!AM32</f>
        <v>0</v>
      </c>
      <c r="L32" s="99">
        <f>unique_contracts!AN32</f>
        <v>0</v>
      </c>
      <c r="M32" s="99">
        <f>unique_contracts!AO32</f>
        <v>0</v>
      </c>
      <c r="N32" s="99">
        <f>unique_contracts!AP32</f>
        <v>0</v>
      </c>
      <c r="O32" s="99">
        <f>unique_contracts!AQ32</f>
        <v>0</v>
      </c>
      <c r="P32" s="99">
        <f>unique_contracts!AR32</f>
        <v>0</v>
      </c>
      <c r="Q32" s="99" t="str">
        <f>unique_contracts!BP32</f>
        <v>EnergyCapacity</v>
      </c>
      <c r="R32" s="99">
        <f t="shared" si="0"/>
        <v>1</v>
      </c>
      <c r="S32" s="99" t="str">
        <f>IFERROR(IF(AND(I32&gt;0,E32="NotHybrid"),_xlfn.CONCAT(MAX(MIN(ROUNDDOWN(I32/D32,0),8),4),INDEX(resources!$G:$G,MATCH(B32,resources!$A:$A,0))),INDEX(resources!$G:$G,MATCH(B32,resources!$A:$A,0))),"n/a")</f>
        <v>biomass_wood</v>
      </c>
      <c r="T32" s="99" t="str">
        <f t="shared" si="1"/>
        <v>n/a</v>
      </c>
      <c r="U32" s="99" t="str">
        <f t="shared" si="2"/>
        <v>biomass_wood</v>
      </c>
      <c r="V32" s="99">
        <f t="shared" si="3"/>
        <v>0</v>
      </c>
      <c r="W32" s="99">
        <f t="shared" si="4"/>
        <v>0</v>
      </c>
      <c r="X32" s="116">
        <f t="shared" si="5"/>
        <v>1</v>
      </c>
      <c r="Y32" s="116">
        <f t="shared" si="6"/>
        <v>1</v>
      </c>
      <c r="Z32" s="99">
        <f>MIN((IFERROR(IF(AND($V32&lt;=Z$1,$W32&gt;=Z$1),INDEX(Reliability!E$23:E$50,MATCH($S32,Reliability!$C$23:$C$50,0)),0),0)*IF($T32="n/a",$D32*$Y32,$G32)+IFERROR(IF(AND($V32&lt;=Z$1,$W32&gt;=Z$1),INDEX(Reliability!E$23:E$50,MATCH($T32,Reliability!$C$23:$C$50,0)),0),0)*$H32*$X32*$Y32),$D32)*$R32</f>
        <v>0</v>
      </c>
      <c r="AA32" s="99">
        <f>MIN((IFERROR(IF(AND($V32&lt;=AA$1,$W32&gt;=AA$1),INDEX(Reliability!F$23:F$50,MATCH($S32,Reliability!$C$23:$C$50,0)),0),0)*IF($T32="n/a",$D32*$Y32,$G32)+IFERROR(IF(AND($V32&lt;=AA$1,$W32&gt;=AA$1),INDEX(Reliability!F$23:F$50,MATCH($T32,Reliability!$C$23:$C$50,0)),0),0)*$H32*$X32*$Y32),$D32)*$R32</f>
        <v>0</v>
      </c>
      <c r="AB32" s="99">
        <f>MIN((IFERROR(IF(AND($V32&lt;=AB$1,$W32&gt;=AB$1),INDEX(Reliability!G$23:G$50,MATCH($S32,Reliability!$C$23:$C$50,0)),0),0)*IF($T32="n/a",$D32*$Y32,$G32)+IFERROR(IF(AND($V32&lt;=AB$1,$W32&gt;=AB$1),INDEX(Reliability!G$23:G$50,MATCH($T32,Reliability!$C$23:$C$50,0)),0),0)*$H32*$X32*$Y32),$D32)*$R32</f>
        <v>0</v>
      </c>
      <c r="AC32" s="99">
        <f>MIN((IFERROR(IF(AND($V32&lt;=AC$1,$W32&gt;=AC$1),INDEX(Reliability!H$23:H$50,MATCH($S32,Reliability!$C$23:$C$50,0)),0),0)*IF($T32="n/a",$D32*$Y32,$G32)+IFERROR(IF(AND($V32&lt;=AC$1,$W32&gt;=AC$1),INDEX(Reliability!H$23:H$50,MATCH($T32,Reliability!$C$23:$C$50,0)),0),0)*$H32*$X32*$Y32),$D32)*$R32</f>
        <v>0</v>
      </c>
      <c r="AD32" s="99">
        <f>MIN((IFERROR(IF(AND($V32&lt;=AD$1,$W32&gt;=AD$1),INDEX(Reliability!I$23:I$50,MATCH($S32,Reliability!$C$23:$C$50,0)),0),0)*IF($T32="n/a",$D32*$Y32,$G32)+IFERROR(IF(AND($V32&lt;=AD$1,$W32&gt;=AD$1),INDEX(Reliability!I$23:I$50,MATCH($T32,Reliability!$C$23:$C$50,0)),0),0)*$H32*$X32*$Y32),$D32)*$R32</f>
        <v>0</v>
      </c>
      <c r="AE32" s="99">
        <f>MIN((IFERROR(IF(AND($V32&lt;=AE$1,$W32&gt;=AE$1),INDEX(Reliability!J$23:J$50,MATCH($S32,Reliability!$C$23:$C$50,0)),0),0)*IF($T32="n/a",$D32*$Y32,$G32)+IFERROR(IF(AND($V32&lt;=AE$1,$W32&gt;=AE$1),INDEX(Reliability!J$23:J$50,MATCH($T32,Reliability!$C$23:$C$50,0)),0),0)*$H32*$X32*$Y32),$D32)*$R32</f>
        <v>0</v>
      </c>
      <c r="AF32" s="99">
        <f>MIN((IFERROR(IF(AND($V32&lt;=AF$1,$W32&gt;=AF$1),INDEX(Reliability!K$23:K$50,MATCH($S32,Reliability!$C$23:$C$50,0)),0),0)*IF($T32="n/a",$D32*$Y32,$G32)+IFERROR(IF(AND($V32&lt;=AF$1,$W32&gt;=AF$1),INDEX(Reliability!K$23:K$50,MATCH($T32,Reliability!$C$23:$C$50,0)),0),0)*$H32*$X32*$Y32),$D32)*$R32</f>
        <v>0</v>
      </c>
      <c r="AG32" s="99">
        <f>MIN((IFERROR(IF(AND($V32&lt;=AG$1,$W32&gt;=AG$1),INDEX(Reliability!L$23:L$50,MATCH($S32,Reliability!$C$23:$C$50,0)),0),0)*IF($T32="n/a",$D32*$Y32,$G32)+IFERROR(IF(AND($V32&lt;=AG$1,$W32&gt;=AG$1),INDEX(Reliability!L$23:L$50,MATCH($T32,Reliability!$C$23:$C$50,0)),0),0)*$H32*$X32*$Y32),$D32)*$R32</f>
        <v>0</v>
      </c>
      <c r="AH32" s="99">
        <f>MIN((IFERROR(IF(AND($V32&lt;=AH$1,$W32&gt;=AH$1),INDEX(Reliability!M$23:M$50,MATCH($S32,Reliability!$C$23:$C$50,0)),0),0)*IF($T32="n/a",$D32*$Y32,$G32)+IFERROR(IF(AND($V32&lt;=AH$1,$W32&gt;=AH$1),INDEX(Reliability!M$23:M$50,MATCH($T32,Reliability!$C$23:$C$50,0)),0),0)*$H32*$X32*$Y32),$D32)*$R32</f>
        <v>0</v>
      </c>
      <c r="AI32" s="99">
        <f>MIN((IFERROR(IF(AND($V32&lt;=AI$1,$W32&gt;=AI$1),INDEX(Reliability!N$23:N$50,MATCH($S32,Reliability!$C$23:$C$50,0)),0),0)*IF($T32="n/a",$D32*$Y32,$G32)+IFERROR(IF(AND($V32&lt;=AI$1,$W32&gt;=AI$1),INDEX(Reliability!N$23:N$50,MATCH($T32,Reliability!$C$23:$C$50,0)),0),0)*$H32*$X32*$Y32),$D32)*$R32</f>
        <v>0</v>
      </c>
      <c r="AJ32" s="99">
        <f>MIN((IFERROR(IF(AND($V32&lt;=AJ$1,$W32&gt;=AJ$1),INDEX(Reliability!O$23:O$50,MATCH($S32,Reliability!$C$23:$C$50,0)),0),0)*IF($T32="n/a",$D32*$Y32,$G32)+IFERROR(IF(AND($V32&lt;=AJ$1,$W32&gt;=AJ$1),INDEX(Reliability!O$23:O$50,MATCH($T32,Reliability!$C$23:$C$50,0)),0),0)*$H32*$X32*$Y32),$D32)*$R32</f>
        <v>0</v>
      </c>
      <c r="AK32" s="99">
        <f>MIN((IFERROR(IF(AND($V32&lt;=AK$1,$W32&gt;=AK$1),INDEX(Reliability!P$23:P$50,MATCH($S32,Reliability!$C$23:$C$50,0)),0),0)*IF($T32="n/a",$D32*$Y32,$G32)+IFERROR(IF(AND($V32&lt;=AK$1,$W32&gt;=AK$1),INDEX(Reliability!P$23:P$50,MATCH($T32,Reliability!$C$23:$C$50,0)),0),0)*$H32*$X32*$Y32),$D32)*$R32</f>
        <v>0</v>
      </c>
    </row>
    <row r="33" spans="2:37" x14ac:dyDescent="0.25">
      <c r="B33" s="118" t="str">
        <f>unique_contracts!B33</f>
        <v>_NEW_GENERIC_SOLAR_FIXED</v>
      </c>
      <c r="C33" s="99" t="str">
        <f>unique_contracts!D33</f>
        <v>Development</v>
      </c>
      <c r="D33" s="117">
        <f>unique_contracts!J33</f>
        <v>4.79</v>
      </c>
      <c r="E33" s="99">
        <f>unique_contracts!M33</f>
        <v>0</v>
      </c>
      <c r="F33" s="99">
        <f>unique_contracts!N33</f>
        <v>0</v>
      </c>
      <c r="G33" s="99">
        <f>unique_contracts!P33</f>
        <v>0</v>
      </c>
      <c r="H33" s="99">
        <f>unique_contracts!R33</f>
        <v>0</v>
      </c>
      <c r="I33" s="99">
        <f>unique_contracts!V33</f>
        <v>0</v>
      </c>
      <c r="J33" s="118" t="str">
        <f>unique_contracts!AB33</f>
        <v>Buy</v>
      </c>
      <c r="K33" s="99">
        <f>unique_contracts!AM33</f>
        <v>0</v>
      </c>
      <c r="L33" s="99">
        <f>unique_contracts!AN33</f>
        <v>0</v>
      </c>
      <c r="M33" s="99">
        <f>unique_contracts!AO33</f>
        <v>0</v>
      </c>
      <c r="N33" s="99">
        <f>unique_contracts!AP33</f>
        <v>0</v>
      </c>
      <c r="O33" s="99">
        <f>unique_contracts!AQ33</f>
        <v>0</v>
      </c>
      <c r="P33" s="99">
        <f>unique_contracts!AR33</f>
        <v>0</v>
      </c>
      <c r="Q33" s="99" t="str">
        <f>unique_contracts!BP33</f>
        <v>EnergyCapacity</v>
      </c>
      <c r="R33" s="99">
        <f t="shared" si="0"/>
        <v>1</v>
      </c>
      <c r="S33" s="99" t="str">
        <f>IFERROR(IF(AND(I33&gt;0,E33="NotHybrid"),_xlfn.CONCAT(MAX(MIN(ROUNDDOWN(I33/D33,0),8),4),INDEX(resources!$G:$G,MATCH(B33,resources!$A:$A,0))),INDEX(resources!$G:$G,MATCH(B33,resources!$A:$A,0))),"n/a")</f>
        <v>utility_pv</v>
      </c>
      <c r="T33" s="99" t="str">
        <f t="shared" si="1"/>
        <v>n/a</v>
      </c>
      <c r="U33" s="99" t="str">
        <f t="shared" si="2"/>
        <v>utility_pv</v>
      </c>
      <c r="V33" s="99">
        <f t="shared" si="3"/>
        <v>0</v>
      </c>
      <c r="W33" s="99">
        <f t="shared" si="4"/>
        <v>0</v>
      </c>
      <c r="X33" s="116">
        <f t="shared" si="5"/>
        <v>1</v>
      </c>
      <c r="Y33" s="116">
        <f t="shared" si="6"/>
        <v>1</v>
      </c>
      <c r="Z33" s="99">
        <f>MIN((IFERROR(IF(AND($V33&lt;=Z$1,$W33&gt;=Z$1),INDEX(Reliability!E$23:E$50,MATCH($S33,Reliability!$C$23:$C$50,0)),0),0)*IF($T33="n/a",$D33*$Y33,$G33)+IFERROR(IF(AND($V33&lt;=Z$1,$W33&gt;=Z$1),INDEX(Reliability!E$23:E$50,MATCH($T33,Reliability!$C$23:$C$50,0)),0),0)*$H33*$X33*$Y33),$D33)*$R33</f>
        <v>0</v>
      </c>
      <c r="AA33" s="99">
        <f>MIN((IFERROR(IF(AND($V33&lt;=AA$1,$W33&gt;=AA$1),INDEX(Reliability!F$23:F$50,MATCH($S33,Reliability!$C$23:$C$50,0)),0),0)*IF($T33="n/a",$D33*$Y33,$G33)+IFERROR(IF(AND($V33&lt;=AA$1,$W33&gt;=AA$1),INDEX(Reliability!F$23:F$50,MATCH($T33,Reliability!$C$23:$C$50,0)),0),0)*$H33*$X33*$Y33),$D33)*$R33</f>
        <v>0</v>
      </c>
      <c r="AB33" s="99">
        <f>MIN((IFERROR(IF(AND($V33&lt;=AB$1,$W33&gt;=AB$1),INDEX(Reliability!G$23:G$50,MATCH($S33,Reliability!$C$23:$C$50,0)),0),0)*IF($T33="n/a",$D33*$Y33,$G33)+IFERROR(IF(AND($V33&lt;=AB$1,$W33&gt;=AB$1),INDEX(Reliability!G$23:G$50,MATCH($T33,Reliability!$C$23:$C$50,0)),0),0)*$H33*$X33*$Y33),$D33)*$R33</f>
        <v>0</v>
      </c>
      <c r="AC33" s="99">
        <f>MIN((IFERROR(IF(AND($V33&lt;=AC$1,$W33&gt;=AC$1),INDEX(Reliability!H$23:H$50,MATCH($S33,Reliability!$C$23:$C$50,0)),0),0)*IF($T33="n/a",$D33*$Y33,$G33)+IFERROR(IF(AND($V33&lt;=AC$1,$W33&gt;=AC$1),INDEX(Reliability!H$23:H$50,MATCH($T33,Reliability!$C$23:$C$50,0)),0),0)*$H33*$X33*$Y33),$D33)*$R33</f>
        <v>0</v>
      </c>
      <c r="AD33" s="99">
        <f>MIN((IFERROR(IF(AND($V33&lt;=AD$1,$W33&gt;=AD$1),INDEX(Reliability!I$23:I$50,MATCH($S33,Reliability!$C$23:$C$50,0)),0),0)*IF($T33="n/a",$D33*$Y33,$G33)+IFERROR(IF(AND($V33&lt;=AD$1,$W33&gt;=AD$1),INDEX(Reliability!I$23:I$50,MATCH($T33,Reliability!$C$23:$C$50,0)),0),0)*$H33*$X33*$Y33),$D33)*$R33</f>
        <v>0</v>
      </c>
      <c r="AE33" s="99">
        <f>MIN((IFERROR(IF(AND($V33&lt;=AE$1,$W33&gt;=AE$1),INDEX(Reliability!J$23:J$50,MATCH($S33,Reliability!$C$23:$C$50,0)),0),0)*IF($T33="n/a",$D33*$Y33,$G33)+IFERROR(IF(AND($V33&lt;=AE$1,$W33&gt;=AE$1),INDEX(Reliability!J$23:J$50,MATCH($T33,Reliability!$C$23:$C$50,0)),0),0)*$H33*$X33*$Y33),$D33)*$R33</f>
        <v>0</v>
      </c>
      <c r="AF33" s="99">
        <f>MIN((IFERROR(IF(AND($V33&lt;=AF$1,$W33&gt;=AF$1),INDEX(Reliability!K$23:K$50,MATCH($S33,Reliability!$C$23:$C$50,0)),0),0)*IF($T33="n/a",$D33*$Y33,$G33)+IFERROR(IF(AND($V33&lt;=AF$1,$W33&gt;=AF$1),INDEX(Reliability!K$23:K$50,MATCH($T33,Reliability!$C$23:$C$50,0)),0),0)*$H33*$X33*$Y33),$D33)*$R33</f>
        <v>0</v>
      </c>
      <c r="AG33" s="99">
        <f>MIN((IFERROR(IF(AND($V33&lt;=AG$1,$W33&gt;=AG$1),INDEX(Reliability!L$23:L$50,MATCH($S33,Reliability!$C$23:$C$50,0)),0),0)*IF($T33="n/a",$D33*$Y33,$G33)+IFERROR(IF(AND($V33&lt;=AG$1,$W33&gt;=AG$1),INDEX(Reliability!L$23:L$50,MATCH($T33,Reliability!$C$23:$C$50,0)),0),0)*$H33*$X33*$Y33),$D33)*$R33</f>
        <v>0</v>
      </c>
      <c r="AH33" s="99">
        <f>MIN((IFERROR(IF(AND($V33&lt;=AH$1,$W33&gt;=AH$1),INDEX(Reliability!M$23:M$50,MATCH($S33,Reliability!$C$23:$C$50,0)),0),0)*IF($T33="n/a",$D33*$Y33,$G33)+IFERROR(IF(AND($V33&lt;=AH$1,$W33&gt;=AH$1),INDEX(Reliability!M$23:M$50,MATCH($T33,Reliability!$C$23:$C$50,0)),0),0)*$H33*$X33*$Y33),$D33)*$R33</f>
        <v>0</v>
      </c>
      <c r="AI33" s="99">
        <f>MIN((IFERROR(IF(AND($V33&lt;=AI$1,$W33&gt;=AI$1),INDEX(Reliability!N$23:N$50,MATCH($S33,Reliability!$C$23:$C$50,0)),0),0)*IF($T33="n/a",$D33*$Y33,$G33)+IFERROR(IF(AND($V33&lt;=AI$1,$W33&gt;=AI$1),INDEX(Reliability!N$23:N$50,MATCH($T33,Reliability!$C$23:$C$50,0)),0),0)*$H33*$X33*$Y33),$D33)*$R33</f>
        <v>0</v>
      </c>
      <c r="AJ33" s="99">
        <f>MIN((IFERROR(IF(AND($V33&lt;=AJ$1,$W33&gt;=AJ$1),INDEX(Reliability!O$23:O$50,MATCH($S33,Reliability!$C$23:$C$50,0)),0),0)*IF($T33="n/a",$D33*$Y33,$G33)+IFERROR(IF(AND($V33&lt;=AJ$1,$W33&gt;=AJ$1),INDEX(Reliability!O$23:O$50,MATCH($T33,Reliability!$C$23:$C$50,0)),0),0)*$H33*$X33*$Y33),$D33)*$R33</f>
        <v>0</v>
      </c>
      <c r="AK33" s="99">
        <f>MIN((IFERROR(IF(AND($V33&lt;=AK$1,$W33&gt;=AK$1),INDEX(Reliability!P$23:P$50,MATCH($S33,Reliability!$C$23:$C$50,0)),0),0)*IF($T33="n/a",$D33*$Y33,$G33)+IFERROR(IF(AND($V33&lt;=AK$1,$W33&gt;=AK$1),INDEX(Reliability!P$23:P$50,MATCH($T33,Reliability!$C$23:$C$50,0)),0),0)*$H33*$X33*$Y33),$D33)*$R33</f>
        <v>0</v>
      </c>
    </row>
    <row r="34" spans="2:37" x14ac:dyDescent="0.25">
      <c r="B34" s="118" t="str">
        <f>unique_contracts!B34</f>
        <v>_NEW_GENERIC_BATTERY_STORAGE</v>
      </c>
      <c r="C34" s="99" t="str">
        <f>unique_contracts!D34</f>
        <v>Development</v>
      </c>
      <c r="D34" s="117">
        <f>unique_contracts!J34</f>
        <v>100</v>
      </c>
      <c r="E34" s="99">
        <f>unique_contracts!M34</f>
        <v>0</v>
      </c>
      <c r="F34" s="99">
        <f>unique_contracts!N34</f>
        <v>0</v>
      </c>
      <c r="G34" s="99">
        <f>unique_contracts!P34</f>
        <v>0</v>
      </c>
      <c r="H34" s="99">
        <f>unique_contracts!R34</f>
        <v>0</v>
      </c>
      <c r="I34" s="99">
        <f>unique_contracts!V34</f>
        <v>400</v>
      </c>
      <c r="J34" s="118" t="str">
        <f>unique_contracts!AB34</f>
        <v>Buy</v>
      </c>
      <c r="K34" s="99">
        <f>unique_contracts!AM34</f>
        <v>0</v>
      </c>
      <c r="L34" s="99">
        <f>unique_contracts!AN34</f>
        <v>0</v>
      </c>
      <c r="M34" s="99">
        <f>unique_contracts!AO34</f>
        <v>0</v>
      </c>
      <c r="N34" s="99">
        <f>unique_contracts!AP34</f>
        <v>0</v>
      </c>
      <c r="O34" s="99">
        <f>unique_contracts!AQ34</f>
        <v>0</v>
      </c>
      <c r="P34" s="99">
        <f>unique_contracts!AR34</f>
        <v>0</v>
      </c>
      <c r="Q34" s="99" t="str">
        <f>unique_contracts!BP34</f>
        <v>CapacityOnly</v>
      </c>
      <c r="R34" s="99">
        <f t="shared" si="0"/>
        <v>1</v>
      </c>
      <c r="S34" s="99" t="str">
        <f>IFERROR(IF(AND(I34&gt;0,E34="NotHybrid"),_xlfn.CONCAT(MAX(MIN(ROUNDDOWN(I34/D34,0),8),4),INDEX(resources!$G:$G,MATCH(B34,resources!$A:$A,0))),INDEX(resources!$G:$G,MATCH(B34,resources!$A:$A,0))),"n/a")</f>
        <v>hr_batteries</v>
      </c>
      <c r="T34" s="99" t="str">
        <f t="shared" si="1"/>
        <v>n/a</v>
      </c>
      <c r="U34" s="99" t="str">
        <f t="shared" si="2"/>
        <v>hr_batteries</v>
      </c>
      <c r="V34" s="99">
        <f t="shared" si="3"/>
        <v>0</v>
      </c>
      <c r="W34" s="99">
        <f t="shared" si="4"/>
        <v>0</v>
      </c>
      <c r="X34" s="116">
        <f t="shared" si="5"/>
        <v>1</v>
      </c>
      <c r="Y34" s="116">
        <f t="shared" si="6"/>
        <v>1</v>
      </c>
      <c r="Z34" s="99">
        <f>MIN((IFERROR(IF(AND($V34&lt;=Z$1,$W34&gt;=Z$1),INDEX(Reliability!E$23:E$50,MATCH($S34,Reliability!$C$23:$C$50,0)),0),0)*IF($T34="n/a",$D34*$Y34,$G34)+IFERROR(IF(AND($V34&lt;=Z$1,$W34&gt;=Z$1),INDEX(Reliability!E$23:E$50,MATCH($T34,Reliability!$C$23:$C$50,0)),0),0)*$H34*$X34*$Y34),$D34)*$R34</f>
        <v>0</v>
      </c>
      <c r="AA34" s="99">
        <f>MIN((IFERROR(IF(AND($V34&lt;=AA$1,$W34&gt;=AA$1),INDEX(Reliability!F$23:F$50,MATCH($S34,Reliability!$C$23:$C$50,0)),0),0)*IF($T34="n/a",$D34*$Y34,$G34)+IFERROR(IF(AND($V34&lt;=AA$1,$W34&gt;=AA$1),INDEX(Reliability!F$23:F$50,MATCH($T34,Reliability!$C$23:$C$50,0)),0),0)*$H34*$X34*$Y34),$D34)*$R34</f>
        <v>0</v>
      </c>
      <c r="AB34" s="99">
        <f>MIN((IFERROR(IF(AND($V34&lt;=AB$1,$W34&gt;=AB$1),INDEX(Reliability!G$23:G$50,MATCH($S34,Reliability!$C$23:$C$50,0)),0),0)*IF($T34="n/a",$D34*$Y34,$G34)+IFERROR(IF(AND($V34&lt;=AB$1,$W34&gt;=AB$1),INDEX(Reliability!G$23:G$50,MATCH($T34,Reliability!$C$23:$C$50,0)),0),0)*$H34*$X34*$Y34),$D34)*$R34</f>
        <v>0</v>
      </c>
      <c r="AC34" s="99">
        <f>MIN((IFERROR(IF(AND($V34&lt;=AC$1,$W34&gt;=AC$1),INDEX(Reliability!H$23:H$50,MATCH($S34,Reliability!$C$23:$C$50,0)),0),0)*IF($T34="n/a",$D34*$Y34,$G34)+IFERROR(IF(AND($V34&lt;=AC$1,$W34&gt;=AC$1),INDEX(Reliability!H$23:H$50,MATCH($T34,Reliability!$C$23:$C$50,0)),0),0)*$H34*$X34*$Y34),$D34)*$R34</f>
        <v>0</v>
      </c>
      <c r="AD34" s="99">
        <f>MIN((IFERROR(IF(AND($V34&lt;=AD$1,$W34&gt;=AD$1),INDEX(Reliability!I$23:I$50,MATCH($S34,Reliability!$C$23:$C$50,0)),0),0)*IF($T34="n/a",$D34*$Y34,$G34)+IFERROR(IF(AND($V34&lt;=AD$1,$W34&gt;=AD$1),INDEX(Reliability!I$23:I$50,MATCH($T34,Reliability!$C$23:$C$50,0)),0),0)*$H34*$X34*$Y34),$D34)*$R34</f>
        <v>0</v>
      </c>
      <c r="AE34" s="99">
        <f>MIN((IFERROR(IF(AND($V34&lt;=AE$1,$W34&gt;=AE$1),INDEX(Reliability!J$23:J$50,MATCH($S34,Reliability!$C$23:$C$50,0)),0),0)*IF($T34="n/a",$D34*$Y34,$G34)+IFERROR(IF(AND($V34&lt;=AE$1,$W34&gt;=AE$1),INDEX(Reliability!J$23:J$50,MATCH($T34,Reliability!$C$23:$C$50,0)),0),0)*$H34*$X34*$Y34),$D34)*$R34</f>
        <v>0</v>
      </c>
      <c r="AF34" s="99">
        <f>MIN((IFERROR(IF(AND($V34&lt;=AF$1,$W34&gt;=AF$1),INDEX(Reliability!K$23:K$50,MATCH($S34,Reliability!$C$23:$C$50,0)),0),0)*IF($T34="n/a",$D34*$Y34,$G34)+IFERROR(IF(AND($V34&lt;=AF$1,$W34&gt;=AF$1),INDEX(Reliability!K$23:K$50,MATCH($T34,Reliability!$C$23:$C$50,0)),0),0)*$H34*$X34*$Y34),$D34)*$R34</f>
        <v>0</v>
      </c>
      <c r="AG34" s="99">
        <f>MIN((IFERROR(IF(AND($V34&lt;=AG$1,$W34&gt;=AG$1),INDEX(Reliability!L$23:L$50,MATCH($S34,Reliability!$C$23:$C$50,0)),0),0)*IF($T34="n/a",$D34*$Y34,$G34)+IFERROR(IF(AND($V34&lt;=AG$1,$W34&gt;=AG$1),INDEX(Reliability!L$23:L$50,MATCH($T34,Reliability!$C$23:$C$50,0)),0),0)*$H34*$X34*$Y34),$D34)*$R34</f>
        <v>0</v>
      </c>
      <c r="AH34" s="99">
        <f>MIN((IFERROR(IF(AND($V34&lt;=AH$1,$W34&gt;=AH$1),INDEX(Reliability!M$23:M$50,MATCH($S34,Reliability!$C$23:$C$50,0)),0),0)*IF($T34="n/a",$D34*$Y34,$G34)+IFERROR(IF(AND($V34&lt;=AH$1,$W34&gt;=AH$1),INDEX(Reliability!M$23:M$50,MATCH($T34,Reliability!$C$23:$C$50,0)),0),0)*$H34*$X34*$Y34),$D34)*$R34</f>
        <v>0</v>
      </c>
      <c r="AI34" s="99">
        <f>MIN((IFERROR(IF(AND($V34&lt;=AI$1,$W34&gt;=AI$1),INDEX(Reliability!N$23:N$50,MATCH($S34,Reliability!$C$23:$C$50,0)),0),0)*IF($T34="n/a",$D34*$Y34,$G34)+IFERROR(IF(AND($V34&lt;=AI$1,$W34&gt;=AI$1),INDEX(Reliability!N$23:N$50,MATCH($T34,Reliability!$C$23:$C$50,0)),0),0)*$H34*$X34*$Y34),$D34)*$R34</f>
        <v>0</v>
      </c>
      <c r="AJ34" s="99">
        <f>MIN((IFERROR(IF(AND($V34&lt;=AJ$1,$W34&gt;=AJ$1),INDEX(Reliability!O$23:O$50,MATCH($S34,Reliability!$C$23:$C$50,0)),0),0)*IF($T34="n/a",$D34*$Y34,$G34)+IFERROR(IF(AND($V34&lt;=AJ$1,$W34&gt;=AJ$1),INDEX(Reliability!O$23:O$50,MATCH($T34,Reliability!$C$23:$C$50,0)),0),0)*$H34*$X34*$Y34),$D34)*$R34</f>
        <v>0</v>
      </c>
      <c r="AK34" s="99">
        <f>MIN((IFERROR(IF(AND($V34&lt;=AK$1,$W34&gt;=AK$1),INDEX(Reliability!P$23:P$50,MATCH($S34,Reliability!$C$23:$C$50,0)),0),0)*IF($T34="n/a",$D34*$Y34,$G34)+IFERROR(IF(AND($V34&lt;=AK$1,$W34&gt;=AK$1),INDEX(Reliability!P$23:P$50,MATCH($T34,Reliability!$C$23:$C$50,0)),0),0)*$H34*$X34*$Y34),$D34)*$R34</f>
        <v>0</v>
      </c>
    </row>
    <row r="35" spans="2:37" x14ac:dyDescent="0.25">
      <c r="B35" s="118" t="str">
        <f>unique_contracts!B35</f>
        <v>_NEW_GENERIC_BATTERY_STORAGE</v>
      </c>
      <c r="C35" s="99" t="str">
        <f>unique_contracts!D35</f>
        <v>Development</v>
      </c>
      <c r="D35" s="117">
        <f>unique_contracts!J35</f>
        <v>10</v>
      </c>
      <c r="E35" s="99">
        <f>unique_contracts!M35</f>
        <v>0</v>
      </c>
      <c r="F35" s="99">
        <f>unique_contracts!N35</f>
        <v>0</v>
      </c>
      <c r="G35" s="99">
        <f>unique_contracts!P35</f>
        <v>0</v>
      </c>
      <c r="H35" s="99">
        <f>unique_contracts!R35</f>
        <v>0</v>
      </c>
      <c r="I35" s="99">
        <f>unique_contracts!V35</f>
        <v>40</v>
      </c>
      <c r="J35" s="118" t="str">
        <f>unique_contracts!AB35</f>
        <v>Buy</v>
      </c>
      <c r="K35" s="99">
        <f>unique_contracts!AM35</f>
        <v>0</v>
      </c>
      <c r="L35" s="99">
        <f>unique_contracts!AN35</f>
        <v>0</v>
      </c>
      <c r="M35" s="99">
        <f>unique_contracts!AO35</f>
        <v>0</v>
      </c>
      <c r="N35" s="99">
        <f>unique_contracts!AP35</f>
        <v>0</v>
      </c>
      <c r="O35" s="99">
        <f>unique_contracts!AQ35</f>
        <v>0</v>
      </c>
      <c r="P35" s="99">
        <f>unique_contracts!AR35</f>
        <v>0</v>
      </c>
      <c r="Q35" s="99" t="str">
        <f>unique_contracts!BP35</f>
        <v>CapacityOnly</v>
      </c>
      <c r="R35" s="99">
        <f t="shared" si="0"/>
        <v>1</v>
      </c>
      <c r="S35" s="99" t="str">
        <f>IFERROR(IF(AND(I35&gt;0,E35="NotHybrid"),_xlfn.CONCAT(MAX(MIN(ROUNDDOWN(I35/D35,0),8),4),INDEX(resources!$G:$G,MATCH(B35,resources!$A:$A,0))),INDEX(resources!$G:$G,MATCH(B35,resources!$A:$A,0))),"n/a")</f>
        <v>hr_batteries</v>
      </c>
      <c r="T35" s="99" t="str">
        <f t="shared" si="1"/>
        <v>n/a</v>
      </c>
      <c r="U35" s="99" t="str">
        <f t="shared" si="2"/>
        <v>hr_batteries</v>
      </c>
      <c r="V35" s="99">
        <f t="shared" si="3"/>
        <v>0</v>
      </c>
      <c r="W35" s="99">
        <f t="shared" si="4"/>
        <v>0</v>
      </c>
      <c r="X35" s="116">
        <f t="shared" si="5"/>
        <v>1</v>
      </c>
      <c r="Y35" s="116">
        <f t="shared" si="6"/>
        <v>1</v>
      </c>
      <c r="Z35" s="99">
        <f>MIN((IFERROR(IF(AND($V35&lt;=Z$1,$W35&gt;=Z$1),INDEX(Reliability!E$23:E$50,MATCH($S35,Reliability!$C$23:$C$50,0)),0),0)*IF($T35="n/a",$D35*$Y35,$G35)+IFERROR(IF(AND($V35&lt;=Z$1,$W35&gt;=Z$1),INDEX(Reliability!E$23:E$50,MATCH($T35,Reliability!$C$23:$C$50,0)),0),0)*$H35*$X35*$Y35),$D35)*$R35</f>
        <v>0</v>
      </c>
      <c r="AA35" s="99">
        <f>MIN((IFERROR(IF(AND($V35&lt;=AA$1,$W35&gt;=AA$1),INDEX(Reliability!F$23:F$50,MATCH($S35,Reliability!$C$23:$C$50,0)),0),0)*IF($T35="n/a",$D35*$Y35,$G35)+IFERROR(IF(AND($V35&lt;=AA$1,$W35&gt;=AA$1),INDEX(Reliability!F$23:F$50,MATCH($T35,Reliability!$C$23:$C$50,0)),0),0)*$H35*$X35*$Y35),$D35)*$R35</f>
        <v>0</v>
      </c>
      <c r="AB35" s="99">
        <f>MIN((IFERROR(IF(AND($V35&lt;=AB$1,$W35&gt;=AB$1),INDEX(Reliability!G$23:G$50,MATCH($S35,Reliability!$C$23:$C$50,0)),0),0)*IF($T35="n/a",$D35*$Y35,$G35)+IFERROR(IF(AND($V35&lt;=AB$1,$W35&gt;=AB$1),INDEX(Reliability!G$23:G$50,MATCH($T35,Reliability!$C$23:$C$50,0)),0),0)*$H35*$X35*$Y35),$D35)*$R35</f>
        <v>0</v>
      </c>
      <c r="AC35" s="99">
        <f>MIN((IFERROR(IF(AND($V35&lt;=AC$1,$W35&gt;=AC$1),INDEX(Reliability!H$23:H$50,MATCH($S35,Reliability!$C$23:$C$50,0)),0),0)*IF($T35="n/a",$D35*$Y35,$G35)+IFERROR(IF(AND($V35&lt;=AC$1,$W35&gt;=AC$1),INDEX(Reliability!H$23:H$50,MATCH($T35,Reliability!$C$23:$C$50,0)),0),0)*$H35*$X35*$Y35),$D35)*$R35</f>
        <v>0</v>
      </c>
      <c r="AD35" s="99">
        <f>MIN((IFERROR(IF(AND($V35&lt;=AD$1,$W35&gt;=AD$1),INDEX(Reliability!I$23:I$50,MATCH($S35,Reliability!$C$23:$C$50,0)),0),0)*IF($T35="n/a",$D35*$Y35,$G35)+IFERROR(IF(AND($V35&lt;=AD$1,$W35&gt;=AD$1),INDEX(Reliability!I$23:I$50,MATCH($T35,Reliability!$C$23:$C$50,0)),0),0)*$H35*$X35*$Y35),$D35)*$R35</f>
        <v>0</v>
      </c>
      <c r="AE35" s="99">
        <f>MIN((IFERROR(IF(AND($V35&lt;=AE$1,$W35&gt;=AE$1),INDEX(Reliability!J$23:J$50,MATCH($S35,Reliability!$C$23:$C$50,0)),0),0)*IF($T35="n/a",$D35*$Y35,$G35)+IFERROR(IF(AND($V35&lt;=AE$1,$W35&gt;=AE$1),INDEX(Reliability!J$23:J$50,MATCH($T35,Reliability!$C$23:$C$50,0)),0),0)*$H35*$X35*$Y35),$D35)*$R35</f>
        <v>0</v>
      </c>
      <c r="AF35" s="99">
        <f>MIN((IFERROR(IF(AND($V35&lt;=AF$1,$W35&gt;=AF$1),INDEX(Reliability!K$23:K$50,MATCH($S35,Reliability!$C$23:$C$50,0)),0),0)*IF($T35="n/a",$D35*$Y35,$G35)+IFERROR(IF(AND($V35&lt;=AF$1,$W35&gt;=AF$1),INDEX(Reliability!K$23:K$50,MATCH($T35,Reliability!$C$23:$C$50,0)),0),0)*$H35*$X35*$Y35),$D35)*$R35</f>
        <v>0</v>
      </c>
      <c r="AG35" s="99">
        <f>MIN((IFERROR(IF(AND($V35&lt;=AG$1,$W35&gt;=AG$1),INDEX(Reliability!L$23:L$50,MATCH($S35,Reliability!$C$23:$C$50,0)),0),0)*IF($T35="n/a",$D35*$Y35,$G35)+IFERROR(IF(AND($V35&lt;=AG$1,$W35&gt;=AG$1),INDEX(Reliability!L$23:L$50,MATCH($T35,Reliability!$C$23:$C$50,0)),0),0)*$H35*$X35*$Y35),$D35)*$R35</f>
        <v>0</v>
      </c>
      <c r="AH35" s="99">
        <f>MIN((IFERROR(IF(AND($V35&lt;=AH$1,$W35&gt;=AH$1),INDEX(Reliability!M$23:M$50,MATCH($S35,Reliability!$C$23:$C$50,0)),0),0)*IF($T35="n/a",$D35*$Y35,$G35)+IFERROR(IF(AND($V35&lt;=AH$1,$W35&gt;=AH$1),INDEX(Reliability!M$23:M$50,MATCH($T35,Reliability!$C$23:$C$50,0)),0),0)*$H35*$X35*$Y35),$D35)*$R35</f>
        <v>0</v>
      </c>
      <c r="AI35" s="99">
        <f>MIN((IFERROR(IF(AND($V35&lt;=AI$1,$W35&gt;=AI$1),INDEX(Reliability!N$23:N$50,MATCH($S35,Reliability!$C$23:$C$50,0)),0),0)*IF($T35="n/a",$D35*$Y35,$G35)+IFERROR(IF(AND($V35&lt;=AI$1,$W35&gt;=AI$1),INDEX(Reliability!N$23:N$50,MATCH($T35,Reliability!$C$23:$C$50,0)),0),0)*$H35*$X35*$Y35),$D35)*$R35</f>
        <v>0</v>
      </c>
      <c r="AJ35" s="99">
        <f>MIN((IFERROR(IF(AND($V35&lt;=AJ$1,$W35&gt;=AJ$1),INDEX(Reliability!O$23:O$50,MATCH($S35,Reliability!$C$23:$C$50,0)),0),0)*IF($T35="n/a",$D35*$Y35,$G35)+IFERROR(IF(AND($V35&lt;=AJ$1,$W35&gt;=AJ$1),INDEX(Reliability!O$23:O$50,MATCH($T35,Reliability!$C$23:$C$50,0)),0),0)*$H35*$X35*$Y35),$D35)*$R35</f>
        <v>0</v>
      </c>
      <c r="AK35" s="99">
        <f>MIN((IFERROR(IF(AND($V35&lt;=AK$1,$W35&gt;=AK$1),INDEX(Reliability!P$23:P$50,MATCH($S35,Reliability!$C$23:$C$50,0)),0),0)*IF($T35="n/a",$D35*$Y35,$G35)+IFERROR(IF(AND($V35&lt;=AK$1,$W35&gt;=AK$1),INDEX(Reliability!P$23:P$50,MATCH($T35,Reliability!$C$23:$C$50,0)),0),0)*$H35*$X35*$Y35),$D35)*$R35</f>
        <v>0</v>
      </c>
    </row>
    <row r="36" spans="2:37" x14ac:dyDescent="0.25">
      <c r="B36" s="118" t="str">
        <f>unique_contracts!B36</f>
        <v>RE_GASKELL_WEST_3</v>
      </c>
      <c r="C36" s="99" t="str">
        <f>unique_contracts!D36</f>
        <v>Development</v>
      </c>
      <c r="D36" s="117">
        <f>unique_contracts!J36</f>
        <v>20</v>
      </c>
      <c r="E36" s="99">
        <f>unique_contracts!M36</f>
        <v>0</v>
      </c>
      <c r="F36" s="99">
        <f>unique_contracts!N36</f>
        <v>0</v>
      </c>
      <c r="G36" s="99">
        <f>unique_contracts!P36</f>
        <v>0</v>
      </c>
      <c r="H36" s="99">
        <f>unique_contracts!R36</f>
        <v>0</v>
      </c>
      <c r="I36" s="99">
        <f>unique_contracts!V36</f>
        <v>0</v>
      </c>
      <c r="J36" s="118" t="str">
        <f>unique_contracts!AB36</f>
        <v>Buy</v>
      </c>
      <c r="K36" s="99">
        <f>unique_contracts!AM36</f>
        <v>0</v>
      </c>
      <c r="L36" s="99">
        <f>unique_contracts!AN36</f>
        <v>0</v>
      </c>
      <c r="M36" s="99">
        <f>unique_contracts!AO36</f>
        <v>0</v>
      </c>
      <c r="N36" s="99">
        <f>unique_contracts!AP36</f>
        <v>0</v>
      </c>
      <c r="O36" s="99">
        <f>unique_contracts!AQ36</f>
        <v>0</v>
      </c>
      <c r="P36" s="99">
        <f>unique_contracts!AR36</f>
        <v>0</v>
      </c>
      <c r="Q36" s="99" t="str">
        <f>unique_contracts!BP36</f>
        <v>EnergyCapacity</v>
      </c>
      <c r="R36" s="99">
        <f t="shared" si="0"/>
        <v>1</v>
      </c>
      <c r="S36" s="99" t="str">
        <f>IFERROR(IF(AND(I36&gt;0,E36="NotHybrid"),_xlfn.CONCAT(MAX(MIN(ROUNDDOWN(I36/D36,0),8),4),INDEX(resources!$G:$G,MATCH(B36,resources!$A:$A,0))),INDEX(resources!$G:$G,MATCH(B36,resources!$A:$A,0))),"n/a")</f>
        <v>utility_pv</v>
      </c>
      <c r="T36" s="99" t="str">
        <f t="shared" si="1"/>
        <v>n/a</v>
      </c>
      <c r="U36" s="99" t="str">
        <f t="shared" si="2"/>
        <v>utility_pv</v>
      </c>
      <c r="V36" s="99">
        <f t="shared" si="3"/>
        <v>0</v>
      </c>
      <c r="W36" s="99">
        <f t="shared" si="4"/>
        <v>0</v>
      </c>
      <c r="X36" s="116">
        <f t="shared" si="5"/>
        <v>1</v>
      </c>
      <c r="Y36" s="116">
        <f t="shared" si="6"/>
        <v>1</v>
      </c>
      <c r="Z36" s="99">
        <f>MIN((IFERROR(IF(AND($V36&lt;=Z$1,$W36&gt;=Z$1),INDEX(Reliability!E$23:E$50,MATCH($S36,Reliability!$C$23:$C$50,0)),0),0)*IF($T36="n/a",$D36*$Y36,$G36)+IFERROR(IF(AND($V36&lt;=Z$1,$W36&gt;=Z$1),INDEX(Reliability!E$23:E$50,MATCH($T36,Reliability!$C$23:$C$50,0)),0),0)*$H36*$X36*$Y36),$D36)*$R36</f>
        <v>0</v>
      </c>
      <c r="AA36" s="99">
        <f>MIN((IFERROR(IF(AND($V36&lt;=AA$1,$W36&gt;=AA$1),INDEX(Reliability!F$23:F$50,MATCH($S36,Reliability!$C$23:$C$50,0)),0),0)*IF($T36="n/a",$D36*$Y36,$G36)+IFERROR(IF(AND($V36&lt;=AA$1,$W36&gt;=AA$1),INDEX(Reliability!F$23:F$50,MATCH($T36,Reliability!$C$23:$C$50,0)),0),0)*$H36*$X36*$Y36),$D36)*$R36</f>
        <v>0</v>
      </c>
      <c r="AB36" s="99">
        <f>MIN((IFERROR(IF(AND($V36&lt;=AB$1,$W36&gt;=AB$1),INDEX(Reliability!G$23:G$50,MATCH($S36,Reliability!$C$23:$C$50,0)),0),0)*IF($T36="n/a",$D36*$Y36,$G36)+IFERROR(IF(AND($V36&lt;=AB$1,$W36&gt;=AB$1),INDEX(Reliability!G$23:G$50,MATCH($T36,Reliability!$C$23:$C$50,0)),0),0)*$H36*$X36*$Y36),$D36)*$R36</f>
        <v>0</v>
      </c>
      <c r="AC36" s="99">
        <f>MIN((IFERROR(IF(AND($V36&lt;=AC$1,$W36&gt;=AC$1),INDEX(Reliability!H$23:H$50,MATCH($S36,Reliability!$C$23:$C$50,0)),0),0)*IF($T36="n/a",$D36*$Y36,$G36)+IFERROR(IF(AND($V36&lt;=AC$1,$W36&gt;=AC$1),INDEX(Reliability!H$23:H$50,MATCH($T36,Reliability!$C$23:$C$50,0)),0),0)*$H36*$X36*$Y36),$D36)*$R36</f>
        <v>0</v>
      </c>
      <c r="AD36" s="99">
        <f>MIN((IFERROR(IF(AND($V36&lt;=AD$1,$W36&gt;=AD$1),INDEX(Reliability!I$23:I$50,MATCH($S36,Reliability!$C$23:$C$50,0)),0),0)*IF($T36="n/a",$D36*$Y36,$G36)+IFERROR(IF(AND($V36&lt;=AD$1,$W36&gt;=AD$1),INDEX(Reliability!I$23:I$50,MATCH($T36,Reliability!$C$23:$C$50,0)),0),0)*$H36*$X36*$Y36),$D36)*$R36</f>
        <v>0</v>
      </c>
      <c r="AE36" s="99">
        <f>MIN((IFERROR(IF(AND($V36&lt;=AE$1,$W36&gt;=AE$1),INDEX(Reliability!J$23:J$50,MATCH($S36,Reliability!$C$23:$C$50,0)),0),0)*IF($T36="n/a",$D36*$Y36,$G36)+IFERROR(IF(AND($V36&lt;=AE$1,$W36&gt;=AE$1),INDEX(Reliability!J$23:J$50,MATCH($T36,Reliability!$C$23:$C$50,0)),0),0)*$H36*$X36*$Y36),$D36)*$R36</f>
        <v>0</v>
      </c>
      <c r="AF36" s="99">
        <f>MIN((IFERROR(IF(AND($V36&lt;=AF$1,$W36&gt;=AF$1),INDEX(Reliability!K$23:K$50,MATCH($S36,Reliability!$C$23:$C$50,0)),0),0)*IF($T36="n/a",$D36*$Y36,$G36)+IFERROR(IF(AND($V36&lt;=AF$1,$W36&gt;=AF$1),INDEX(Reliability!K$23:K$50,MATCH($T36,Reliability!$C$23:$C$50,0)),0),0)*$H36*$X36*$Y36),$D36)*$R36</f>
        <v>0</v>
      </c>
      <c r="AG36" s="99">
        <f>MIN((IFERROR(IF(AND($V36&lt;=AG$1,$W36&gt;=AG$1),INDEX(Reliability!L$23:L$50,MATCH($S36,Reliability!$C$23:$C$50,0)),0),0)*IF($T36="n/a",$D36*$Y36,$G36)+IFERROR(IF(AND($V36&lt;=AG$1,$W36&gt;=AG$1),INDEX(Reliability!L$23:L$50,MATCH($T36,Reliability!$C$23:$C$50,0)),0),0)*$H36*$X36*$Y36),$D36)*$R36</f>
        <v>0</v>
      </c>
      <c r="AH36" s="99">
        <f>MIN((IFERROR(IF(AND($V36&lt;=AH$1,$W36&gt;=AH$1),INDEX(Reliability!M$23:M$50,MATCH($S36,Reliability!$C$23:$C$50,0)),0),0)*IF($T36="n/a",$D36*$Y36,$G36)+IFERROR(IF(AND($V36&lt;=AH$1,$W36&gt;=AH$1),INDEX(Reliability!M$23:M$50,MATCH($T36,Reliability!$C$23:$C$50,0)),0),0)*$H36*$X36*$Y36),$D36)*$R36</f>
        <v>0</v>
      </c>
      <c r="AI36" s="99">
        <f>MIN((IFERROR(IF(AND($V36&lt;=AI$1,$W36&gt;=AI$1),INDEX(Reliability!N$23:N$50,MATCH($S36,Reliability!$C$23:$C$50,0)),0),0)*IF($T36="n/a",$D36*$Y36,$G36)+IFERROR(IF(AND($V36&lt;=AI$1,$W36&gt;=AI$1),INDEX(Reliability!N$23:N$50,MATCH($T36,Reliability!$C$23:$C$50,0)),0),0)*$H36*$X36*$Y36),$D36)*$R36</f>
        <v>0</v>
      </c>
      <c r="AJ36" s="99">
        <f>MIN((IFERROR(IF(AND($V36&lt;=AJ$1,$W36&gt;=AJ$1),INDEX(Reliability!O$23:O$50,MATCH($S36,Reliability!$C$23:$C$50,0)),0),0)*IF($T36="n/a",$D36*$Y36,$G36)+IFERROR(IF(AND($V36&lt;=AJ$1,$W36&gt;=AJ$1),INDEX(Reliability!O$23:O$50,MATCH($T36,Reliability!$C$23:$C$50,0)),0),0)*$H36*$X36*$Y36),$D36)*$R36</f>
        <v>0</v>
      </c>
      <c r="AK36" s="99">
        <f>MIN((IFERROR(IF(AND($V36&lt;=AK$1,$W36&gt;=AK$1),INDEX(Reliability!P$23:P$50,MATCH($S36,Reliability!$C$23:$C$50,0)),0),0)*IF($T36="n/a",$D36*$Y36,$G36)+IFERROR(IF(AND($V36&lt;=AK$1,$W36&gt;=AK$1),INDEX(Reliability!P$23:P$50,MATCH($T36,Reliability!$C$23:$C$50,0)),0),0)*$H36*$X36*$Y36),$D36)*$R36</f>
        <v>0</v>
      </c>
    </row>
    <row r="37" spans="2:37" x14ac:dyDescent="0.25">
      <c r="B37" s="118" t="str">
        <f>unique_contracts!B37</f>
        <v>RE_GASKELL_WEST_4</v>
      </c>
      <c r="C37" s="99" t="str">
        <f>unique_contracts!D37</f>
        <v>Development</v>
      </c>
      <c r="D37" s="117">
        <f>unique_contracts!J37</f>
        <v>20</v>
      </c>
      <c r="E37" s="99">
        <f>unique_contracts!M37</f>
        <v>0</v>
      </c>
      <c r="F37" s="99">
        <f>unique_contracts!N37</f>
        <v>0</v>
      </c>
      <c r="G37" s="99">
        <f>unique_contracts!P37</f>
        <v>0</v>
      </c>
      <c r="H37" s="99">
        <f>unique_contracts!R37</f>
        <v>0</v>
      </c>
      <c r="I37" s="99">
        <f>unique_contracts!V37</f>
        <v>0</v>
      </c>
      <c r="J37" s="118" t="str">
        <f>unique_contracts!AB37</f>
        <v>Buy</v>
      </c>
      <c r="K37" s="99">
        <f>unique_contracts!AM37</f>
        <v>0</v>
      </c>
      <c r="L37" s="99">
        <f>unique_contracts!AN37</f>
        <v>0</v>
      </c>
      <c r="M37" s="99">
        <f>unique_contracts!AO37</f>
        <v>0</v>
      </c>
      <c r="N37" s="99">
        <f>unique_contracts!AP37</f>
        <v>0</v>
      </c>
      <c r="O37" s="99">
        <f>unique_contracts!AQ37</f>
        <v>0</v>
      </c>
      <c r="P37" s="99">
        <f>unique_contracts!AR37</f>
        <v>0</v>
      </c>
      <c r="Q37" s="99" t="str">
        <f>unique_contracts!BP37</f>
        <v>EnergyCapacity</v>
      </c>
      <c r="R37" s="99">
        <f t="shared" si="0"/>
        <v>1</v>
      </c>
      <c r="S37" s="99" t="str">
        <f>IFERROR(IF(AND(I37&gt;0,E37="NotHybrid"),_xlfn.CONCAT(MAX(MIN(ROUNDDOWN(I37/D37,0),8),4),INDEX(resources!$G:$G,MATCH(B37,resources!$A:$A,0))),INDEX(resources!$G:$G,MATCH(B37,resources!$A:$A,0))),"n/a")</f>
        <v>utility_pv</v>
      </c>
      <c r="T37" s="99" t="str">
        <f t="shared" si="1"/>
        <v>n/a</v>
      </c>
      <c r="U37" s="99" t="str">
        <f t="shared" si="2"/>
        <v>utility_pv</v>
      </c>
      <c r="V37" s="99">
        <f t="shared" si="3"/>
        <v>0</v>
      </c>
      <c r="W37" s="99">
        <f t="shared" si="4"/>
        <v>0</v>
      </c>
      <c r="X37" s="116">
        <f t="shared" si="5"/>
        <v>1</v>
      </c>
      <c r="Y37" s="116">
        <f t="shared" si="6"/>
        <v>1</v>
      </c>
      <c r="Z37" s="99">
        <f>MIN((IFERROR(IF(AND($V37&lt;=Z$1,$W37&gt;=Z$1),INDEX(Reliability!E$23:E$50,MATCH($S37,Reliability!$C$23:$C$50,0)),0),0)*IF($T37="n/a",$D37*$Y37,$G37)+IFERROR(IF(AND($V37&lt;=Z$1,$W37&gt;=Z$1),INDEX(Reliability!E$23:E$50,MATCH($T37,Reliability!$C$23:$C$50,0)),0),0)*$H37*$X37*$Y37),$D37)*$R37</f>
        <v>0</v>
      </c>
      <c r="AA37" s="99">
        <f>MIN((IFERROR(IF(AND($V37&lt;=AA$1,$W37&gt;=AA$1),INDEX(Reliability!F$23:F$50,MATCH($S37,Reliability!$C$23:$C$50,0)),0),0)*IF($T37="n/a",$D37*$Y37,$G37)+IFERROR(IF(AND($V37&lt;=AA$1,$W37&gt;=AA$1),INDEX(Reliability!F$23:F$50,MATCH($T37,Reliability!$C$23:$C$50,0)),0),0)*$H37*$X37*$Y37),$D37)*$R37</f>
        <v>0</v>
      </c>
      <c r="AB37" s="99">
        <f>MIN((IFERROR(IF(AND($V37&lt;=AB$1,$W37&gt;=AB$1),INDEX(Reliability!G$23:G$50,MATCH($S37,Reliability!$C$23:$C$50,0)),0),0)*IF($T37="n/a",$D37*$Y37,$G37)+IFERROR(IF(AND($V37&lt;=AB$1,$W37&gt;=AB$1),INDEX(Reliability!G$23:G$50,MATCH($T37,Reliability!$C$23:$C$50,0)),0),0)*$H37*$X37*$Y37),$D37)*$R37</f>
        <v>0</v>
      </c>
      <c r="AC37" s="99">
        <f>MIN((IFERROR(IF(AND($V37&lt;=AC$1,$W37&gt;=AC$1),INDEX(Reliability!H$23:H$50,MATCH($S37,Reliability!$C$23:$C$50,0)),0),0)*IF($T37="n/a",$D37*$Y37,$G37)+IFERROR(IF(AND($V37&lt;=AC$1,$W37&gt;=AC$1),INDEX(Reliability!H$23:H$50,MATCH($T37,Reliability!$C$23:$C$50,0)),0),0)*$H37*$X37*$Y37),$D37)*$R37</f>
        <v>0</v>
      </c>
      <c r="AD37" s="99">
        <f>MIN((IFERROR(IF(AND($V37&lt;=AD$1,$W37&gt;=AD$1),INDEX(Reliability!I$23:I$50,MATCH($S37,Reliability!$C$23:$C$50,0)),0),0)*IF($T37="n/a",$D37*$Y37,$G37)+IFERROR(IF(AND($V37&lt;=AD$1,$W37&gt;=AD$1),INDEX(Reliability!I$23:I$50,MATCH($T37,Reliability!$C$23:$C$50,0)),0),0)*$H37*$X37*$Y37),$D37)*$R37</f>
        <v>0</v>
      </c>
      <c r="AE37" s="99">
        <f>MIN((IFERROR(IF(AND($V37&lt;=AE$1,$W37&gt;=AE$1),INDEX(Reliability!J$23:J$50,MATCH($S37,Reliability!$C$23:$C$50,0)),0),0)*IF($T37="n/a",$D37*$Y37,$G37)+IFERROR(IF(AND($V37&lt;=AE$1,$W37&gt;=AE$1),INDEX(Reliability!J$23:J$50,MATCH($T37,Reliability!$C$23:$C$50,0)),0),0)*$H37*$X37*$Y37),$D37)*$R37</f>
        <v>0</v>
      </c>
      <c r="AF37" s="99">
        <f>MIN((IFERROR(IF(AND($V37&lt;=AF$1,$W37&gt;=AF$1),INDEX(Reliability!K$23:K$50,MATCH($S37,Reliability!$C$23:$C$50,0)),0),0)*IF($T37="n/a",$D37*$Y37,$G37)+IFERROR(IF(AND($V37&lt;=AF$1,$W37&gt;=AF$1),INDEX(Reliability!K$23:K$50,MATCH($T37,Reliability!$C$23:$C$50,0)),0),0)*$H37*$X37*$Y37),$D37)*$R37</f>
        <v>0</v>
      </c>
      <c r="AG37" s="99">
        <f>MIN((IFERROR(IF(AND($V37&lt;=AG$1,$W37&gt;=AG$1),INDEX(Reliability!L$23:L$50,MATCH($S37,Reliability!$C$23:$C$50,0)),0),0)*IF($T37="n/a",$D37*$Y37,$G37)+IFERROR(IF(AND($V37&lt;=AG$1,$W37&gt;=AG$1),INDEX(Reliability!L$23:L$50,MATCH($T37,Reliability!$C$23:$C$50,0)),0),0)*$H37*$X37*$Y37),$D37)*$R37</f>
        <v>0</v>
      </c>
      <c r="AH37" s="99">
        <f>MIN((IFERROR(IF(AND($V37&lt;=AH$1,$W37&gt;=AH$1),INDEX(Reliability!M$23:M$50,MATCH($S37,Reliability!$C$23:$C$50,0)),0),0)*IF($T37="n/a",$D37*$Y37,$G37)+IFERROR(IF(AND($V37&lt;=AH$1,$W37&gt;=AH$1),INDEX(Reliability!M$23:M$50,MATCH($T37,Reliability!$C$23:$C$50,0)),0),0)*$H37*$X37*$Y37),$D37)*$R37</f>
        <v>0</v>
      </c>
      <c r="AI37" s="99">
        <f>MIN((IFERROR(IF(AND($V37&lt;=AI$1,$W37&gt;=AI$1),INDEX(Reliability!N$23:N$50,MATCH($S37,Reliability!$C$23:$C$50,0)),0),0)*IF($T37="n/a",$D37*$Y37,$G37)+IFERROR(IF(AND($V37&lt;=AI$1,$W37&gt;=AI$1),INDEX(Reliability!N$23:N$50,MATCH($T37,Reliability!$C$23:$C$50,0)),0),0)*$H37*$X37*$Y37),$D37)*$R37</f>
        <v>0</v>
      </c>
      <c r="AJ37" s="99">
        <f>MIN((IFERROR(IF(AND($V37&lt;=AJ$1,$W37&gt;=AJ$1),INDEX(Reliability!O$23:O$50,MATCH($S37,Reliability!$C$23:$C$50,0)),0),0)*IF($T37="n/a",$D37*$Y37,$G37)+IFERROR(IF(AND($V37&lt;=AJ$1,$W37&gt;=AJ$1),INDEX(Reliability!O$23:O$50,MATCH($T37,Reliability!$C$23:$C$50,0)),0),0)*$H37*$X37*$Y37),$D37)*$R37</f>
        <v>0</v>
      </c>
      <c r="AK37" s="99">
        <f>MIN((IFERROR(IF(AND($V37&lt;=AK$1,$W37&gt;=AK$1),INDEX(Reliability!P$23:P$50,MATCH($S37,Reliability!$C$23:$C$50,0)),0),0)*IF($T37="n/a",$D37*$Y37,$G37)+IFERROR(IF(AND($V37&lt;=AK$1,$W37&gt;=AK$1),INDEX(Reliability!P$23:P$50,MATCH($T37,Reliability!$C$23:$C$50,0)),0),0)*$H37*$X37*$Y37),$D37)*$R37</f>
        <v>0</v>
      </c>
    </row>
    <row r="38" spans="2:37" x14ac:dyDescent="0.25">
      <c r="B38" s="118" t="str">
        <f>unique_contracts!B38</f>
        <v>RE_GASKELL_WEST_5</v>
      </c>
      <c r="C38" s="99" t="str">
        <f>unique_contracts!D38</f>
        <v>Development</v>
      </c>
      <c r="D38" s="117">
        <f>unique_contracts!J38</f>
        <v>20</v>
      </c>
      <c r="E38" s="99">
        <f>unique_contracts!M38</f>
        <v>0</v>
      </c>
      <c r="F38" s="99">
        <f>unique_contracts!N38</f>
        <v>0</v>
      </c>
      <c r="G38" s="99">
        <f>unique_contracts!P38</f>
        <v>0</v>
      </c>
      <c r="H38" s="99">
        <f>unique_contracts!R38</f>
        <v>0</v>
      </c>
      <c r="I38" s="99">
        <f>unique_contracts!V38</f>
        <v>0</v>
      </c>
      <c r="J38" s="118" t="str">
        <f>unique_contracts!AB38</f>
        <v>Buy</v>
      </c>
      <c r="K38" s="99">
        <f>unique_contracts!AM38</f>
        <v>0</v>
      </c>
      <c r="L38" s="99">
        <f>unique_contracts!AN38</f>
        <v>0</v>
      </c>
      <c r="M38" s="99">
        <f>unique_contracts!AO38</f>
        <v>0</v>
      </c>
      <c r="N38" s="99">
        <f>unique_contracts!AP38</f>
        <v>0</v>
      </c>
      <c r="O38" s="99">
        <f>unique_contracts!AQ38</f>
        <v>0</v>
      </c>
      <c r="P38" s="99">
        <f>unique_contracts!AR38</f>
        <v>0</v>
      </c>
      <c r="Q38" s="99" t="str">
        <f>unique_contracts!BP38</f>
        <v>EnergyCapacity</v>
      </c>
      <c r="R38" s="99">
        <f t="shared" si="0"/>
        <v>1</v>
      </c>
      <c r="S38" s="99" t="str">
        <f>IFERROR(IF(AND(I38&gt;0,E38="NotHybrid"),_xlfn.CONCAT(MAX(MIN(ROUNDDOWN(I38/D38,0),8),4),INDEX(resources!$G:$G,MATCH(B38,resources!$A:$A,0))),INDEX(resources!$G:$G,MATCH(B38,resources!$A:$A,0))),"n/a")</f>
        <v>utility_pv</v>
      </c>
      <c r="T38" s="99" t="str">
        <f t="shared" si="1"/>
        <v>n/a</v>
      </c>
      <c r="U38" s="99" t="str">
        <f t="shared" si="2"/>
        <v>utility_pv</v>
      </c>
      <c r="V38" s="99">
        <f t="shared" si="3"/>
        <v>0</v>
      </c>
      <c r="W38" s="99">
        <f t="shared" si="4"/>
        <v>0</v>
      </c>
      <c r="X38" s="116">
        <f t="shared" si="5"/>
        <v>1</v>
      </c>
      <c r="Y38" s="116">
        <f t="shared" si="6"/>
        <v>1</v>
      </c>
      <c r="Z38" s="99">
        <f>MIN((IFERROR(IF(AND($V38&lt;=Z$1,$W38&gt;=Z$1),INDEX(Reliability!E$23:E$50,MATCH($S38,Reliability!$C$23:$C$50,0)),0),0)*IF($T38="n/a",$D38*$Y38,$G38)+IFERROR(IF(AND($V38&lt;=Z$1,$W38&gt;=Z$1),INDEX(Reliability!E$23:E$50,MATCH($T38,Reliability!$C$23:$C$50,0)),0),0)*$H38*$X38*$Y38),$D38)*$R38</f>
        <v>0</v>
      </c>
      <c r="AA38" s="99">
        <f>MIN((IFERROR(IF(AND($V38&lt;=AA$1,$W38&gt;=AA$1),INDEX(Reliability!F$23:F$50,MATCH($S38,Reliability!$C$23:$C$50,0)),0),0)*IF($T38="n/a",$D38*$Y38,$G38)+IFERROR(IF(AND($V38&lt;=AA$1,$W38&gt;=AA$1),INDEX(Reliability!F$23:F$50,MATCH($T38,Reliability!$C$23:$C$50,0)),0),0)*$H38*$X38*$Y38),$D38)*$R38</f>
        <v>0</v>
      </c>
      <c r="AB38" s="99">
        <f>MIN((IFERROR(IF(AND($V38&lt;=AB$1,$W38&gt;=AB$1),INDEX(Reliability!G$23:G$50,MATCH($S38,Reliability!$C$23:$C$50,0)),0),0)*IF($T38="n/a",$D38*$Y38,$G38)+IFERROR(IF(AND($V38&lt;=AB$1,$W38&gt;=AB$1),INDEX(Reliability!G$23:G$50,MATCH($T38,Reliability!$C$23:$C$50,0)),0),0)*$H38*$X38*$Y38),$D38)*$R38</f>
        <v>0</v>
      </c>
      <c r="AC38" s="99">
        <f>MIN((IFERROR(IF(AND($V38&lt;=AC$1,$W38&gt;=AC$1),INDEX(Reliability!H$23:H$50,MATCH($S38,Reliability!$C$23:$C$50,0)),0),0)*IF($T38="n/a",$D38*$Y38,$G38)+IFERROR(IF(AND($V38&lt;=AC$1,$W38&gt;=AC$1),INDEX(Reliability!H$23:H$50,MATCH($T38,Reliability!$C$23:$C$50,0)),0),0)*$H38*$X38*$Y38),$D38)*$R38</f>
        <v>0</v>
      </c>
      <c r="AD38" s="99">
        <f>MIN((IFERROR(IF(AND($V38&lt;=AD$1,$W38&gt;=AD$1),INDEX(Reliability!I$23:I$50,MATCH($S38,Reliability!$C$23:$C$50,0)),0),0)*IF($T38="n/a",$D38*$Y38,$G38)+IFERROR(IF(AND($V38&lt;=AD$1,$W38&gt;=AD$1),INDEX(Reliability!I$23:I$50,MATCH($T38,Reliability!$C$23:$C$50,0)),0),0)*$H38*$X38*$Y38),$D38)*$R38</f>
        <v>0</v>
      </c>
      <c r="AE38" s="99">
        <f>MIN((IFERROR(IF(AND($V38&lt;=AE$1,$W38&gt;=AE$1),INDEX(Reliability!J$23:J$50,MATCH($S38,Reliability!$C$23:$C$50,0)),0),0)*IF($T38="n/a",$D38*$Y38,$G38)+IFERROR(IF(AND($V38&lt;=AE$1,$W38&gt;=AE$1),INDEX(Reliability!J$23:J$50,MATCH($T38,Reliability!$C$23:$C$50,0)),0),0)*$H38*$X38*$Y38),$D38)*$R38</f>
        <v>0</v>
      </c>
      <c r="AF38" s="99">
        <f>MIN((IFERROR(IF(AND($V38&lt;=AF$1,$W38&gt;=AF$1),INDEX(Reliability!K$23:K$50,MATCH($S38,Reliability!$C$23:$C$50,0)),0),0)*IF($T38="n/a",$D38*$Y38,$G38)+IFERROR(IF(AND($V38&lt;=AF$1,$W38&gt;=AF$1),INDEX(Reliability!K$23:K$50,MATCH($T38,Reliability!$C$23:$C$50,0)),0),0)*$H38*$X38*$Y38),$D38)*$R38</f>
        <v>0</v>
      </c>
      <c r="AG38" s="99">
        <f>MIN((IFERROR(IF(AND($V38&lt;=AG$1,$W38&gt;=AG$1),INDEX(Reliability!L$23:L$50,MATCH($S38,Reliability!$C$23:$C$50,0)),0),0)*IF($T38="n/a",$D38*$Y38,$G38)+IFERROR(IF(AND($V38&lt;=AG$1,$W38&gt;=AG$1),INDEX(Reliability!L$23:L$50,MATCH($T38,Reliability!$C$23:$C$50,0)),0),0)*$H38*$X38*$Y38),$D38)*$R38</f>
        <v>0</v>
      </c>
      <c r="AH38" s="99">
        <f>MIN((IFERROR(IF(AND($V38&lt;=AH$1,$W38&gt;=AH$1),INDEX(Reliability!M$23:M$50,MATCH($S38,Reliability!$C$23:$C$50,0)),0),0)*IF($T38="n/a",$D38*$Y38,$G38)+IFERROR(IF(AND($V38&lt;=AH$1,$W38&gt;=AH$1),INDEX(Reliability!M$23:M$50,MATCH($T38,Reliability!$C$23:$C$50,0)),0),0)*$H38*$X38*$Y38),$D38)*$R38</f>
        <v>0</v>
      </c>
      <c r="AI38" s="99">
        <f>MIN((IFERROR(IF(AND($V38&lt;=AI$1,$W38&gt;=AI$1),INDEX(Reliability!N$23:N$50,MATCH($S38,Reliability!$C$23:$C$50,0)),0),0)*IF($T38="n/a",$D38*$Y38,$G38)+IFERROR(IF(AND($V38&lt;=AI$1,$W38&gt;=AI$1),INDEX(Reliability!N$23:N$50,MATCH($T38,Reliability!$C$23:$C$50,0)),0),0)*$H38*$X38*$Y38),$D38)*$R38</f>
        <v>0</v>
      </c>
      <c r="AJ38" s="99">
        <f>MIN((IFERROR(IF(AND($V38&lt;=AJ$1,$W38&gt;=AJ$1),INDEX(Reliability!O$23:O$50,MATCH($S38,Reliability!$C$23:$C$50,0)),0),0)*IF($T38="n/a",$D38*$Y38,$G38)+IFERROR(IF(AND($V38&lt;=AJ$1,$W38&gt;=AJ$1),INDEX(Reliability!O$23:O$50,MATCH($T38,Reliability!$C$23:$C$50,0)),0),0)*$H38*$X38*$Y38),$D38)*$R38</f>
        <v>0</v>
      </c>
      <c r="AK38" s="99">
        <f>MIN((IFERROR(IF(AND($V38&lt;=AK$1,$W38&gt;=AK$1),INDEX(Reliability!P$23:P$50,MATCH($S38,Reliability!$C$23:$C$50,0)),0),0)*IF($T38="n/a",$D38*$Y38,$G38)+IFERROR(IF(AND($V38&lt;=AK$1,$W38&gt;=AK$1),INDEX(Reliability!P$23:P$50,MATCH($T38,Reliability!$C$23:$C$50,0)),0),0)*$H38*$X38*$Y38),$D38)*$R38</f>
        <v>0</v>
      </c>
    </row>
    <row r="39" spans="2:37" x14ac:dyDescent="0.25">
      <c r="B39" s="118" t="str">
        <f>unique_contracts!B39</f>
        <v>_NEW_GENERIC_SOLAR_FIXED</v>
      </c>
      <c r="C39" s="99" t="str">
        <f>unique_contracts!D39</f>
        <v>Development</v>
      </c>
      <c r="D39" s="117">
        <f>unique_contracts!J39</f>
        <v>2</v>
      </c>
      <c r="E39" s="99">
        <f>unique_contracts!M39</f>
        <v>0</v>
      </c>
      <c r="F39" s="99">
        <f>unique_contracts!N39</f>
        <v>0</v>
      </c>
      <c r="G39" s="99">
        <f>unique_contracts!P39</f>
        <v>0</v>
      </c>
      <c r="H39" s="99">
        <f>unique_contracts!R39</f>
        <v>0</v>
      </c>
      <c r="I39" s="99">
        <f>unique_contracts!V39</f>
        <v>0</v>
      </c>
      <c r="J39" s="118" t="str">
        <f>unique_contracts!AB39</f>
        <v>Buy</v>
      </c>
      <c r="K39" s="99">
        <f>unique_contracts!AM39</f>
        <v>0</v>
      </c>
      <c r="L39" s="99">
        <f>unique_contracts!AN39</f>
        <v>0</v>
      </c>
      <c r="M39" s="99">
        <f>unique_contracts!AO39</f>
        <v>0</v>
      </c>
      <c r="N39" s="99">
        <f>unique_contracts!AP39</f>
        <v>0</v>
      </c>
      <c r="O39" s="99">
        <f>unique_contracts!AQ39</f>
        <v>0</v>
      </c>
      <c r="P39" s="99">
        <f>unique_contracts!AR39</f>
        <v>0</v>
      </c>
      <c r="Q39" s="99" t="str">
        <f>unique_contracts!BP39</f>
        <v>EnergyCapacity</v>
      </c>
      <c r="R39" s="99">
        <f t="shared" si="0"/>
        <v>1</v>
      </c>
      <c r="S39" s="99" t="str">
        <f>IFERROR(IF(AND(I39&gt;0,E39="NotHybrid"),_xlfn.CONCAT(MAX(MIN(ROUNDDOWN(I39/D39,0),8),4),INDEX(resources!$G:$G,MATCH(B39,resources!$A:$A,0))),INDEX(resources!$G:$G,MATCH(B39,resources!$A:$A,0))),"n/a")</f>
        <v>utility_pv</v>
      </c>
      <c r="T39" s="99" t="str">
        <f t="shared" si="1"/>
        <v>n/a</v>
      </c>
      <c r="U39" s="99" t="str">
        <f t="shared" si="2"/>
        <v>utility_pv</v>
      </c>
      <c r="V39" s="99">
        <f t="shared" si="3"/>
        <v>0</v>
      </c>
      <c r="W39" s="99">
        <f t="shared" si="4"/>
        <v>0</v>
      </c>
      <c r="X39" s="116">
        <f t="shared" si="5"/>
        <v>1</v>
      </c>
      <c r="Y39" s="116">
        <f t="shared" si="6"/>
        <v>1</v>
      </c>
      <c r="Z39" s="99">
        <f>MIN((IFERROR(IF(AND($V39&lt;=Z$1,$W39&gt;=Z$1),INDEX(Reliability!E$23:E$50,MATCH($S39,Reliability!$C$23:$C$50,0)),0),0)*IF($T39="n/a",$D39*$Y39,$G39)+IFERROR(IF(AND($V39&lt;=Z$1,$W39&gt;=Z$1),INDEX(Reliability!E$23:E$50,MATCH($T39,Reliability!$C$23:$C$50,0)),0),0)*$H39*$X39*$Y39),$D39)*$R39</f>
        <v>0</v>
      </c>
      <c r="AA39" s="99">
        <f>MIN((IFERROR(IF(AND($V39&lt;=AA$1,$W39&gt;=AA$1),INDEX(Reliability!F$23:F$50,MATCH($S39,Reliability!$C$23:$C$50,0)),0),0)*IF($T39="n/a",$D39*$Y39,$G39)+IFERROR(IF(AND($V39&lt;=AA$1,$W39&gt;=AA$1),INDEX(Reliability!F$23:F$50,MATCH($T39,Reliability!$C$23:$C$50,0)),0),0)*$H39*$X39*$Y39),$D39)*$R39</f>
        <v>0</v>
      </c>
      <c r="AB39" s="99">
        <f>MIN((IFERROR(IF(AND($V39&lt;=AB$1,$W39&gt;=AB$1),INDEX(Reliability!G$23:G$50,MATCH($S39,Reliability!$C$23:$C$50,0)),0),0)*IF($T39="n/a",$D39*$Y39,$G39)+IFERROR(IF(AND($V39&lt;=AB$1,$W39&gt;=AB$1),INDEX(Reliability!G$23:G$50,MATCH($T39,Reliability!$C$23:$C$50,0)),0),0)*$H39*$X39*$Y39),$D39)*$R39</f>
        <v>0</v>
      </c>
      <c r="AC39" s="99">
        <f>MIN((IFERROR(IF(AND($V39&lt;=AC$1,$W39&gt;=AC$1),INDEX(Reliability!H$23:H$50,MATCH($S39,Reliability!$C$23:$C$50,0)),0),0)*IF($T39="n/a",$D39*$Y39,$G39)+IFERROR(IF(AND($V39&lt;=AC$1,$W39&gt;=AC$1),INDEX(Reliability!H$23:H$50,MATCH($T39,Reliability!$C$23:$C$50,0)),0),0)*$H39*$X39*$Y39),$D39)*$R39</f>
        <v>0</v>
      </c>
      <c r="AD39" s="99">
        <f>MIN((IFERROR(IF(AND($V39&lt;=AD$1,$W39&gt;=AD$1),INDEX(Reliability!I$23:I$50,MATCH($S39,Reliability!$C$23:$C$50,0)),0),0)*IF($T39="n/a",$D39*$Y39,$G39)+IFERROR(IF(AND($V39&lt;=AD$1,$W39&gt;=AD$1),INDEX(Reliability!I$23:I$50,MATCH($T39,Reliability!$C$23:$C$50,0)),0),0)*$H39*$X39*$Y39),$D39)*$R39</f>
        <v>0</v>
      </c>
      <c r="AE39" s="99">
        <f>MIN((IFERROR(IF(AND($V39&lt;=AE$1,$W39&gt;=AE$1),INDEX(Reliability!J$23:J$50,MATCH($S39,Reliability!$C$23:$C$50,0)),0),0)*IF($T39="n/a",$D39*$Y39,$G39)+IFERROR(IF(AND($V39&lt;=AE$1,$W39&gt;=AE$1),INDEX(Reliability!J$23:J$50,MATCH($T39,Reliability!$C$23:$C$50,0)),0),0)*$H39*$X39*$Y39),$D39)*$R39</f>
        <v>0</v>
      </c>
      <c r="AF39" s="99">
        <f>MIN((IFERROR(IF(AND($V39&lt;=AF$1,$W39&gt;=AF$1),INDEX(Reliability!K$23:K$50,MATCH($S39,Reliability!$C$23:$C$50,0)),0),0)*IF($T39="n/a",$D39*$Y39,$G39)+IFERROR(IF(AND($V39&lt;=AF$1,$W39&gt;=AF$1),INDEX(Reliability!K$23:K$50,MATCH($T39,Reliability!$C$23:$C$50,0)),0),0)*$H39*$X39*$Y39),$D39)*$R39</f>
        <v>0</v>
      </c>
      <c r="AG39" s="99">
        <f>MIN((IFERROR(IF(AND($V39&lt;=AG$1,$W39&gt;=AG$1),INDEX(Reliability!L$23:L$50,MATCH($S39,Reliability!$C$23:$C$50,0)),0),0)*IF($T39="n/a",$D39*$Y39,$G39)+IFERROR(IF(AND($V39&lt;=AG$1,$W39&gt;=AG$1),INDEX(Reliability!L$23:L$50,MATCH($T39,Reliability!$C$23:$C$50,0)),0),0)*$H39*$X39*$Y39),$D39)*$R39</f>
        <v>0</v>
      </c>
      <c r="AH39" s="99">
        <f>MIN((IFERROR(IF(AND($V39&lt;=AH$1,$W39&gt;=AH$1),INDEX(Reliability!M$23:M$50,MATCH($S39,Reliability!$C$23:$C$50,0)),0),0)*IF($T39="n/a",$D39*$Y39,$G39)+IFERROR(IF(AND($V39&lt;=AH$1,$W39&gt;=AH$1),INDEX(Reliability!M$23:M$50,MATCH($T39,Reliability!$C$23:$C$50,0)),0),0)*$H39*$X39*$Y39),$D39)*$R39</f>
        <v>0</v>
      </c>
      <c r="AI39" s="99">
        <f>MIN((IFERROR(IF(AND($V39&lt;=AI$1,$W39&gt;=AI$1),INDEX(Reliability!N$23:N$50,MATCH($S39,Reliability!$C$23:$C$50,0)),0),0)*IF($T39="n/a",$D39*$Y39,$G39)+IFERROR(IF(AND($V39&lt;=AI$1,$W39&gt;=AI$1),INDEX(Reliability!N$23:N$50,MATCH($T39,Reliability!$C$23:$C$50,0)),0),0)*$H39*$X39*$Y39),$D39)*$R39</f>
        <v>0</v>
      </c>
      <c r="AJ39" s="99">
        <f>MIN((IFERROR(IF(AND($V39&lt;=AJ$1,$W39&gt;=AJ$1),INDEX(Reliability!O$23:O$50,MATCH($S39,Reliability!$C$23:$C$50,0)),0),0)*IF($T39="n/a",$D39*$Y39,$G39)+IFERROR(IF(AND($V39&lt;=AJ$1,$W39&gt;=AJ$1),INDEX(Reliability!O$23:O$50,MATCH($T39,Reliability!$C$23:$C$50,0)),0),0)*$H39*$X39*$Y39),$D39)*$R39</f>
        <v>0</v>
      </c>
      <c r="AK39" s="99">
        <f>MIN((IFERROR(IF(AND($V39&lt;=AK$1,$W39&gt;=AK$1),INDEX(Reliability!P$23:P$50,MATCH($S39,Reliability!$C$23:$C$50,0)),0),0)*IF($T39="n/a",$D39*$Y39,$G39)+IFERROR(IF(AND($V39&lt;=AK$1,$W39&gt;=AK$1),INDEX(Reliability!P$23:P$50,MATCH($T39,Reliability!$C$23:$C$50,0)),0),0)*$H39*$X39*$Y39),$D39)*$R39</f>
        <v>0</v>
      </c>
    </row>
    <row r="40" spans="2:37" x14ac:dyDescent="0.25">
      <c r="B40" s="118" t="str">
        <f>unique_contracts!B40</f>
        <v>_NEW_GENERIC_SOLAR_1AXIS</v>
      </c>
      <c r="C40" s="99" t="str">
        <f>unique_contracts!D40</f>
        <v>Development</v>
      </c>
      <c r="D40" s="117">
        <f>unique_contracts!J40</f>
        <v>3</v>
      </c>
      <c r="E40" s="99">
        <f>unique_contracts!M40</f>
        <v>0</v>
      </c>
      <c r="F40" s="99">
        <f>unique_contracts!N40</f>
        <v>0</v>
      </c>
      <c r="G40" s="99">
        <f>unique_contracts!P40</f>
        <v>0</v>
      </c>
      <c r="H40" s="99">
        <f>unique_contracts!R40</f>
        <v>0</v>
      </c>
      <c r="I40" s="99">
        <f>unique_contracts!V40</f>
        <v>0</v>
      </c>
      <c r="J40" s="118" t="str">
        <f>unique_contracts!AB40</f>
        <v>Buy</v>
      </c>
      <c r="K40" s="99">
        <f>unique_contracts!AM40</f>
        <v>0</v>
      </c>
      <c r="L40" s="99">
        <f>unique_contracts!AN40</f>
        <v>0</v>
      </c>
      <c r="M40" s="99">
        <f>unique_contracts!AO40</f>
        <v>0</v>
      </c>
      <c r="N40" s="99">
        <f>unique_contracts!AP40</f>
        <v>0</v>
      </c>
      <c r="O40" s="99">
        <f>unique_contracts!AQ40</f>
        <v>0</v>
      </c>
      <c r="P40" s="99">
        <f>unique_contracts!AR40</f>
        <v>0</v>
      </c>
      <c r="Q40" s="99" t="str">
        <f>unique_contracts!BP40</f>
        <v>EnergyCapacity</v>
      </c>
      <c r="R40" s="99">
        <f t="shared" si="0"/>
        <v>1</v>
      </c>
      <c r="S40" s="99" t="str">
        <f>IFERROR(IF(AND(I40&gt;0,E40="NotHybrid"),_xlfn.CONCAT(MAX(MIN(ROUNDDOWN(I40/D40,0),8),4),INDEX(resources!$G:$G,MATCH(B40,resources!$A:$A,0))),INDEX(resources!$G:$G,MATCH(B40,resources!$A:$A,0))),"n/a")</f>
        <v>utility_pv</v>
      </c>
      <c r="T40" s="99" t="str">
        <f t="shared" si="1"/>
        <v>n/a</v>
      </c>
      <c r="U40" s="99" t="str">
        <f t="shared" si="2"/>
        <v>utility_pv</v>
      </c>
      <c r="V40" s="99">
        <f t="shared" si="3"/>
        <v>0</v>
      </c>
      <c r="W40" s="99">
        <f t="shared" si="4"/>
        <v>0</v>
      </c>
      <c r="X40" s="116">
        <f t="shared" si="5"/>
        <v>1</v>
      </c>
      <c r="Y40" s="116">
        <f t="shared" si="6"/>
        <v>1</v>
      </c>
      <c r="Z40" s="99">
        <f>MIN((IFERROR(IF(AND($V40&lt;=Z$1,$W40&gt;=Z$1),INDEX(Reliability!E$23:E$50,MATCH($S40,Reliability!$C$23:$C$50,0)),0),0)*IF($T40="n/a",$D40*$Y40,$G40)+IFERROR(IF(AND($V40&lt;=Z$1,$W40&gt;=Z$1),INDEX(Reliability!E$23:E$50,MATCH($T40,Reliability!$C$23:$C$50,0)),0),0)*$H40*$X40*$Y40),$D40)*$R40</f>
        <v>0</v>
      </c>
      <c r="AA40" s="99">
        <f>MIN((IFERROR(IF(AND($V40&lt;=AA$1,$W40&gt;=AA$1),INDEX(Reliability!F$23:F$50,MATCH($S40,Reliability!$C$23:$C$50,0)),0),0)*IF($T40="n/a",$D40*$Y40,$G40)+IFERROR(IF(AND($V40&lt;=AA$1,$W40&gt;=AA$1),INDEX(Reliability!F$23:F$50,MATCH($T40,Reliability!$C$23:$C$50,0)),0),0)*$H40*$X40*$Y40),$D40)*$R40</f>
        <v>0</v>
      </c>
      <c r="AB40" s="99">
        <f>MIN((IFERROR(IF(AND($V40&lt;=AB$1,$W40&gt;=AB$1),INDEX(Reliability!G$23:G$50,MATCH($S40,Reliability!$C$23:$C$50,0)),0),0)*IF($T40="n/a",$D40*$Y40,$G40)+IFERROR(IF(AND($V40&lt;=AB$1,$W40&gt;=AB$1),INDEX(Reliability!G$23:G$50,MATCH($T40,Reliability!$C$23:$C$50,0)),0),0)*$H40*$X40*$Y40),$D40)*$R40</f>
        <v>0</v>
      </c>
      <c r="AC40" s="99">
        <f>MIN((IFERROR(IF(AND($V40&lt;=AC$1,$W40&gt;=AC$1),INDEX(Reliability!H$23:H$50,MATCH($S40,Reliability!$C$23:$C$50,0)),0),0)*IF($T40="n/a",$D40*$Y40,$G40)+IFERROR(IF(AND($V40&lt;=AC$1,$W40&gt;=AC$1),INDEX(Reliability!H$23:H$50,MATCH($T40,Reliability!$C$23:$C$50,0)),0),0)*$H40*$X40*$Y40),$D40)*$R40</f>
        <v>0</v>
      </c>
      <c r="AD40" s="99">
        <f>MIN((IFERROR(IF(AND($V40&lt;=AD$1,$W40&gt;=AD$1),INDEX(Reliability!I$23:I$50,MATCH($S40,Reliability!$C$23:$C$50,0)),0),0)*IF($T40="n/a",$D40*$Y40,$G40)+IFERROR(IF(AND($V40&lt;=AD$1,$W40&gt;=AD$1),INDEX(Reliability!I$23:I$50,MATCH($T40,Reliability!$C$23:$C$50,0)),0),0)*$H40*$X40*$Y40),$D40)*$R40</f>
        <v>0</v>
      </c>
      <c r="AE40" s="99">
        <f>MIN((IFERROR(IF(AND($V40&lt;=AE$1,$W40&gt;=AE$1),INDEX(Reliability!J$23:J$50,MATCH($S40,Reliability!$C$23:$C$50,0)),0),0)*IF($T40="n/a",$D40*$Y40,$G40)+IFERROR(IF(AND($V40&lt;=AE$1,$W40&gt;=AE$1),INDEX(Reliability!J$23:J$50,MATCH($T40,Reliability!$C$23:$C$50,0)),0),0)*$H40*$X40*$Y40),$D40)*$R40</f>
        <v>0</v>
      </c>
      <c r="AF40" s="99">
        <f>MIN((IFERROR(IF(AND($V40&lt;=AF$1,$W40&gt;=AF$1),INDEX(Reliability!K$23:K$50,MATCH($S40,Reliability!$C$23:$C$50,0)),0),0)*IF($T40="n/a",$D40*$Y40,$G40)+IFERROR(IF(AND($V40&lt;=AF$1,$W40&gt;=AF$1),INDEX(Reliability!K$23:K$50,MATCH($T40,Reliability!$C$23:$C$50,0)),0),0)*$H40*$X40*$Y40),$D40)*$R40</f>
        <v>0</v>
      </c>
      <c r="AG40" s="99">
        <f>MIN((IFERROR(IF(AND($V40&lt;=AG$1,$W40&gt;=AG$1),INDEX(Reliability!L$23:L$50,MATCH($S40,Reliability!$C$23:$C$50,0)),0),0)*IF($T40="n/a",$D40*$Y40,$G40)+IFERROR(IF(AND($V40&lt;=AG$1,$W40&gt;=AG$1),INDEX(Reliability!L$23:L$50,MATCH($T40,Reliability!$C$23:$C$50,0)),0),0)*$H40*$X40*$Y40),$D40)*$R40</f>
        <v>0</v>
      </c>
      <c r="AH40" s="99">
        <f>MIN((IFERROR(IF(AND($V40&lt;=AH$1,$W40&gt;=AH$1),INDEX(Reliability!M$23:M$50,MATCH($S40,Reliability!$C$23:$C$50,0)),0),0)*IF($T40="n/a",$D40*$Y40,$G40)+IFERROR(IF(AND($V40&lt;=AH$1,$W40&gt;=AH$1),INDEX(Reliability!M$23:M$50,MATCH($T40,Reliability!$C$23:$C$50,0)),0),0)*$H40*$X40*$Y40),$D40)*$R40</f>
        <v>0</v>
      </c>
      <c r="AI40" s="99">
        <f>MIN((IFERROR(IF(AND($V40&lt;=AI$1,$W40&gt;=AI$1),INDEX(Reliability!N$23:N$50,MATCH($S40,Reliability!$C$23:$C$50,0)),0),0)*IF($T40="n/a",$D40*$Y40,$G40)+IFERROR(IF(AND($V40&lt;=AI$1,$W40&gt;=AI$1),INDEX(Reliability!N$23:N$50,MATCH($T40,Reliability!$C$23:$C$50,0)),0),0)*$H40*$X40*$Y40),$D40)*$R40</f>
        <v>0</v>
      </c>
      <c r="AJ40" s="99">
        <f>MIN((IFERROR(IF(AND($V40&lt;=AJ$1,$W40&gt;=AJ$1),INDEX(Reliability!O$23:O$50,MATCH($S40,Reliability!$C$23:$C$50,0)),0),0)*IF($T40="n/a",$D40*$Y40,$G40)+IFERROR(IF(AND($V40&lt;=AJ$1,$W40&gt;=AJ$1),INDEX(Reliability!O$23:O$50,MATCH($T40,Reliability!$C$23:$C$50,0)),0),0)*$H40*$X40*$Y40),$D40)*$R40</f>
        <v>0</v>
      </c>
      <c r="AK40" s="99">
        <f>MIN((IFERROR(IF(AND($V40&lt;=AK$1,$W40&gt;=AK$1),INDEX(Reliability!P$23:P$50,MATCH($S40,Reliability!$C$23:$C$50,0)),0),0)*IF($T40="n/a",$D40*$Y40,$G40)+IFERROR(IF(AND($V40&lt;=AK$1,$W40&gt;=AK$1),INDEX(Reliability!P$23:P$50,MATCH($T40,Reliability!$C$23:$C$50,0)),0),0)*$H40*$X40*$Y40),$D40)*$R40</f>
        <v>0</v>
      </c>
    </row>
    <row r="41" spans="2:37" x14ac:dyDescent="0.25">
      <c r="B41" s="118" t="str">
        <f>unique_contracts!B41</f>
        <v>PNOCHE_1_UNITA1</v>
      </c>
      <c r="C41" s="99" t="str">
        <f>unique_contracts!D41</f>
        <v>Online</v>
      </c>
      <c r="D41" s="117">
        <f>unique_contracts!J41</f>
        <v>52.01</v>
      </c>
      <c r="E41" s="99">
        <f>unique_contracts!M41</f>
        <v>0</v>
      </c>
      <c r="F41" s="99">
        <f>unique_contracts!N41</f>
        <v>0</v>
      </c>
      <c r="G41" s="99">
        <f>unique_contracts!P41</f>
        <v>0</v>
      </c>
      <c r="H41" s="99">
        <f>unique_contracts!R41</f>
        <v>0</v>
      </c>
      <c r="I41" s="99">
        <f>unique_contracts!V41</f>
        <v>0</v>
      </c>
      <c r="J41" s="118" t="str">
        <f>unique_contracts!AB41</f>
        <v>Buy</v>
      </c>
      <c r="K41" s="99">
        <f>unique_contracts!AM41</f>
        <v>2023</v>
      </c>
      <c r="L41" s="99">
        <f>unique_contracts!AN41</f>
        <v>1</v>
      </c>
      <c r="M41" s="99">
        <f>unique_contracts!AO41</f>
        <v>1</v>
      </c>
      <c r="N41" s="99">
        <f>unique_contracts!AP41</f>
        <v>0</v>
      </c>
      <c r="O41" s="99">
        <f>unique_contracts!AQ41</f>
        <v>0</v>
      </c>
      <c r="P41" s="99">
        <f>unique_contracts!AR41</f>
        <v>0</v>
      </c>
      <c r="Q41" s="99" t="str">
        <f>unique_contracts!BP41</f>
        <v>EnergyCapacity</v>
      </c>
      <c r="R41" s="99">
        <f t="shared" si="0"/>
        <v>1</v>
      </c>
      <c r="S41" s="99" t="str">
        <f>IFERROR(IF(AND(I41&gt;0,E41="NotHybrid"),_xlfn.CONCAT(MAX(MIN(ROUNDDOWN(I41/D41,0),8),4),INDEX(resources!$G:$G,MATCH(B41,resources!$A:$A,0))),INDEX(resources!$G:$G,MATCH(B41,resources!$A:$A,0))),"n/a")</f>
        <v>gas_ct</v>
      </c>
      <c r="T41" s="99" t="str">
        <f t="shared" si="1"/>
        <v>n/a</v>
      </c>
      <c r="U41" s="99" t="str">
        <f t="shared" si="2"/>
        <v>gas_ct</v>
      </c>
      <c r="V41" s="99">
        <f t="shared" si="3"/>
        <v>2023</v>
      </c>
      <c r="W41" s="99">
        <f t="shared" si="4"/>
        <v>0</v>
      </c>
      <c r="X41" s="116">
        <f t="shared" si="5"/>
        <v>1</v>
      </c>
      <c r="Y41" s="116">
        <f t="shared" si="6"/>
        <v>1</v>
      </c>
      <c r="Z41" s="99">
        <f>MIN((IFERROR(IF(AND($V41&lt;=Z$1,$W41&gt;=Z$1),INDEX(Reliability!E$23:E$50,MATCH($S41,Reliability!$C$23:$C$50,0)),0),0)*IF($T41="n/a",$D41*$Y41,$G41)+IFERROR(IF(AND($V41&lt;=Z$1,$W41&gt;=Z$1),INDEX(Reliability!E$23:E$50,MATCH($T41,Reliability!$C$23:$C$50,0)),0),0)*$H41*$X41*$Y41),$D41)*$R41</f>
        <v>0</v>
      </c>
      <c r="AA41" s="99">
        <f>MIN((IFERROR(IF(AND($V41&lt;=AA$1,$W41&gt;=AA$1),INDEX(Reliability!F$23:F$50,MATCH($S41,Reliability!$C$23:$C$50,0)),0),0)*IF($T41="n/a",$D41*$Y41,$G41)+IFERROR(IF(AND($V41&lt;=AA$1,$W41&gt;=AA$1),INDEX(Reliability!F$23:F$50,MATCH($T41,Reliability!$C$23:$C$50,0)),0),0)*$H41*$X41*$Y41),$D41)*$R41</f>
        <v>0</v>
      </c>
      <c r="AB41" s="99">
        <f>MIN((IFERROR(IF(AND($V41&lt;=AB$1,$W41&gt;=AB$1),INDEX(Reliability!G$23:G$50,MATCH($S41,Reliability!$C$23:$C$50,0)),0),0)*IF($T41="n/a",$D41*$Y41,$G41)+IFERROR(IF(AND($V41&lt;=AB$1,$W41&gt;=AB$1),INDEX(Reliability!G$23:G$50,MATCH($T41,Reliability!$C$23:$C$50,0)),0),0)*$H41*$X41*$Y41),$D41)*$R41</f>
        <v>0</v>
      </c>
      <c r="AC41" s="99">
        <f>MIN((IFERROR(IF(AND($V41&lt;=AC$1,$W41&gt;=AC$1),INDEX(Reliability!H$23:H$50,MATCH($S41,Reliability!$C$23:$C$50,0)),0),0)*IF($T41="n/a",$D41*$Y41,$G41)+IFERROR(IF(AND($V41&lt;=AC$1,$W41&gt;=AC$1),INDEX(Reliability!H$23:H$50,MATCH($T41,Reliability!$C$23:$C$50,0)),0),0)*$H41*$X41*$Y41),$D41)*$R41</f>
        <v>0</v>
      </c>
      <c r="AD41" s="99">
        <f>MIN((IFERROR(IF(AND($V41&lt;=AD$1,$W41&gt;=AD$1),INDEX(Reliability!I$23:I$50,MATCH($S41,Reliability!$C$23:$C$50,0)),0),0)*IF($T41="n/a",$D41*$Y41,$G41)+IFERROR(IF(AND($V41&lt;=AD$1,$W41&gt;=AD$1),INDEX(Reliability!I$23:I$50,MATCH($T41,Reliability!$C$23:$C$50,0)),0),0)*$H41*$X41*$Y41),$D41)*$R41</f>
        <v>0</v>
      </c>
      <c r="AE41" s="99">
        <f>MIN((IFERROR(IF(AND($V41&lt;=AE$1,$W41&gt;=AE$1),INDEX(Reliability!J$23:J$50,MATCH($S41,Reliability!$C$23:$C$50,0)),0),0)*IF($T41="n/a",$D41*$Y41,$G41)+IFERROR(IF(AND($V41&lt;=AE$1,$W41&gt;=AE$1),INDEX(Reliability!J$23:J$50,MATCH($T41,Reliability!$C$23:$C$50,0)),0),0)*$H41*$X41*$Y41),$D41)*$R41</f>
        <v>0</v>
      </c>
      <c r="AF41" s="99">
        <f>MIN((IFERROR(IF(AND($V41&lt;=AF$1,$W41&gt;=AF$1),INDEX(Reliability!K$23:K$50,MATCH($S41,Reliability!$C$23:$C$50,0)),0),0)*IF($T41="n/a",$D41*$Y41,$G41)+IFERROR(IF(AND($V41&lt;=AF$1,$W41&gt;=AF$1),INDEX(Reliability!K$23:K$50,MATCH($T41,Reliability!$C$23:$C$50,0)),0),0)*$H41*$X41*$Y41),$D41)*$R41</f>
        <v>0</v>
      </c>
      <c r="AG41" s="99">
        <f>MIN((IFERROR(IF(AND($V41&lt;=AG$1,$W41&gt;=AG$1),INDEX(Reliability!L$23:L$50,MATCH($S41,Reliability!$C$23:$C$50,0)),0),0)*IF($T41="n/a",$D41*$Y41,$G41)+IFERROR(IF(AND($V41&lt;=AG$1,$W41&gt;=AG$1),INDEX(Reliability!L$23:L$50,MATCH($T41,Reliability!$C$23:$C$50,0)),0),0)*$H41*$X41*$Y41),$D41)*$R41</f>
        <v>0</v>
      </c>
      <c r="AH41" s="99">
        <f>MIN((IFERROR(IF(AND($V41&lt;=AH$1,$W41&gt;=AH$1),INDEX(Reliability!M$23:M$50,MATCH($S41,Reliability!$C$23:$C$50,0)),0),0)*IF($T41="n/a",$D41*$Y41,$G41)+IFERROR(IF(AND($V41&lt;=AH$1,$W41&gt;=AH$1),INDEX(Reliability!M$23:M$50,MATCH($T41,Reliability!$C$23:$C$50,0)),0),0)*$H41*$X41*$Y41),$D41)*$R41</f>
        <v>0</v>
      </c>
      <c r="AI41" s="99">
        <f>MIN((IFERROR(IF(AND($V41&lt;=AI$1,$W41&gt;=AI$1),INDEX(Reliability!N$23:N$50,MATCH($S41,Reliability!$C$23:$C$50,0)),0),0)*IF($T41="n/a",$D41*$Y41,$G41)+IFERROR(IF(AND($V41&lt;=AI$1,$W41&gt;=AI$1),INDEX(Reliability!N$23:N$50,MATCH($T41,Reliability!$C$23:$C$50,0)),0),0)*$H41*$X41*$Y41),$D41)*$R41</f>
        <v>0</v>
      </c>
      <c r="AJ41" s="99">
        <f>MIN((IFERROR(IF(AND($V41&lt;=AJ$1,$W41&gt;=AJ$1),INDEX(Reliability!O$23:O$50,MATCH($S41,Reliability!$C$23:$C$50,0)),0),0)*IF($T41="n/a",$D41*$Y41,$G41)+IFERROR(IF(AND($V41&lt;=AJ$1,$W41&gt;=AJ$1),INDEX(Reliability!O$23:O$50,MATCH($T41,Reliability!$C$23:$C$50,0)),0),0)*$H41*$X41*$Y41),$D41)*$R41</f>
        <v>0</v>
      </c>
      <c r="AK41" s="99">
        <f>MIN((IFERROR(IF(AND($V41&lt;=AK$1,$W41&gt;=AK$1),INDEX(Reliability!P$23:P$50,MATCH($S41,Reliability!$C$23:$C$50,0)),0),0)*IF($T41="n/a",$D41*$Y41,$G41)+IFERROR(IF(AND($V41&lt;=AK$1,$W41&gt;=AK$1),INDEX(Reliability!P$23:P$50,MATCH($T41,Reliability!$C$23:$C$50,0)),0),0)*$H41*$X41*$Y41),$D41)*$R41</f>
        <v>0</v>
      </c>
    </row>
    <row r="42" spans="2:37" x14ac:dyDescent="0.25">
      <c r="B42" s="118" t="str">
        <f>unique_contracts!B42</f>
        <v>MALAGA_1_PL1X2</v>
      </c>
      <c r="C42" s="99" t="str">
        <f>unique_contracts!D42</f>
        <v>Online</v>
      </c>
      <c r="D42" s="117">
        <f>unique_contracts!J42</f>
        <v>96</v>
      </c>
      <c r="E42" s="99">
        <f>unique_contracts!M42</f>
        <v>0</v>
      </c>
      <c r="F42" s="99">
        <f>unique_contracts!N42</f>
        <v>0</v>
      </c>
      <c r="G42" s="99">
        <f>unique_contracts!P42</f>
        <v>0</v>
      </c>
      <c r="H42" s="99">
        <f>unique_contracts!R42</f>
        <v>0</v>
      </c>
      <c r="I42" s="99">
        <f>unique_contracts!V42</f>
        <v>0</v>
      </c>
      <c r="J42" s="118" t="str">
        <f>unique_contracts!AB42</f>
        <v>Buy</v>
      </c>
      <c r="K42" s="99">
        <f>unique_contracts!AM42</f>
        <v>2023</v>
      </c>
      <c r="L42" s="99">
        <f>unique_contracts!AN42</f>
        <v>1</v>
      </c>
      <c r="M42" s="99">
        <f>unique_contracts!AO42</f>
        <v>1</v>
      </c>
      <c r="N42" s="99">
        <f>unique_contracts!AP42</f>
        <v>0</v>
      </c>
      <c r="O42" s="99">
        <f>unique_contracts!AQ42</f>
        <v>0</v>
      </c>
      <c r="P42" s="99">
        <f>unique_contracts!AR42</f>
        <v>0</v>
      </c>
      <c r="Q42" s="99" t="str">
        <f>unique_contracts!BP42</f>
        <v>EnergyCapacity</v>
      </c>
      <c r="R42" s="99">
        <f t="shared" si="0"/>
        <v>1</v>
      </c>
      <c r="S42" s="99" t="str">
        <f>IFERROR(IF(AND(I42&gt;0,E42="NotHybrid"),_xlfn.CONCAT(MAX(MIN(ROUNDDOWN(I42/D42,0),8),4),INDEX(resources!$G:$G,MATCH(B42,resources!$A:$A,0))),INDEX(resources!$G:$G,MATCH(B42,resources!$A:$A,0))),"n/a")</f>
        <v>gas_ct</v>
      </c>
      <c r="T42" s="99" t="str">
        <f t="shared" si="1"/>
        <v>n/a</v>
      </c>
      <c r="U42" s="99" t="str">
        <f t="shared" si="2"/>
        <v>gas_ct</v>
      </c>
      <c r="V42" s="99">
        <f t="shared" si="3"/>
        <v>2023</v>
      </c>
      <c r="W42" s="99">
        <f t="shared" si="4"/>
        <v>0</v>
      </c>
      <c r="X42" s="116">
        <f t="shared" si="5"/>
        <v>1</v>
      </c>
      <c r="Y42" s="116">
        <f t="shared" si="6"/>
        <v>1</v>
      </c>
      <c r="Z42" s="99">
        <f>MIN((IFERROR(IF(AND($V42&lt;=Z$1,$W42&gt;=Z$1),INDEX(Reliability!E$23:E$50,MATCH($S42,Reliability!$C$23:$C$50,0)),0),0)*IF($T42="n/a",$D42*$Y42,$G42)+IFERROR(IF(AND($V42&lt;=Z$1,$W42&gt;=Z$1),INDEX(Reliability!E$23:E$50,MATCH($T42,Reliability!$C$23:$C$50,0)),0),0)*$H42*$X42*$Y42),$D42)*$R42</f>
        <v>0</v>
      </c>
      <c r="AA42" s="99">
        <f>MIN((IFERROR(IF(AND($V42&lt;=AA$1,$W42&gt;=AA$1),INDEX(Reliability!F$23:F$50,MATCH($S42,Reliability!$C$23:$C$50,0)),0),0)*IF($T42="n/a",$D42*$Y42,$G42)+IFERROR(IF(AND($V42&lt;=AA$1,$W42&gt;=AA$1),INDEX(Reliability!F$23:F$50,MATCH($T42,Reliability!$C$23:$C$50,0)),0),0)*$H42*$X42*$Y42),$D42)*$R42</f>
        <v>0</v>
      </c>
      <c r="AB42" s="99">
        <f>MIN((IFERROR(IF(AND($V42&lt;=AB$1,$W42&gt;=AB$1),INDEX(Reliability!G$23:G$50,MATCH($S42,Reliability!$C$23:$C$50,0)),0),0)*IF($T42="n/a",$D42*$Y42,$G42)+IFERROR(IF(AND($V42&lt;=AB$1,$W42&gt;=AB$1),INDEX(Reliability!G$23:G$50,MATCH($T42,Reliability!$C$23:$C$50,0)),0),0)*$H42*$X42*$Y42),$D42)*$R42</f>
        <v>0</v>
      </c>
      <c r="AC42" s="99">
        <f>MIN((IFERROR(IF(AND($V42&lt;=AC$1,$W42&gt;=AC$1),INDEX(Reliability!H$23:H$50,MATCH($S42,Reliability!$C$23:$C$50,0)),0),0)*IF($T42="n/a",$D42*$Y42,$G42)+IFERROR(IF(AND($V42&lt;=AC$1,$W42&gt;=AC$1),INDEX(Reliability!H$23:H$50,MATCH($T42,Reliability!$C$23:$C$50,0)),0),0)*$H42*$X42*$Y42),$D42)*$R42</f>
        <v>0</v>
      </c>
      <c r="AD42" s="99">
        <f>MIN((IFERROR(IF(AND($V42&lt;=AD$1,$W42&gt;=AD$1),INDEX(Reliability!I$23:I$50,MATCH($S42,Reliability!$C$23:$C$50,0)),0),0)*IF($T42="n/a",$D42*$Y42,$G42)+IFERROR(IF(AND($V42&lt;=AD$1,$W42&gt;=AD$1),INDEX(Reliability!I$23:I$50,MATCH($T42,Reliability!$C$23:$C$50,0)),0),0)*$H42*$X42*$Y42),$D42)*$R42</f>
        <v>0</v>
      </c>
      <c r="AE42" s="99">
        <f>MIN((IFERROR(IF(AND($V42&lt;=AE$1,$W42&gt;=AE$1),INDEX(Reliability!J$23:J$50,MATCH($S42,Reliability!$C$23:$C$50,0)),0),0)*IF($T42="n/a",$D42*$Y42,$G42)+IFERROR(IF(AND($V42&lt;=AE$1,$W42&gt;=AE$1),INDEX(Reliability!J$23:J$50,MATCH($T42,Reliability!$C$23:$C$50,0)),0),0)*$H42*$X42*$Y42),$D42)*$R42</f>
        <v>0</v>
      </c>
      <c r="AF42" s="99">
        <f>MIN((IFERROR(IF(AND($V42&lt;=AF$1,$W42&gt;=AF$1),INDEX(Reliability!K$23:K$50,MATCH($S42,Reliability!$C$23:$C$50,0)),0),0)*IF($T42="n/a",$D42*$Y42,$G42)+IFERROR(IF(AND($V42&lt;=AF$1,$W42&gt;=AF$1),INDEX(Reliability!K$23:K$50,MATCH($T42,Reliability!$C$23:$C$50,0)),0),0)*$H42*$X42*$Y42),$D42)*$R42</f>
        <v>0</v>
      </c>
      <c r="AG42" s="99">
        <f>MIN((IFERROR(IF(AND($V42&lt;=AG$1,$W42&gt;=AG$1),INDEX(Reliability!L$23:L$50,MATCH($S42,Reliability!$C$23:$C$50,0)),0),0)*IF($T42="n/a",$D42*$Y42,$G42)+IFERROR(IF(AND($V42&lt;=AG$1,$W42&gt;=AG$1),INDEX(Reliability!L$23:L$50,MATCH($T42,Reliability!$C$23:$C$50,0)),0),0)*$H42*$X42*$Y42),$D42)*$R42</f>
        <v>0</v>
      </c>
      <c r="AH42" s="99">
        <f>MIN((IFERROR(IF(AND($V42&lt;=AH$1,$W42&gt;=AH$1),INDEX(Reliability!M$23:M$50,MATCH($S42,Reliability!$C$23:$C$50,0)),0),0)*IF($T42="n/a",$D42*$Y42,$G42)+IFERROR(IF(AND($V42&lt;=AH$1,$W42&gt;=AH$1),INDEX(Reliability!M$23:M$50,MATCH($T42,Reliability!$C$23:$C$50,0)),0),0)*$H42*$X42*$Y42),$D42)*$R42</f>
        <v>0</v>
      </c>
      <c r="AI42" s="99">
        <f>MIN((IFERROR(IF(AND($V42&lt;=AI$1,$W42&gt;=AI$1),INDEX(Reliability!N$23:N$50,MATCH($S42,Reliability!$C$23:$C$50,0)),0),0)*IF($T42="n/a",$D42*$Y42,$G42)+IFERROR(IF(AND($V42&lt;=AI$1,$W42&gt;=AI$1),INDEX(Reliability!N$23:N$50,MATCH($T42,Reliability!$C$23:$C$50,0)),0),0)*$H42*$X42*$Y42),$D42)*$R42</f>
        <v>0</v>
      </c>
      <c r="AJ42" s="99">
        <f>MIN((IFERROR(IF(AND($V42&lt;=AJ$1,$W42&gt;=AJ$1),INDEX(Reliability!O$23:O$50,MATCH($S42,Reliability!$C$23:$C$50,0)),0),0)*IF($T42="n/a",$D42*$Y42,$G42)+IFERROR(IF(AND($V42&lt;=AJ$1,$W42&gt;=AJ$1),INDEX(Reliability!O$23:O$50,MATCH($T42,Reliability!$C$23:$C$50,0)),0),0)*$H42*$X42*$Y42),$D42)*$R42</f>
        <v>0</v>
      </c>
      <c r="AK42" s="99">
        <f>MIN((IFERROR(IF(AND($V42&lt;=AK$1,$W42&gt;=AK$1),INDEX(Reliability!P$23:P$50,MATCH($S42,Reliability!$C$23:$C$50,0)),0),0)*IF($T42="n/a",$D42*$Y42,$G42)+IFERROR(IF(AND($V42&lt;=AK$1,$W42&gt;=AK$1),INDEX(Reliability!P$23:P$50,MATCH($T42,Reliability!$C$23:$C$50,0)),0),0)*$H42*$X42*$Y42),$D42)*$R42</f>
        <v>0</v>
      </c>
    </row>
    <row r="43" spans="2:37" x14ac:dyDescent="0.25">
      <c r="B43" s="118" t="str">
        <f>unique_contracts!B43</f>
        <v>COCOPP_2_CTG1</v>
      </c>
      <c r="C43" s="99" t="str">
        <f>unique_contracts!D43</f>
        <v>Online</v>
      </c>
      <c r="D43" s="117">
        <f>unique_contracts!J43</f>
        <v>102.48</v>
      </c>
      <c r="E43" s="99">
        <f>unique_contracts!M43</f>
        <v>0</v>
      </c>
      <c r="F43" s="99">
        <f>unique_contracts!N43</f>
        <v>0</v>
      </c>
      <c r="G43" s="99">
        <f>unique_contracts!P43</f>
        <v>0</v>
      </c>
      <c r="H43" s="99">
        <f>unique_contracts!R43</f>
        <v>0</v>
      </c>
      <c r="I43" s="99">
        <f>unique_contracts!V43</f>
        <v>0</v>
      </c>
      <c r="J43" s="118" t="str">
        <f>unique_contracts!AB43</f>
        <v>Buy</v>
      </c>
      <c r="K43" s="99">
        <f>unique_contracts!AM43</f>
        <v>2023</v>
      </c>
      <c r="L43" s="99">
        <f>unique_contracts!AN43</f>
        <v>5</v>
      </c>
      <c r="M43" s="99">
        <f>unique_contracts!AO43</f>
        <v>1</v>
      </c>
      <c r="N43" s="99">
        <f>unique_contracts!AP43</f>
        <v>0</v>
      </c>
      <c r="O43" s="99">
        <f>unique_contracts!AQ43</f>
        <v>0</v>
      </c>
      <c r="P43" s="99">
        <f>unique_contracts!AR43</f>
        <v>0</v>
      </c>
      <c r="Q43" s="99" t="str">
        <f>unique_contracts!BP43</f>
        <v>EnergyCapacity</v>
      </c>
      <c r="R43" s="99">
        <f t="shared" si="0"/>
        <v>1</v>
      </c>
      <c r="S43" s="99" t="str">
        <f>IFERROR(IF(AND(I43&gt;0,E43="NotHybrid"),_xlfn.CONCAT(MAX(MIN(ROUNDDOWN(I43/D43,0),8),4),INDEX(resources!$G:$G,MATCH(B43,resources!$A:$A,0))),INDEX(resources!$G:$G,MATCH(B43,resources!$A:$A,0))),"n/a")</f>
        <v>gas_ct</v>
      </c>
      <c r="T43" s="99" t="str">
        <f t="shared" si="1"/>
        <v>n/a</v>
      </c>
      <c r="U43" s="99" t="str">
        <f t="shared" si="2"/>
        <v>gas_ct</v>
      </c>
      <c r="V43" s="99">
        <f t="shared" si="3"/>
        <v>2023</v>
      </c>
      <c r="W43" s="99">
        <f t="shared" si="4"/>
        <v>0</v>
      </c>
      <c r="X43" s="116">
        <f t="shared" si="5"/>
        <v>1</v>
      </c>
      <c r="Y43" s="116">
        <f t="shared" si="6"/>
        <v>1</v>
      </c>
      <c r="Z43" s="99">
        <f>MIN((IFERROR(IF(AND($V43&lt;=Z$1,$W43&gt;=Z$1),INDEX(Reliability!E$23:E$50,MATCH($S43,Reliability!$C$23:$C$50,0)),0),0)*IF($T43="n/a",$D43*$Y43,$G43)+IFERROR(IF(AND($V43&lt;=Z$1,$W43&gt;=Z$1),INDEX(Reliability!E$23:E$50,MATCH($T43,Reliability!$C$23:$C$50,0)),0),0)*$H43*$X43*$Y43),$D43)*$R43</f>
        <v>0</v>
      </c>
      <c r="AA43" s="99">
        <f>MIN((IFERROR(IF(AND($V43&lt;=AA$1,$W43&gt;=AA$1),INDEX(Reliability!F$23:F$50,MATCH($S43,Reliability!$C$23:$C$50,0)),0),0)*IF($T43="n/a",$D43*$Y43,$G43)+IFERROR(IF(AND($V43&lt;=AA$1,$W43&gt;=AA$1),INDEX(Reliability!F$23:F$50,MATCH($T43,Reliability!$C$23:$C$50,0)),0),0)*$H43*$X43*$Y43),$D43)*$R43</f>
        <v>0</v>
      </c>
      <c r="AB43" s="99">
        <f>MIN((IFERROR(IF(AND($V43&lt;=AB$1,$W43&gt;=AB$1),INDEX(Reliability!G$23:G$50,MATCH($S43,Reliability!$C$23:$C$50,0)),0),0)*IF($T43="n/a",$D43*$Y43,$G43)+IFERROR(IF(AND($V43&lt;=AB$1,$W43&gt;=AB$1),INDEX(Reliability!G$23:G$50,MATCH($T43,Reliability!$C$23:$C$50,0)),0),0)*$H43*$X43*$Y43),$D43)*$R43</f>
        <v>0</v>
      </c>
      <c r="AC43" s="99">
        <f>MIN((IFERROR(IF(AND($V43&lt;=AC$1,$W43&gt;=AC$1),INDEX(Reliability!H$23:H$50,MATCH($S43,Reliability!$C$23:$C$50,0)),0),0)*IF($T43="n/a",$D43*$Y43,$G43)+IFERROR(IF(AND($V43&lt;=AC$1,$W43&gt;=AC$1),INDEX(Reliability!H$23:H$50,MATCH($T43,Reliability!$C$23:$C$50,0)),0),0)*$H43*$X43*$Y43),$D43)*$R43</f>
        <v>0</v>
      </c>
      <c r="AD43" s="99">
        <f>MIN((IFERROR(IF(AND($V43&lt;=AD$1,$W43&gt;=AD$1),INDEX(Reliability!I$23:I$50,MATCH($S43,Reliability!$C$23:$C$50,0)),0),0)*IF($T43="n/a",$D43*$Y43,$G43)+IFERROR(IF(AND($V43&lt;=AD$1,$W43&gt;=AD$1),INDEX(Reliability!I$23:I$50,MATCH($T43,Reliability!$C$23:$C$50,0)),0),0)*$H43*$X43*$Y43),$D43)*$R43</f>
        <v>0</v>
      </c>
      <c r="AE43" s="99">
        <f>MIN((IFERROR(IF(AND($V43&lt;=AE$1,$W43&gt;=AE$1),INDEX(Reliability!J$23:J$50,MATCH($S43,Reliability!$C$23:$C$50,0)),0),0)*IF($T43="n/a",$D43*$Y43,$G43)+IFERROR(IF(AND($V43&lt;=AE$1,$W43&gt;=AE$1),INDEX(Reliability!J$23:J$50,MATCH($T43,Reliability!$C$23:$C$50,0)),0),0)*$H43*$X43*$Y43),$D43)*$R43</f>
        <v>0</v>
      </c>
      <c r="AF43" s="99">
        <f>MIN((IFERROR(IF(AND($V43&lt;=AF$1,$W43&gt;=AF$1),INDEX(Reliability!K$23:K$50,MATCH($S43,Reliability!$C$23:$C$50,0)),0),0)*IF($T43="n/a",$D43*$Y43,$G43)+IFERROR(IF(AND($V43&lt;=AF$1,$W43&gt;=AF$1),INDEX(Reliability!K$23:K$50,MATCH($T43,Reliability!$C$23:$C$50,0)),0),0)*$H43*$X43*$Y43),$D43)*$R43</f>
        <v>0</v>
      </c>
      <c r="AG43" s="99">
        <f>MIN((IFERROR(IF(AND($V43&lt;=AG$1,$W43&gt;=AG$1),INDEX(Reliability!L$23:L$50,MATCH($S43,Reliability!$C$23:$C$50,0)),0),0)*IF($T43="n/a",$D43*$Y43,$G43)+IFERROR(IF(AND($V43&lt;=AG$1,$W43&gt;=AG$1),INDEX(Reliability!L$23:L$50,MATCH($T43,Reliability!$C$23:$C$50,0)),0),0)*$H43*$X43*$Y43),$D43)*$R43</f>
        <v>0</v>
      </c>
      <c r="AH43" s="99">
        <f>MIN((IFERROR(IF(AND($V43&lt;=AH$1,$W43&gt;=AH$1),INDEX(Reliability!M$23:M$50,MATCH($S43,Reliability!$C$23:$C$50,0)),0),0)*IF($T43="n/a",$D43*$Y43,$G43)+IFERROR(IF(AND($V43&lt;=AH$1,$W43&gt;=AH$1),INDEX(Reliability!M$23:M$50,MATCH($T43,Reliability!$C$23:$C$50,0)),0),0)*$H43*$X43*$Y43),$D43)*$R43</f>
        <v>0</v>
      </c>
      <c r="AI43" s="99">
        <f>MIN((IFERROR(IF(AND($V43&lt;=AI$1,$W43&gt;=AI$1),INDEX(Reliability!N$23:N$50,MATCH($S43,Reliability!$C$23:$C$50,0)),0),0)*IF($T43="n/a",$D43*$Y43,$G43)+IFERROR(IF(AND($V43&lt;=AI$1,$W43&gt;=AI$1),INDEX(Reliability!N$23:N$50,MATCH($T43,Reliability!$C$23:$C$50,0)),0),0)*$H43*$X43*$Y43),$D43)*$R43</f>
        <v>0</v>
      </c>
      <c r="AJ43" s="99">
        <f>MIN((IFERROR(IF(AND($V43&lt;=AJ$1,$W43&gt;=AJ$1),INDEX(Reliability!O$23:O$50,MATCH($S43,Reliability!$C$23:$C$50,0)),0),0)*IF($T43="n/a",$D43*$Y43,$G43)+IFERROR(IF(AND($V43&lt;=AJ$1,$W43&gt;=AJ$1),INDEX(Reliability!O$23:O$50,MATCH($T43,Reliability!$C$23:$C$50,0)),0),0)*$H43*$X43*$Y43),$D43)*$R43</f>
        <v>0</v>
      </c>
      <c r="AK43" s="99">
        <f>MIN((IFERROR(IF(AND($V43&lt;=AK$1,$W43&gt;=AK$1),INDEX(Reliability!P$23:P$50,MATCH($S43,Reliability!$C$23:$C$50,0)),0),0)*IF($T43="n/a",$D43*$Y43,$G43)+IFERROR(IF(AND($V43&lt;=AK$1,$W43&gt;=AK$1),INDEX(Reliability!P$23:P$50,MATCH($T43,Reliability!$C$23:$C$50,0)),0),0)*$H43*$X43*$Y43),$D43)*$R43</f>
        <v>0</v>
      </c>
    </row>
    <row r="44" spans="2:37" x14ac:dyDescent="0.25">
      <c r="B44" s="118" t="str">
        <f>unique_contracts!B44</f>
        <v>COCOPP_2_CTG2</v>
      </c>
      <c r="C44" s="99" t="str">
        <f>unique_contracts!D44</f>
        <v>Online</v>
      </c>
      <c r="D44" s="117">
        <f>unique_contracts!J44</f>
        <v>201.63</v>
      </c>
      <c r="E44" s="99">
        <f>unique_contracts!M44</f>
        <v>0</v>
      </c>
      <c r="F44" s="99">
        <f>unique_contracts!N44</f>
        <v>0</v>
      </c>
      <c r="G44" s="99">
        <f>unique_contracts!P44</f>
        <v>0</v>
      </c>
      <c r="H44" s="99">
        <f>unique_contracts!R44</f>
        <v>0</v>
      </c>
      <c r="I44" s="99">
        <f>unique_contracts!V44</f>
        <v>0</v>
      </c>
      <c r="J44" s="118" t="str">
        <f>unique_contracts!AB44</f>
        <v>Buy</v>
      </c>
      <c r="K44" s="99">
        <f>unique_contracts!AM44</f>
        <v>2023</v>
      </c>
      <c r="L44" s="99">
        <f>unique_contracts!AN44</f>
        <v>5</v>
      </c>
      <c r="M44" s="99">
        <f>unique_contracts!AO44</f>
        <v>1</v>
      </c>
      <c r="N44" s="99">
        <f>unique_contracts!AP44</f>
        <v>0</v>
      </c>
      <c r="O44" s="99">
        <f>unique_contracts!AQ44</f>
        <v>0</v>
      </c>
      <c r="P44" s="99">
        <f>unique_contracts!AR44</f>
        <v>0</v>
      </c>
      <c r="Q44" s="99" t="str">
        <f>unique_contracts!BP44</f>
        <v>EnergyCapacity</v>
      </c>
      <c r="R44" s="99">
        <f t="shared" si="0"/>
        <v>1</v>
      </c>
      <c r="S44" s="99" t="str">
        <f>IFERROR(IF(AND(I44&gt;0,E44="NotHybrid"),_xlfn.CONCAT(MAX(MIN(ROUNDDOWN(I44/D44,0),8),4),INDEX(resources!$G:$G,MATCH(B44,resources!$A:$A,0))),INDEX(resources!$G:$G,MATCH(B44,resources!$A:$A,0))),"n/a")</f>
        <v>gas_ct</v>
      </c>
      <c r="T44" s="99" t="str">
        <f t="shared" si="1"/>
        <v>n/a</v>
      </c>
      <c r="U44" s="99" t="str">
        <f t="shared" si="2"/>
        <v>gas_ct</v>
      </c>
      <c r="V44" s="99">
        <f t="shared" si="3"/>
        <v>2023</v>
      </c>
      <c r="W44" s="99">
        <f t="shared" si="4"/>
        <v>0</v>
      </c>
      <c r="X44" s="116">
        <f t="shared" si="5"/>
        <v>1</v>
      </c>
      <c r="Y44" s="116">
        <f t="shared" si="6"/>
        <v>1</v>
      </c>
      <c r="Z44" s="99">
        <f>MIN((IFERROR(IF(AND($V44&lt;=Z$1,$W44&gt;=Z$1),INDEX(Reliability!E$23:E$50,MATCH($S44,Reliability!$C$23:$C$50,0)),0),0)*IF($T44="n/a",$D44*$Y44,$G44)+IFERROR(IF(AND($V44&lt;=Z$1,$W44&gt;=Z$1),INDEX(Reliability!E$23:E$50,MATCH($T44,Reliability!$C$23:$C$50,0)),0),0)*$H44*$X44*$Y44),$D44)*$R44</f>
        <v>0</v>
      </c>
      <c r="AA44" s="99">
        <f>MIN((IFERROR(IF(AND($V44&lt;=AA$1,$W44&gt;=AA$1),INDEX(Reliability!F$23:F$50,MATCH($S44,Reliability!$C$23:$C$50,0)),0),0)*IF($T44="n/a",$D44*$Y44,$G44)+IFERROR(IF(AND($V44&lt;=AA$1,$W44&gt;=AA$1),INDEX(Reliability!F$23:F$50,MATCH($T44,Reliability!$C$23:$C$50,0)),0),0)*$H44*$X44*$Y44),$D44)*$R44</f>
        <v>0</v>
      </c>
      <c r="AB44" s="99">
        <f>MIN((IFERROR(IF(AND($V44&lt;=AB$1,$W44&gt;=AB$1),INDEX(Reliability!G$23:G$50,MATCH($S44,Reliability!$C$23:$C$50,0)),0),0)*IF($T44="n/a",$D44*$Y44,$G44)+IFERROR(IF(AND($V44&lt;=AB$1,$W44&gt;=AB$1),INDEX(Reliability!G$23:G$50,MATCH($T44,Reliability!$C$23:$C$50,0)),0),0)*$H44*$X44*$Y44),$D44)*$R44</f>
        <v>0</v>
      </c>
      <c r="AC44" s="99">
        <f>MIN((IFERROR(IF(AND($V44&lt;=AC$1,$W44&gt;=AC$1),INDEX(Reliability!H$23:H$50,MATCH($S44,Reliability!$C$23:$C$50,0)),0),0)*IF($T44="n/a",$D44*$Y44,$G44)+IFERROR(IF(AND($V44&lt;=AC$1,$W44&gt;=AC$1),INDEX(Reliability!H$23:H$50,MATCH($T44,Reliability!$C$23:$C$50,0)),0),0)*$H44*$X44*$Y44),$D44)*$R44</f>
        <v>0</v>
      </c>
      <c r="AD44" s="99">
        <f>MIN((IFERROR(IF(AND($V44&lt;=AD$1,$W44&gt;=AD$1),INDEX(Reliability!I$23:I$50,MATCH($S44,Reliability!$C$23:$C$50,0)),0),0)*IF($T44="n/a",$D44*$Y44,$G44)+IFERROR(IF(AND($V44&lt;=AD$1,$W44&gt;=AD$1),INDEX(Reliability!I$23:I$50,MATCH($T44,Reliability!$C$23:$C$50,0)),0),0)*$H44*$X44*$Y44),$D44)*$R44</f>
        <v>0</v>
      </c>
      <c r="AE44" s="99">
        <f>MIN((IFERROR(IF(AND($V44&lt;=AE$1,$W44&gt;=AE$1),INDEX(Reliability!J$23:J$50,MATCH($S44,Reliability!$C$23:$C$50,0)),0),0)*IF($T44="n/a",$D44*$Y44,$G44)+IFERROR(IF(AND($V44&lt;=AE$1,$W44&gt;=AE$1),INDEX(Reliability!J$23:J$50,MATCH($T44,Reliability!$C$23:$C$50,0)),0),0)*$H44*$X44*$Y44),$D44)*$R44</f>
        <v>0</v>
      </c>
      <c r="AF44" s="99">
        <f>MIN((IFERROR(IF(AND($V44&lt;=AF$1,$W44&gt;=AF$1),INDEX(Reliability!K$23:K$50,MATCH($S44,Reliability!$C$23:$C$50,0)),0),0)*IF($T44="n/a",$D44*$Y44,$G44)+IFERROR(IF(AND($V44&lt;=AF$1,$W44&gt;=AF$1),INDEX(Reliability!K$23:K$50,MATCH($T44,Reliability!$C$23:$C$50,0)),0),0)*$H44*$X44*$Y44),$D44)*$R44</f>
        <v>0</v>
      </c>
      <c r="AG44" s="99">
        <f>MIN((IFERROR(IF(AND($V44&lt;=AG$1,$W44&gt;=AG$1),INDEX(Reliability!L$23:L$50,MATCH($S44,Reliability!$C$23:$C$50,0)),0),0)*IF($T44="n/a",$D44*$Y44,$G44)+IFERROR(IF(AND($V44&lt;=AG$1,$W44&gt;=AG$1),INDEX(Reliability!L$23:L$50,MATCH($T44,Reliability!$C$23:$C$50,0)),0),0)*$H44*$X44*$Y44),$D44)*$R44</f>
        <v>0</v>
      </c>
      <c r="AH44" s="99">
        <f>MIN((IFERROR(IF(AND($V44&lt;=AH$1,$W44&gt;=AH$1),INDEX(Reliability!M$23:M$50,MATCH($S44,Reliability!$C$23:$C$50,0)),0),0)*IF($T44="n/a",$D44*$Y44,$G44)+IFERROR(IF(AND($V44&lt;=AH$1,$W44&gt;=AH$1),INDEX(Reliability!M$23:M$50,MATCH($T44,Reliability!$C$23:$C$50,0)),0),0)*$H44*$X44*$Y44),$D44)*$R44</f>
        <v>0</v>
      </c>
      <c r="AI44" s="99">
        <f>MIN((IFERROR(IF(AND($V44&lt;=AI$1,$W44&gt;=AI$1),INDEX(Reliability!N$23:N$50,MATCH($S44,Reliability!$C$23:$C$50,0)),0),0)*IF($T44="n/a",$D44*$Y44,$G44)+IFERROR(IF(AND($V44&lt;=AI$1,$W44&gt;=AI$1),INDEX(Reliability!N$23:N$50,MATCH($T44,Reliability!$C$23:$C$50,0)),0),0)*$H44*$X44*$Y44),$D44)*$R44</f>
        <v>0</v>
      </c>
      <c r="AJ44" s="99">
        <f>MIN((IFERROR(IF(AND($V44&lt;=AJ$1,$W44&gt;=AJ$1),INDEX(Reliability!O$23:O$50,MATCH($S44,Reliability!$C$23:$C$50,0)),0),0)*IF($T44="n/a",$D44*$Y44,$G44)+IFERROR(IF(AND($V44&lt;=AJ$1,$W44&gt;=AJ$1),INDEX(Reliability!O$23:O$50,MATCH($T44,Reliability!$C$23:$C$50,0)),0),0)*$H44*$X44*$Y44),$D44)*$R44</f>
        <v>0</v>
      </c>
      <c r="AK44" s="99">
        <f>MIN((IFERROR(IF(AND($V44&lt;=AK$1,$W44&gt;=AK$1),INDEX(Reliability!P$23:P$50,MATCH($S44,Reliability!$C$23:$C$50,0)),0),0)*IF($T44="n/a",$D44*$Y44,$G44)+IFERROR(IF(AND($V44&lt;=AK$1,$W44&gt;=AK$1),INDEX(Reliability!P$23:P$50,MATCH($T44,Reliability!$C$23:$C$50,0)),0),0)*$H44*$X44*$Y44),$D44)*$R44</f>
        <v>0</v>
      </c>
    </row>
    <row r="45" spans="2:37" x14ac:dyDescent="0.25">
      <c r="B45" s="118" t="str">
        <f>unique_contracts!B45</f>
        <v>COCOPP_2_CTG3</v>
      </c>
      <c r="C45" s="99" t="str">
        <f>unique_contracts!D45</f>
        <v>Online</v>
      </c>
      <c r="D45" s="117">
        <f>unique_contracts!J45</f>
        <v>201.2</v>
      </c>
      <c r="E45" s="99">
        <f>unique_contracts!M45</f>
        <v>0</v>
      </c>
      <c r="F45" s="99">
        <f>unique_contracts!N45</f>
        <v>0</v>
      </c>
      <c r="G45" s="99">
        <f>unique_contracts!P45</f>
        <v>0</v>
      </c>
      <c r="H45" s="99">
        <f>unique_contracts!R45</f>
        <v>0</v>
      </c>
      <c r="I45" s="99">
        <f>unique_contracts!V45</f>
        <v>0</v>
      </c>
      <c r="J45" s="118" t="str">
        <f>unique_contracts!AB45</f>
        <v>Buy</v>
      </c>
      <c r="K45" s="99">
        <f>unique_contracts!AM45</f>
        <v>2023</v>
      </c>
      <c r="L45" s="99">
        <f>unique_contracts!AN45</f>
        <v>5</v>
      </c>
      <c r="M45" s="99">
        <f>unique_contracts!AO45</f>
        <v>1</v>
      </c>
      <c r="N45" s="99">
        <f>unique_contracts!AP45</f>
        <v>0</v>
      </c>
      <c r="O45" s="99">
        <f>unique_contracts!AQ45</f>
        <v>0</v>
      </c>
      <c r="P45" s="99">
        <f>unique_contracts!AR45</f>
        <v>0</v>
      </c>
      <c r="Q45" s="99" t="str">
        <f>unique_contracts!BP45</f>
        <v>EnergyCapacity</v>
      </c>
      <c r="R45" s="99">
        <f t="shared" si="0"/>
        <v>1</v>
      </c>
      <c r="S45" s="99" t="str">
        <f>IFERROR(IF(AND(I45&gt;0,E45="NotHybrid"),_xlfn.CONCAT(MAX(MIN(ROUNDDOWN(I45/D45,0),8),4),INDEX(resources!$G:$G,MATCH(B45,resources!$A:$A,0))),INDEX(resources!$G:$G,MATCH(B45,resources!$A:$A,0))),"n/a")</f>
        <v>gas_ct</v>
      </c>
      <c r="T45" s="99" t="str">
        <f t="shared" si="1"/>
        <v>n/a</v>
      </c>
      <c r="U45" s="99" t="str">
        <f t="shared" si="2"/>
        <v>gas_ct</v>
      </c>
      <c r="V45" s="99">
        <f t="shared" si="3"/>
        <v>2023</v>
      </c>
      <c r="W45" s="99">
        <f t="shared" si="4"/>
        <v>0</v>
      </c>
      <c r="X45" s="116">
        <f t="shared" si="5"/>
        <v>1</v>
      </c>
      <c r="Y45" s="116">
        <f t="shared" si="6"/>
        <v>1</v>
      </c>
      <c r="Z45" s="99">
        <f>MIN((IFERROR(IF(AND($V45&lt;=Z$1,$W45&gt;=Z$1),INDEX(Reliability!E$23:E$50,MATCH($S45,Reliability!$C$23:$C$50,0)),0),0)*IF($T45="n/a",$D45*$Y45,$G45)+IFERROR(IF(AND($V45&lt;=Z$1,$W45&gt;=Z$1),INDEX(Reliability!E$23:E$50,MATCH($T45,Reliability!$C$23:$C$50,0)),0),0)*$H45*$X45*$Y45),$D45)*$R45</f>
        <v>0</v>
      </c>
      <c r="AA45" s="99">
        <f>MIN((IFERROR(IF(AND($V45&lt;=AA$1,$W45&gt;=AA$1),INDEX(Reliability!F$23:F$50,MATCH($S45,Reliability!$C$23:$C$50,0)),0),0)*IF($T45="n/a",$D45*$Y45,$G45)+IFERROR(IF(AND($V45&lt;=AA$1,$W45&gt;=AA$1),INDEX(Reliability!F$23:F$50,MATCH($T45,Reliability!$C$23:$C$50,0)),0),0)*$H45*$X45*$Y45),$D45)*$R45</f>
        <v>0</v>
      </c>
      <c r="AB45" s="99">
        <f>MIN((IFERROR(IF(AND($V45&lt;=AB$1,$W45&gt;=AB$1),INDEX(Reliability!G$23:G$50,MATCH($S45,Reliability!$C$23:$C$50,0)),0),0)*IF($T45="n/a",$D45*$Y45,$G45)+IFERROR(IF(AND($V45&lt;=AB$1,$W45&gt;=AB$1),INDEX(Reliability!G$23:G$50,MATCH($T45,Reliability!$C$23:$C$50,0)),0),0)*$H45*$X45*$Y45),$D45)*$R45</f>
        <v>0</v>
      </c>
      <c r="AC45" s="99">
        <f>MIN((IFERROR(IF(AND($V45&lt;=AC$1,$W45&gt;=AC$1),INDEX(Reliability!H$23:H$50,MATCH($S45,Reliability!$C$23:$C$50,0)),0),0)*IF($T45="n/a",$D45*$Y45,$G45)+IFERROR(IF(AND($V45&lt;=AC$1,$W45&gt;=AC$1),INDEX(Reliability!H$23:H$50,MATCH($T45,Reliability!$C$23:$C$50,0)),0),0)*$H45*$X45*$Y45),$D45)*$R45</f>
        <v>0</v>
      </c>
      <c r="AD45" s="99">
        <f>MIN((IFERROR(IF(AND($V45&lt;=AD$1,$W45&gt;=AD$1),INDEX(Reliability!I$23:I$50,MATCH($S45,Reliability!$C$23:$C$50,0)),0),0)*IF($T45="n/a",$D45*$Y45,$G45)+IFERROR(IF(AND($V45&lt;=AD$1,$W45&gt;=AD$1),INDEX(Reliability!I$23:I$50,MATCH($T45,Reliability!$C$23:$C$50,0)),0),0)*$H45*$X45*$Y45),$D45)*$R45</f>
        <v>0</v>
      </c>
      <c r="AE45" s="99">
        <f>MIN((IFERROR(IF(AND($V45&lt;=AE$1,$W45&gt;=AE$1),INDEX(Reliability!J$23:J$50,MATCH($S45,Reliability!$C$23:$C$50,0)),0),0)*IF($T45="n/a",$D45*$Y45,$G45)+IFERROR(IF(AND($V45&lt;=AE$1,$W45&gt;=AE$1),INDEX(Reliability!J$23:J$50,MATCH($T45,Reliability!$C$23:$C$50,0)),0),0)*$H45*$X45*$Y45),$D45)*$R45</f>
        <v>0</v>
      </c>
      <c r="AF45" s="99">
        <f>MIN((IFERROR(IF(AND($V45&lt;=AF$1,$W45&gt;=AF$1),INDEX(Reliability!K$23:K$50,MATCH($S45,Reliability!$C$23:$C$50,0)),0),0)*IF($T45="n/a",$D45*$Y45,$G45)+IFERROR(IF(AND($V45&lt;=AF$1,$W45&gt;=AF$1),INDEX(Reliability!K$23:K$50,MATCH($T45,Reliability!$C$23:$C$50,0)),0),0)*$H45*$X45*$Y45),$D45)*$R45</f>
        <v>0</v>
      </c>
      <c r="AG45" s="99">
        <f>MIN((IFERROR(IF(AND($V45&lt;=AG$1,$W45&gt;=AG$1),INDEX(Reliability!L$23:L$50,MATCH($S45,Reliability!$C$23:$C$50,0)),0),0)*IF($T45="n/a",$D45*$Y45,$G45)+IFERROR(IF(AND($V45&lt;=AG$1,$W45&gt;=AG$1),INDEX(Reliability!L$23:L$50,MATCH($T45,Reliability!$C$23:$C$50,0)),0),0)*$H45*$X45*$Y45),$D45)*$R45</f>
        <v>0</v>
      </c>
      <c r="AH45" s="99">
        <f>MIN((IFERROR(IF(AND($V45&lt;=AH$1,$W45&gt;=AH$1),INDEX(Reliability!M$23:M$50,MATCH($S45,Reliability!$C$23:$C$50,0)),0),0)*IF($T45="n/a",$D45*$Y45,$G45)+IFERROR(IF(AND($V45&lt;=AH$1,$W45&gt;=AH$1),INDEX(Reliability!M$23:M$50,MATCH($T45,Reliability!$C$23:$C$50,0)),0),0)*$H45*$X45*$Y45),$D45)*$R45</f>
        <v>0</v>
      </c>
      <c r="AI45" s="99">
        <f>MIN((IFERROR(IF(AND($V45&lt;=AI$1,$W45&gt;=AI$1),INDEX(Reliability!N$23:N$50,MATCH($S45,Reliability!$C$23:$C$50,0)),0),0)*IF($T45="n/a",$D45*$Y45,$G45)+IFERROR(IF(AND($V45&lt;=AI$1,$W45&gt;=AI$1),INDEX(Reliability!N$23:N$50,MATCH($T45,Reliability!$C$23:$C$50,0)),0),0)*$H45*$X45*$Y45),$D45)*$R45</f>
        <v>0</v>
      </c>
      <c r="AJ45" s="99">
        <f>MIN((IFERROR(IF(AND($V45&lt;=AJ$1,$W45&gt;=AJ$1),INDEX(Reliability!O$23:O$50,MATCH($S45,Reliability!$C$23:$C$50,0)),0),0)*IF($T45="n/a",$D45*$Y45,$G45)+IFERROR(IF(AND($V45&lt;=AJ$1,$W45&gt;=AJ$1),INDEX(Reliability!O$23:O$50,MATCH($T45,Reliability!$C$23:$C$50,0)),0),0)*$H45*$X45*$Y45),$D45)*$R45</f>
        <v>0</v>
      </c>
      <c r="AK45" s="99">
        <f>MIN((IFERROR(IF(AND($V45&lt;=AK$1,$W45&gt;=AK$1),INDEX(Reliability!P$23:P$50,MATCH($S45,Reliability!$C$23:$C$50,0)),0),0)*IF($T45="n/a",$D45*$Y45,$G45)+IFERROR(IF(AND($V45&lt;=AK$1,$W45&gt;=AK$1),INDEX(Reliability!P$23:P$50,MATCH($T45,Reliability!$C$23:$C$50,0)),0),0)*$H45*$X45*$Y45),$D45)*$R45</f>
        <v>0</v>
      </c>
    </row>
    <row r="46" spans="2:37" x14ac:dyDescent="0.25">
      <c r="B46" s="118" t="str">
        <f>unique_contracts!B46</f>
        <v>MOSSLD_2_PSP1</v>
      </c>
      <c r="C46" s="99" t="str">
        <f>unique_contracts!D46</f>
        <v>Online</v>
      </c>
      <c r="D46" s="117">
        <f>unique_contracts!J46</f>
        <v>255</v>
      </c>
      <c r="E46" s="99">
        <f>unique_contracts!M46</f>
        <v>0</v>
      </c>
      <c r="F46" s="99">
        <f>unique_contracts!N46</f>
        <v>0</v>
      </c>
      <c r="G46" s="99">
        <f>unique_contracts!P46</f>
        <v>0</v>
      </c>
      <c r="H46" s="99">
        <f>unique_contracts!R46</f>
        <v>0</v>
      </c>
      <c r="I46" s="99">
        <f>unique_contracts!V46</f>
        <v>0</v>
      </c>
      <c r="J46" s="118" t="str">
        <f>unique_contracts!AB46</f>
        <v>Buy</v>
      </c>
      <c r="K46" s="99">
        <f>unique_contracts!AM46</f>
        <v>2023</v>
      </c>
      <c r="L46" s="99">
        <f>unique_contracts!AN46</f>
        <v>1</v>
      </c>
      <c r="M46" s="99">
        <f>unique_contracts!AO46</f>
        <v>1</v>
      </c>
      <c r="N46" s="99">
        <f>unique_contracts!AP46</f>
        <v>0</v>
      </c>
      <c r="O46" s="99">
        <f>unique_contracts!AQ46</f>
        <v>0</v>
      </c>
      <c r="P46" s="99">
        <f>unique_contracts!AR46</f>
        <v>0</v>
      </c>
      <c r="Q46" s="99" t="str">
        <f>unique_contracts!BP46</f>
        <v>EnergyCapacity</v>
      </c>
      <c r="R46" s="99">
        <f t="shared" si="0"/>
        <v>1</v>
      </c>
      <c r="S46" s="99" t="str">
        <f>IFERROR(IF(AND(I46&gt;0,E46="NotHybrid"),_xlfn.CONCAT(MAX(MIN(ROUNDDOWN(I46/D46,0),8),4),INDEX(resources!$G:$G,MATCH(B46,resources!$A:$A,0))),INDEX(resources!$G:$G,MATCH(B46,resources!$A:$A,0))),"n/a")</f>
        <v>gas_cc</v>
      </c>
      <c r="T46" s="99" t="str">
        <f t="shared" si="1"/>
        <v>n/a</v>
      </c>
      <c r="U46" s="99" t="str">
        <f t="shared" si="2"/>
        <v>gas_cc</v>
      </c>
      <c r="V46" s="99">
        <f t="shared" si="3"/>
        <v>2023</v>
      </c>
      <c r="W46" s="99">
        <f t="shared" si="4"/>
        <v>0</v>
      </c>
      <c r="X46" s="116">
        <f t="shared" si="5"/>
        <v>1</v>
      </c>
      <c r="Y46" s="116">
        <f t="shared" si="6"/>
        <v>1</v>
      </c>
      <c r="Z46" s="99">
        <f>MIN((IFERROR(IF(AND($V46&lt;=Z$1,$W46&gt;=Z$1),INDEX(Reliability!E$23:E$50,MATCH($S46,Reliability!$C$23:$C$50,0)),0),0)*IF($T46="n/a",$D46*$Y46,$G46)+IFERROR(IF(AND($V46&lt;=Z$1,$W46&gt;=Z$1),INDEX(Reliability!E$23:E$50,MATCH($T46,Reliability!$C$23:$C$50,0)),0),0)*$H46*$X46*$Y46),$D46)*$R46</f>
        <v>0</v>
      </c>
      <c r="AA46" s="99">
        <f>MIN((IFERROR(IF(AND($V46&lt;=AA$1,$W46&gt;=AA$1),INDEX(Reliability!F$23:F$50,MATCH($S46,Reliability!$C$23:$C$50,0)),0),0)*IF($T46="n/a",$D46*$Y46,$G46)+IFERROR(IF(AND($V46&lt;=AA$1,$W46&gt;=AA$1),INDEX(Reliability!F$23:F$50,MATCH($T46,Reliability!$C$23:$C$50,0)),0),0)*$H46*$X46*$Y46),$D46)*$R46</f>
        <v>0</v>
      </c>
      <c r="AB46" s="99">
        <f>MIN((IFERROR(IF(AND($V46&lt;=AB$1,$W46&gt;=AB$1),INDEX(Reliability!G$23:G$50,MATCH($S46,Reliability!$C$23:$C$50,0)),0),0)*IF($T46="n/a",$D46*$Y46,$G46)+IFERROR(IF(AND($V46&lt;=AB$1,$W46&gt;=AB$1),INDEX(Reliability!G$23:G$50,MATCH($T46,Reliability!$C$23:$C$50,0)),0),0)*$H46*$X46*$Y46),$D46)*$R46</f>
        <v>0</v>
      </c>
      <c r="AC46" s="99">
        <f>MIN((IFERROR(IF(AND($V46&lt;=AC$1,$W46&gt;=AC$1),INDEX(Reliability!H$23:H$50,MATCH($S46,Reliability!$C$23:$C$50,0)),0),0)*IF($T46="n/a",$D46*$Y46,$G46)+IFERROR(IF(AND($V46&lt;=AC$1,$W46&gt;=AC$1),INDEX(Reliability!H$23:H$50,MATCH($T46,Reliability!$C$23:$C$50,0)),0),0)*$H46*$X46*$Y46),$D46)*$R46</f>
        <v>0</v>
      </c>
      <c r="AD46" s="99">
        <f>MIN((IFERROR(IF(AND($V46&lt;=AD$1,$W46&gt;=AD$1),INDEX(Reliability!I$23:I$50,MATCH($S46,Reliability!$C$23:$C$50,0)),0),0)*IF($T46="n/a",$D46*$Y46,$G46)+IFERROR(IF(AND($V46&lt;=AD$1,$W46&gt;=AD$1),INDEX(Reliability!I$23:I$50,MATCH($T46,Reliability!$C$23:$C$50,0)),0),0)*$H46*$X46*$Y46),$D46)*$R46</f>
        <v>0</v>
      </c>
      <c r="AE46" s="99">
        <f>MIN((IFERROR(IF(AND($V46&lt;=AE$1,$W46&gt;=AE$1),INDEX(Reliability!J$23:J$50,MATCH($S46,Reliability!$C$23:$C$50,0)),0),0)*IF($T46="n/a",$D46*$Y46,$G46)+IFERROR(IF(AND($V46&lt;=AE$1,$W46&gt;=AE$1),INDEX(Reliability!J$23:J$50,MATCH($T46,Reliability!$C$23:$C$50,0)),0),0)*$H46*$X46*$Y46),$D46)*$R46</f>
        <v>0</v>
      </c>
      <c r="AF46" s="99">
        <f>MIN((IFERROR(IF(AND($V46&lt;=AF$1,$W46&gt;=AF$1),INDEX(Reliability!K$23:K$50,MATCH($S46,Reliability!$C$23:$C$50,0)),0),0)*IF($T46="n/a",$D46*$Y46,$G46)+IFERROR(IF(AND($V46&lt;=AF$1,$W46&gt;=AF$1),INDEX(Reliability!K$23:K$50,MATCH($T46,Reliability!$C$23:$C$50,0)),0),0)*$H46*$X46*$Y46),$D46)*$R46</f>
        <v>0</v>
      </c>
      <c r="AG46" s="99">
        <f>MIN((IFERROR(IF(AND($V46&lt;=AG$1,$W46&gt;=AG$1),INDEX(Reliability!L$23:L$50,MATCH($S46,Reliability!$C$23:$C$50,0)),0),0)*IF($T46="n/a",$D46*$Y46,$G46)+IFERROR(IF(AND($V46&lt;=AG$1,$W46&gt;=AG$1),INDEX(Reliability!L$23:L$50,MATCH($T46,Reliability!$C$23:$C$50,0)),0),0)*$H46*$X46*$Y46),$D46)*$R46</f>
        <v>0</v>
      </c>
      <c r="AH46" s="99">
        <f>MIN((IFERROR(IF(AND($V46&lt;=AH$1,$W46&gt;=AH$1),INDEX(Reliability!M$23:M$50,MATCH($S46,Reliability!$C$23:$C$50,0)),0),0)*IF($T46="n/a",$D46*$Y46,$G46)+IFERROR(IF(AND($V46&lt;=AH$1,$W46&gt;=AH$1),INDEX(Reliability!M$23:M$50,MATCH($T46,Reliability!$C$23:$C$50,0)),0),0)*$H46*$X46*$Y46),$D46)*$R46</f>
        <v>0</v>
      </c>
      <c r="AI46" s="99">
        <f>MIN((IFERROR(IF(AND($V46&lt;=AI$1,$W46&gt;=AI$1),INDEX(Reliability!N$23:N$50,MATCH($S46,Reliability!$C$23:$C$50,0)),0),0)*IF($T46="n/a",$D46*$Y46,$G46)+IFERROR(IF(AND($V46&lt;=AI$1,$W46&gt;=AI$1),INDEX(Reliability!N$23:N$50,MATCH($T46,Reliability!$C$23:$C$50,0)),0),0)*$H46*$X46*$Y46),$D46)*$R46</f>
        <v>0</v>
      </c>
      <c r="AJ46" s="99">
        <f>MIN((IFERROR(IF(AND($V46&lt;=AJ$1,$W46&gt;=AJ$1),INDEX(Reliability!O$23:O$50,MATCH($S46,Reliability!$C$23:$C$50,0)),0),0)*IF($T46="n/a",$D46*$Y46,$G46)+IFERROR(IF(AND($V46&lt;=AJ$1,$W46&gt;=AJ$1),INDEX(Reliability!O$23:O$50,MATCH($T46,Reliability!$C$23:$C$50,0)),0),0)*$H46*$X46*$Y46),$D46)*$R46</f>
        <v>0</v>
      </c>
      <c r="AK46" s="99">
        <f>MIN((IFERROR(IF(AND($V46&lt;=AK$1,$W46&gt;=AK$1),INDEX(Reliability!P$23:P$50,MATCH($S46,Reliability!$C$23:$C$50,0)),0),0)*IF($T46="n/a",$D46*$Y46,$G46)+IFERROR(IF(AND($V46&lt;=AK$1,$W46&gt;=AK$1),INDEX(Reliability!P$23:P$50,MATCH($T46,Reliability!$C$23:$C$50,0)),0),0)*$H46*$X46*$Y46),$D46)*$R46</f>
        <v>0</v>
      </c>
    </row>
    <row r="47" spans="2:37" x14ac:dyDescent="0.25">
      <c r="B47" s="118" t="str">
        <f>unique_contracts!B47</f>
        <v>MOSSLD_2_PSP2</v>
      </c>
      <c r="C47" s="99" t="str">
        <f>unique_contracts!D47</f>
        <v>Online</v>
      </c>
      <c r="D47" s="117">
        <f>unique_contracts!J47</f>
        <v>510</v>
      </c>
      <c r="E47" s="99">
        <f>unique_contracts!M47</f>
        <v>0</v>
      </c>
      <c r="F47" s="99">
        <f>unique_contracts!N47</f>
        <v>0</v>
      </c>
      <c r="G47" s="99">
        <f>unique_contracts!P47</f>
        <v>0</v>
      </c>
      <c r="H47" s="99">
        <f>unique_contracts!R47</f>
        <v>0</v>
      </c>
      <c r="I47" s="99">
        <f>unique_contracts!V47</f>
        <v>0</v>
      </c>
      <c r="J47" s="118" t="str">
        <f>unique_contracts!AB47</f>
        <v>Buy</v>
      </c>
      <c r="K47" s="99">
        <f>unique_contracts!AM47</f>
        <v>2023</v>
      </c>
      <c r="L47" s="99">
        <f>unique_contracts!AN47</f>
        <v>1</v>
      </c>
      <c r="M47" s="99">
        <f>unique_contracts!AO47</f>
        <v>1</v>
      </c>
      <c r="N47" s="99">
        <f>unique_contracts!AP47</f>
        <v>0</v>
      </c>
      <c r="O47" s="99">
        <f>unique_contracts!AQ47</f>
        <v>0</v>
      </c>
      <c r="P47" s="99">
        <f>unique_contracts!AR47</f>
        <v>0</v>
      </c>
      <c r="Q47" s="99" t="str">
        <f>unique_contracts!BP47</f>
        <v>EnergyCapacity</v>
      </c>
      <c r="R47" s="99">
        <f t="shared" si="0"/>
        <v>1</v>
      </c>
      <c r="S47" s="99" t="str">
        <f>IFERROR(IF(AND(I47&gt;0,E47="NotHybrid"),_xlfn.CONCAT(MAX(MIN(ROUNDDOWN(I47/D47,0),8),4),INDEX(resources!$G:$G,MATCH(B47,resources!$A:$A,0))),INDEX(resources!$G:$G,MATCH(B47,resources!$A:$A,0))),"n/a")</f>
        <v>gas_cc</v>
      </c>
      <c r="T47" s="99" t="str">
        <f t="shared" si="1"/>
        <v>n/a</v>
      </c>
      <c r="U47" s="99" t="str">
        <f t="shared" si="2"/>
        <v>gas_cc</v>
      </c>
      <c r="V47" s="99">
        <f t="shared" si="3"/>
        <v>2023</v>
      </c>
      <c r="W47" s="99">
        <f t="shared" si="4"/>
        <v>0</v>
      </c>
      <c r="X47" s="116">
        <f t="shared" si="5"/>
        <v>1</v>
      </c>
      <c r="Y47" s="116">
        <f t="shared" si="6"/>
        <v>1</v>
      </c>
      <c r="Z47" s="99">
        <f>MIN((IFERROR(IF(AND($V47&lt;=Z$1,$W47&gt;=Z$1),INDEX(Reliability!E$23:E$50,MATCH($S47,Reliability!$C$23:$C$50,0)),0),0)*IF($T47="n/a",$D47*$Y47,$G47)+IFERROR(IF(AND($V47&lt;=Z$1,$W47&gt;=Z$1),INDEX(Reliability!E$23:E$50,MATCH($T47,Reliability!$C$23:$C$50,0)),0),0)*$H47*$X47*$Y47),$D47)*$R47</f>
        <v>0</v>
      </c>
      <c r="AA47" s="99">
        <f>MIN((IFERROR(IF(AND($V47&lt;=AA$1,$W47&gt;=AA$1),INDEX(Reliability!F$23:F$50,MATCH($S47,Reliability!$C$23:$C$50,0)),0),0)*IF($T47="n/a",$D47*$Y47,$G47)+IFERROR(IF(AND($V47&lt;=AA$1,$W47&gt;=AA$1),INDEX(Reliability!F$23:F$50,MATCH($T47,Reliability!$C$23:$C$50,0)),0),0)*$H47*$X47*$Y47),$D47)*$R47</f>
        <v>0</v>
      </c>
      <c r="AB47" s="99">
        <f>MIN((IFERROR(IF(AND($V47&lt;=AB$1,$W47&gt;=AB$1),INDEX(Reliability!G$23:G$50,MATCH($S47,Reliability!$C$23:$C$50,0)),0),0)*IF($T47="n/a",$D47*$Y47,$G47)+IFERROR(IF(AND($V47&lt;=AB$1,$W47&gt;=AB$1),INDEX(Reliability!G$23:G$50,MATCH($T47,Reliability!$C$23:$C$50,0)),0),0)*$H47*$X47*$Y47),$D47)*$R47</f>
        <v>0</v>
      </c>
      <c r="AC47" s="99">
        <f>MIN((IFERROR(IF(AND($V47&lt;=AC$1,$W47&gt;=AC$1),INDEX(Reliability!H$23:H$50,MATCH($S47,Reliability!$C$23:$C$50,0)),0),0)*IF($T47="n/a",$D47*$Y47,$G47)+IFERROR(IF(AND($V47&lt;=AC$1,$W47&gt;=AC$1),INDEX(Reliability!H$23:H$50,MATCH($T47,Reliability!$C$23:$C$50,0)),0),0)*$H47*$X47*$Y47),$D47)*$R47</f>
        <v>0</v>
      </c>
      <c r="AD47" s="99">
        <f>MIN((IFERROR(IF(AND($V47&lt;=AD$1,$W47&gt;=AD$1),INDEX(Reliability!I$23:I$50,MATCH($S47,Reliability!$C$23:$C$50,0)),0),0)*IF($T47="n/a",$D47*$Y47,$G47)+IFERROR(IF(AND($V47&lt;=AD$1,$W47&gt;=AD$1),INDEX(Reliability!I$23:I$50,MATCH($T47,Reliability!$C$23:$C$50,0)),0),0)*$H47*$X47*$Y47),$D47)*$R47</f>
        <v>0</v>
      </c>
      <c r="AE47" s="99">
        <f>MIN((IFERROR(IF(AND($V47&lt;=AE$1,$W47&gt;=AE$1),INDEX(Reliability!J$23:J$50,MATCH($S47,Reliability!$C$23:$C$50,0)),0),0)*IF($T47="n/a",$D47*$Y47,$G47)+IFERROR(IF(AND($V47&lt;=AE$1,$W47&gt;=AE$1),INDEX(Reliability!J$23:J$50,MATCH($T47,Reliability!$C$23:$C$50,0)),0),0)*$H47*$X47*$Y47),$D47)*$R47</f>
        <v>0</v>
      </c>
      <c r="AF47" s="99">
        <f>MIN((IFERROR(IF(AND($V47&lt;=AF$1,$W47&gt;=AF$1),INDEX(Reliability!K$23:K$50,MATCH($S47,Reliability!$C$23:$C$50,0)),0),0)*IF($T47="n/a",$D47*$Y47,$G47)+IFERROR(IF(AND($V47&lt;=AF$1,$W47&gt;=AF$1),INDEX(Reliability!K$23:K$50,MATCH($T47,Reliability!$C$23:$C$50,0)),0),0)*$H47*$X47*$Y47),$D47)*$R47</f>
        <v>0</v>
      </c>
      <c r="AG47" s="99">
        <f>MIN((IFERROR(IF(AND($V47&lt;=AG$1,$W47&gt;=AG$1),INDEX(Reliability!L$23:L$50,MATCH($S47,Reliability!$C$23:$C$50,0)),0),0)*IF($T47="n/a",$D47*$Y47,$G47)+IFERROR(IF(AND($V47&lt;=AG$1,$W47&gt;=AG$1),INDEX(Reliability!L$23:L$50,MATCH($T47,Reliability!$C$23:$C$50,0)),0),0)*$H47*$X47*$Y47),$D47)*$R47</f>
        <v>0</v>
      </c>
      <c r="AH47" s="99">
        <f>MIN((IFERROR(IF(AND($V47&lt;=AH$1,$W47&gt;=AH$1),INDEX(Reliability!M$23:M$50,MATCH($S47,Reliability!$C$23:$C$50,0)),0),0)*IF($T47="n/a",$D47*$Y47,$G47)+IFERROR(IF(AND($V47&lt;=AH$1,$W47&gt;=AH$1),INDEX(Reliability!M$23:M$50,MATCH($T47,Reliability!$C$23:$C$50,0)),0),0)*$H47*$X47*$Y47),$D47)*$R47</f>
        <v>0</v>
      </c>
      <c r="AI47" s="99">
        <f>MIN((IFERROR(IF(AND($V47&lt;=AI$1,$W47&gt;=AI$1),INDEX(Reliability!N$23:N$50,MATCH($S47,Reliability!$C$23:$C$50,0)),0),0)*IF($T47="n/a",$D47*$Y47,$G47)+IFERROR(IF(AND($V47&lt;=AI$1,$W47&gt;=AI$1),INDEX(Reliability!N$23:N$50,MATCH($T47,Reliability!$C$23:$C$50,0)),0),0)*$H47*$X47*$Y47),$D47)*$R47</f>
        <v>0</v>
      </c>
      <c r="AJ47" s="99">
        <f>MIN((IFERROR(IF(AND($V47&lt;=AJ$1,$W47&gt;=AJ$1),INDEX(Reliability!O$23:O$50,MATCH($S47,Reliability!$C$23:$C$50,0)),0),0)*IF($T47="n/a",$D47*$Y47,$G47)+IFERROR(IF(AND($V47&lt;=AJ$1,$W47&gt;=AJ$1),INDEX(Reliability!O$23:O$50,MATCH($T47,Reliability!$C$23:$C$50,0)),0),0)*$H47*$X47*$Y47),$D47)*$R47</f>
        <v>0</v>
      </c>
      <c r="AK47" s="99">
        <f>MIN((IFERROR(IF(AND($V47&lt;=AK$1,$W47&gt;=AK$1),INDEX(Reliability!P$23:P$50,MATCH($S47,Reliability!$C$23:$C$50,0)),0),0)*IF($T47="n/a",$D47*$Y47,$G47)+IFERROR(IF(AND($V47&lt;=AK$1,$W47&gt;=AK$1),INDEX(Reliability!P$23:P$50,MATCH($T47,Reliability!$C$23:$C$50,0)),0),0)*$H47*$X47*$Y47),$D47)*$R47</f>
        <v>0</v>
      </c>
    </row>
    <row r="48" spans="2:37" x14ac:dyDescent="0.25">
      <c r="B48" s="118" t="str">
        <f>unique_contracts!B48</f>
        <v>GWFPWR_1_UNITS</v>
      </c>
      <c r="C48" s="99" t="str">
        <f>unique_contracts!D48</f>
        <v>Online</v>
      </c>
      <c r="D48" s="117">
        <f>unique_contracts!J48</f>
        <v>97.44</v>
      </c>
      <c r="E48" s="99">
        <f>unique_contracts!M48</f>
        <v>0</v>
      </c>
      <c r="F48" s="99">
        <f>unique_contracts!N48</f>
        <v>0</v>
      </c>
      <c r="G48" s="99">
        <f>unique_contracts!P48</f>
        <v>0</v>
      </c>
      <c r="H48" s="99">
        <f>unique_contracts!R48</f>
        <v>0</v>
      </c>
      <c r="I48" s="99">
        <f>unique_contracts!V48</f>
        <v>0</v>
      </c>
      <c r="J48" s="118" t="str">
        <f>unique_contracts!AB48</f>
        <v>Buy</v>
      </c>
      <c r="K48" s="99">
        <f>unique_contracts!AM48</f>
        <v>2023</v>
      </c>
      <c r="L48" s="99">
        <f>unique_contracts!AN48</f>
        <v>1</v>
      </c>
      <c r="M48" s="99">
        <f>unique_contracts!AO48</f>
        <v>1</v>
      </c>
      <c r="N48" s="99">
        <f>unique_contracts!AP48</f>
        <v>0</v>
      </c>
      <c r="O48" s="99">
        <f>unique_contracts!AQ48</f>
        <v>0</v>
      </c>
      <c r="P48" s="99">
        <f>unique_contracts!AR48</f>
        <v>0</v>
      </c>
      <c r="Q48" s="99" t="str">
        <f>unique_contracts!BP48</f>
        <v>EnergyCapacity</v>
      </c>
      <c r="R48" s="99">
        <f t="shared" si="0"/>
        <v>1</v>
      </c>
      <c r="S48" s="99" t="str">
        <f>IFERROR(IF(AND(I48&gt;0,E48="NotHybrid"),_xlfn.CONCAT(MAX(MIN(ROUNDDOWN(I48/D48,0),8),4),INDEX(resources!$G:$G,MATCH(B48,resources!$A:$A,0))),INDEX(resources!$G:$G,MATCH(B48,resources!$A:$A,0))),"n/a")</f>
        <v>gas_ct</v>
      </c>
      <c r="T48" s="99" t="str">
        <f t="shared" si="1"/>
        <v>n/a</v>
      </c>
      <c r="U48" s="99" t="str">
        <f t="shared" si="2"/>
        <v>gas_ct</v>
      </c>
      <c r="V48" s="99">
        <f t="shared" si="3"/>
        <v>2023</v>
      </c>
      <c r="W48" s="99">
        <f t="shared" si="4"/>
        <v>0</v>
      </c>
      <c r="X48" s="116">
        <f t="shared" si="5"/>
        <v>1</v>
      </c>
      <c r="Y48" s="116">
        <f t="shared" si="6"/>
        <v>1</v>
      </c>
      <c r="Z48" s="99">
        <f>MIN((IFERROR(IF(AND($V48&lt;=Z$1,$W48&gt;=Z$1),INDEX(Reliability!E$23:E$50,MATCH($S48,Reliability!$C$23:$C$50,0)),0),0)*IF($T48="n/a",$D48*$Y48,$G48)+IFERROR(IF(AND($V48&lt;=Z$1,$W48&gt;=Z$1),INDEX(Reliability!E$23:E$50,MATCH($T48,Reliability!$C$23:$C$50,0)),0),0)*$H48*$X48*$Y48),$D48)*$R48</f>
        <v>0</v>
      </c>
      <c r="AA48" s="99">
        <f>MIN((IFERROR(IF(AND($V48&lt;=AA$1,$W48&gt;=AA$1),INDEX(Reliability!F$23:F$50,MATCH($S48,Reliability!$C$23:$C$50,0)),0),0)*IF($T48="n/a",$D48*$Y48,$G48)+IFERROR(IF(AND($V48&lt;=AA$1,$W48&gt;=AA$1),INDEX(Reliability!F$23:F$50,MATCH($T48,Reliability!$C$23:$C$50,0)),0),0)*$H48*$X48*$Y48),$D48)*$R48</f>
        <v>0</v>
      </c>
      <c r="AB48" s="99">
        <f>MIN((IFERROR(IF(AND($V48&lt;=AB$1,$W48&gt;=AB$1),INDEX(Reliability!G$23:G$50,MATCH($S48,Reliability!$C$23:$C$50,0)),0),0)*IF($T48="n/a",$D48*$Y48,$G48)+IFERROR(IF(AND($V48&lt;=AB$1,$W48&gt;=AB$1),INDEX(Reliability!G$23:G$50,MATCH($T48,Reliability!$C$23:$C$50,0)),0),0)*$H48*$X48*$Y48),$D48)*$R48</f>
        <v>0</v>
      </c>
      <c r="AC48" s="99">
        <f>MIN((IFERROR(IF(AND($V48&lt;=AC$1,$W48&gt;=AC$1),INDEX(Reliability!H$23:H$50,MATCH($S48,Reliability!$C$23:$C$50,0)),0),0)*IF($T48="n/a",$D48*$Y48,$G48)+IFERROR(IF(AND($V48&lt;=AC$1,$W48&gt;=AC$1),INDEX(Reliability!H$23:H$50,MATCH($T48,Reliability!$C$23:$C$50,0)),0),0)*$H48*$X48*$Y48),$D48)*$R48</f>
        <v>0</v>
      </c>
      <c r="AD48" s="99">
        <f>MIN((IFERROR(IF(AND($V48&lt;=AD$1,$W48&gt;=AD$1),INDEX(Reliability!I$23:I$50,MATCH($S48,Reliability!$C$23:$C$50,0)),0),0)*IF($T48="n/a",$D48*$Y48,$G48)+IFERROR(IF(AND($V48&lt;=AD$1,$W48&gt;=AD$1),INDEX(Reliability!I$23:I$50,MATCH($T48,Reliability!$C$23:$C$50,0)),0),0)*$H48*$X48*$Y48),$D48)*$R48</f>
        <v>0</v>
      </c>
      <c r="AE48" s="99">
        <f>MIN((IFERROR(IF(AND($V48&lt;=AE$1,$W48&gt;=AE$1),INDEX(Reliability!J$23:J$50,MATCH($S48,Reliability!$C$23:$C$50,0)),0),0)*IF($T48="n/a",$D48*$Y48,$G48)+IFERROR(IF(AND($V48&lt;=AE$1,$W48&gt;=AE$1),INDEX(Reliability!J$23:J$50,MATCH($T48,Reliability!$C$23:$C$50,0)),0),0)*$H48*$X48*$Y48),$D48)*$R48</f>
        <v>0</v>
      </c>
      <c r="AF48" s="99">
        <f>MIN((IFERROR(IF(AND($V48&lt;=AF$1,$W48&gt;=AF$1),INDEX(Reliability!K$23:K$50,MATCH($S48,Reliability!$C$23:$C$50,0)),0),0)*IF($T48="n/a",$D48*$Y48,$G48)+IFERROR(IF(AND($V48&lt;=AF$1,$W48&gt;=AF$1),INDEX(Reliability!K$23:K$50,MATCH($T48,Reliability!$C$23:$C$50,0)),0),0)*$H48*$X48*$Y48),$D48)*$R48</f>
        <v>0</v>
      </c>
      <c r="AG48" s="99">
        <f>MIN((IFERROR(IF(AND($V48&lt;=AG$1,$W48&gt;=AG$1),INDEX(Reliability!L$23:L$50,MATCH($S48,Reliability!$C$23:$C$50,0)),0),0)*IF($T48="n/a",$D48*$Y48,$G48)+IFERROR(IF(AND($V48&lt;=AG$1,$W48&gt;=AG$1),INDEX(Reliability!L$23:L$50,MATCH($T48,Reliability!$C$23:$C$50,0)),0),0)*$H48*$X48*$Y48),$D48)*$R48</f>
        <v>0</v>
      </c>
      <c r="AH48" s="99">
        <f>MIN((IFERROR(IF(AND($V48&lt;=AH$1,$W48&gt;=AH$1),INDEX(Reliability!M$23:M$50,MATCH($S48,Reliability!$C$23:$C$50,0)),0),0)*IF($T48="n/a",$D48*$Y48,$G48)+IFERROR(IF(AND($V48&lt;=AH$1,$W48&gt;=AH$1),INDEX(Reliability!M$23:M$50,MATCH($T48,Reliability!$C$23:$C$50,0)),0),0)*$H48*$X48*$Y48),$D48)*$R48</f>
        <v>0</v>
      </c>
      <c r="AI48" s="99">
        <f>MIN((IFERROR(IF(AND($V48&lt;=AI$1,$W48&gt;=AI$1),INDEX(Reliability!N$23:N$50,MATCH($S48,Reliability!$C$23:$C$50,0)),0),0)*IF($T48="n/a",$D48*$Y48,$G48)+IFERROR(IF(AND($V48&lt;=AI$1,$W48&gt;=AI$1),INDEX(Reliability!N$23:N$50,MATCH($T48,Reliability!$C$23:$C$50,0)),0),0)*$H48*$X48*$Y48),$D48)*$R48</f>
        <v>0</v>
      </c>
      <c r="AJ48" s="99">
        <f>MIN((IFERROR(IF(AND($V48&lt;=AJ$1,$W48&gt;=AJ$1),INDEX(Reliability!O$23:O$50,MATCH($S48,Reliability!$C$23:$C$50,0)),0),0)*IF($T48="n/a",$D48*$Y48,$G48)+IFERROR(IF(AND($V48&lt;=AJ$1,$W48&gt;=AJ$1),INDEX(Reliability!O$23:O$50,MATCH($T48,Reliability!$C$23:$C$50,0)),0),0)*$H48*$X48*$Y48),$D48)*$R48</f>
        <v>0</v>
      </c>
      <c r="AK48" s="99">
        <f>MIN((IFERROR(IF(AND($V48&lt;=AK$1,$W48&gt;=AK$1),INDEX(Reliability!P$23:P$50,MATCH($S48,Reliability!$C$23:$C$50,0)),0),0)*IF($T48="n/a",$D48*$Y48,$G48)+IFERROR(IF(AND($V48&lt;=AK$1,$W48&gt;=AK$1),INDEX(Reliability!P$23:P$50,MATCH($T48,Reliability!$C$23:$C$50,0)),0),0)*$H48*$X48*$Y48),$D48)*$R48</f>
        <v>0</v>
      </c>
    </row>
    <row r="49" spans="2:37" x14ac:dyDescent="0.25">
      <c r="B49" s="118" t="str">
        <f>unique_contracts!B49</f>
        <v>SCHLTE_1_PL1X3</v>
      </c>
      <c r="C49" s="99" t="str">
        <f>unique_contracts!D49</f>
        <v>Online</v>
      </c>
      <c r="D49" s="117">
        <f>unique_contracts!J49</f>
        <v>324.88</v>
      </c>
      <c r="E49" s="99">
        <f>unique_contracts!M49</f>
        <v>0</v>
      </c>
      <c r="F49" s="99">
        <f>unique_contracts!N49</f>
        <v>0</v>
      </c>
      <c r="G49" s="99">
        <f>unique_contracts!P49</f>
        <v>0</v>
      </c>
      <c r="H49" s="99">
        <f>unique_contracts!R49</f>
        <v>0</v>
      </c>
      <c r="I49" s="99">
        <f>unique_contracts!V49</f>
        <v>0</v>
      </c>
      <c r="J49" s="118" t="str">
        <f>unique_contracts!AB49</f>
        <v>Buy</v>
      </c>
      <c r="K49" s="99">
        <f>unique_contracts!AM49</f>
        <v>2023</v>
      </c>
      <c r="L49" s="99">
        <f>unique_contracts!AN49</f>
        <v>1</v>
      </c>
      <c r="M49" s="99">
        <f>unique_contracts!AO49</f>
        <v>1</v>
      </c>
      <c r="N49" s="99">
        <f>unique_contracts!AP49</f>
        <v>0</v>
      </c>
      <c r="O49" s="99">
        <f>unique_contracts!AQ49</f>
        <v>0</v>
      </c>
      <c r="P49" s="99">
        <f>unique_contracts!AR49</f>
        <v>0</v>
      </c>
      <c r="Q49" s="99" t="str">
        <f>unique_contracts!BP49</f>
        <v>EnergyCapacity</v>
      </c>
      <c r="R49" s="99">
        <f t="shared" si="0"/>
        <v>1</v>
      </c>
      <c r="S49" s="99" t="str">
        <f>IFERROR(IF(AND(I49&gt;0,E49="NotHybrid"),_xlfn.CONCAT(MAX(MIN(ROUNDDOWN(I49/D49,0),8),4),INDEX(resources!$G:$G,MATCH(B49,resources!$A:$A,0))),INDEX(resources!$G:$G,MATCH(B49,resources!$A:$A,0))),"n/a")</f>
        <v>gas_cc</v>
      </c>
      <c r="T49" s="99" t="str">
        <f t="shared" si="1"/>
        <v>n/a</v>
      </c>
      <c r="U49" s="99" t="str">
        <f t="shared" si="2"/>
        <v>gas_cc</v>
      </c>
      <c r="V49" s="99">
        <f t="shared" si="3"/>
        <v>2023</v>
      </c>
      <c r="W49" s="99">
        <f t="shared" si="4"/>
        <v>0</v>
      </c>
      <c r="X49" s="116">
        <f t="shared" si="5"/>
        <v>1</v>
      </c>
      <c r="Y49" s="116">
        <f t="shared" si="6"/>
        <v>1</v>
      </c>
      <c r="Z49" s="99">
        <f>MIN((IFERROR(IF(AND($V49&lt;=Z$1,$W49&gt;=Z$1),INDEX(Reliability!E$23:E$50,MATCH($S49,Reliability!$C$23:$C$50,0)),0),0)*IF($T49="n/a",$D49*$Y49,$G49)+IFERROR(IF(AND($V49&lt;=Z$1,$W49&gt;=Z$1),INDEX(Reliability!E$23:E$50,MATCH($T49,Reliability!$C$23:$C$50,0)),0),0)*$H49*$X49*$Y49),$D49)*$R49</f>
        <v>0</v>
      </c>
      <c r="AA49" s="99">
        <f>MIN((IFERROR(IF(AND($V49&lt;=AA$1,$W49&gt;=AA$1),INDEX(Reliability!F$23:F$50,MATCH($S49,Reliability!$C$23:$C$50,0)),0),0)*IF($T49="n/a",$D49*$Y49,$G49)+IFERROR(IF(AND($V49&lt;=AA$1,$W49&gt;=AA$1),INDEX(Reliability!F$23:F$50,MATCH($T49,Reliability!$C$23:$C$50,0)),0),0)*$H49*$X49*$Y49),$D49)*$R49</f>
        <v>0</v>
      </c>
      <c r="AB49" s="99">
        <f>MIN((IFERROR(IF(AND($V49&lt;=AB$1,$W49&gt;=AB$1),INDEX(Reliability!G$23:G$50,MATCH($S49,Reliability!$C$23:$C$50,0)),0),0)*IF($T49="n/a",$D49*$Y49,$G49)+IFERROR(IF(AND($V49&lt;=AB$1,$W49&gt;=AB$1),INDEX(Reliability!G$23:G$50,MATCH($T49,Reliability!$C$23:$C$50,0)),0),0)*$H49*$X49*$Y49),$D49)*$R49</f>
        <v>0</v>
      </c>
      <c r="AC49" s="99">
        <f>MIN((IFERROR(IF(AND($V49&lt;=AC$1,$W49&gt;=AC$1),INDEX(Reliability!H$23:H$50,MATCH($S49,Reliability!$C$23:$C$50,0)),0),0)*IF($T49="n/a",$D49*$Y49,$G49)+IFERROR(IF(AND($V49&lt;=AC$1,$W49&gt;=AC$1),INDEX(Reliability!H$23:H$50,MATCH($T49,Reliability!$C$23:$C$50,0)),0),0)*$H49*$X49*$Y49),$D49)*$R49</f>
        <v>0</v>
      </c>
      <c r="AD49" s="99">
        <f>MIN((IFERROR(IF(AND($V49&lt;=AD$1,$W49&gt;=AD$1),INDEX(Reliability!I$23:I$50,MATCH($S49,Reliability!$C$23:$C$50,0)),0),0)*IF($T49="n/a",$D49*$Y49,$G49)+IFERROR(IF(AND($V49&lt;=AD$1,$W49&gt;=AD$1),INDEX(Reliability!I$23:I$50,MATCH($T49,Reliability!$C$23:$C$50,0)),0),0)*$H49*$X49*$Y49),$D49)*$R49</f>
        <v>0</v>
      </c>
      <c r="AE49" s="99">
        <f>MIN((IFERROR(IF(AND($V49&lt;=AE$1,$W49&gt;=AE$1),INDEX(Reliability!J$23:J$50,MATCH($S49,Reliability!$C$23:$C$50,0)),0),0)*IF($T49="n/a",$D49*$Y49,$G49)+IFERROR(IF(AND($V49&lt;=AE$1,$W49&gt;=AE$1),INDEX(Reliability!J$23:J$50,MATCH($T49,Reliability!$C$23:$C$50,0)),0),0)*$H49*$X49*$Y49),$D49)*$R49</f>
        <v>0</v>
      </c>
      <c r="AF49" s="99">
        <f>MIN((IFERROR(IF(AND($V49&lt;=AF$1,$W49&gt;=AF$1),INDEX(Reliability!K$23:K$50,MATCH($S49,Reliability!$C$23:$C$50,0)),0),0)*IF($T49="n/a",$D49*$Y49,$G49)+IFERROR(IF(AND($V49&lt;=AF$1,$W49&gt;=AF$1),INDEX(Reliability!K$23:K$50,MATCH($T49,Reliability!$C$23:$C$50,0)),0),0)*$H49*$X49*$Y49),$D49)*$R49</f>
        <v>0</v>
      </c>
      <c r="AG49" s="99">
        <f>MIN((IFERROR(IF(AND($V49&lt;=AG$1,$W49&gt;=AG$1),INDEX(Reliability!L$23:L$50,MATCH($S49,Reliability!$C$23:$C$50,0)),0),0)*IF($T49="n/a",$D49*$Y49,$G49)+IFERROR(IF(AND($V49&lt;=AG$1,$W49&gt;=AG$1),INDEX(Reliability!L$23:L$50,MATCH($T49,Reliability!$C$23:$C$50,0)),0),0)*$H49*$X49*$Y49),$D49)*$R49</f>
        <v>0</v>
      </c>
      <c r="AH49" s="99">
        <f>MIN((IFERROR(IF(AND($V49&lt;=AH$1,$W49&gt;=AH$1),INDEX(Reliability!M$23:M$50,MATCH($S49,Reliability!$C$23:$C$50,0)),0),0)*IF($T49="n/a",$D49*$Y49,$G49)+IFERROR(IF(AND($V49&lt;=AH$1,$W49&gt;=AH$1),INDEX(Reliability!M$23:M$50,MATCH($T49,Reliability!$C$23:$C$50,0)),0),0)*$H49*$X49*$Y49),$D49)*$R49</f>
        <v>0</v>
      </c>
      <c r="AI49" s="99">
        <f>MIN((IFERROR(IF(AND($V49&lt;=AI$1,$W49&gt;=AI$1),INDEX(Reliability!N$23:N$50,MATCH($S49,Reliability!$C$23:$C$50,0)),0),0)*IF($T49="n/a",$D49*$Y49,$G49)+IFERROR(IF(AND($V49&lt;=AI$1,$W49&gt;=AI$1),INDEX(Reliability!N$23:N$50,MATCH($T49,Reliability!$C$23:$C$50,0)),0),0)*$H49*$X49*$Y49),$D49)*$R49</f>
        <v>0</v>
      </c>
      <c r="AJ49" s="99">
        <f>MIN((IFERROR(IF(AND($V49&lt;=AJ$1,$W49&gt;=AJ$1),INDEX(Reliability!O$23:O$50,MATCH($S49,Reliability!$C$23:$C$50,0)),0),0)*IF($T49="n/a",$D49*$Y49,$G49)+IFERROR(IF(AND($V49&lt;=AJ$1,$W49&gt;=AJ$1),INDEX(Reliability!O$23:O$50,MATCH($T49,Reliability!$C$23:$C$50,0)),0),0)*$H49*$X49*$Y49),$D49)*$R49</f>
        <v>0</v>
      </c>
      <c r="AK49" s="99">
        <f>MIN((IFERROR(IF(AND($V49&lt;=AK$1,$W49&gt;=AK$1),INDEX(Reliability!P$23:P$50,MATCH($S49,Reliability!$C$23:$C$50,0)),0),0)*IF($T49="n/a",$D49*$Y49,$G49)+IFERROR(IF(AND($V49&lt;=AK$1,$W49&gt;=AK$1),INDEX(Reliability!P$23:P$50,MATCH($T49,Reliability!$C$23:$C$50,0)),0),0)*$H49*$X49*$Y49),$D49)*$R49</f>
        <v>0</v>
      </c>
    </row>
    <row r="50" spans="2:37" x14ac:dyDescent="0.25">
      <c r="B50" s="118" t="str">
        <f>unique_contracts!B50</f>
        <v>AGRICO_6_PL3N5</v>
      </c>
      <c r="C50" s="99" t="str">
        <f>unique_contracts!D50</f>
        <v>Online</v>
      </c>
      <c r="D50" s="117">
        <f>unique_contracts!J50</f>
        <v>22.69</v>
      </c>
      <c r="E50" s="99">
        <f>unique_contracts!M50</f>
        <v>0</v>
      </c>
      <c r="F50" s="99">
        <f>unique_contracts!N50</f>
        <v>0</v>
      </c>
      <c r="G50" s="99">
        <f>unique_contracts!P50</f>
        <v>0</v>
      </c>
      <c r="H50" s="99">
        <f>unique_contracts!R50</f>
        <v>0</v>
      </c>
      <c r="I50" s="99">
        <f>unique_contracts!V50</f>
        <v>0</v>
      </c>
      <c r="J50" s="118" t="str">
        <f>unique_contracts!AB50</f>
        <v>Buy</v>
      </c>
      <c r="K50" s="99">
        <f>unique_contracts!AM50</f>
        <v>2023</v>
      </c>
      <c r="L50" s="99">
        <f>unique_contracts!AN50</f>
        <v>1</v>
      </c>
      <c r="M50" s="99">
        <f>unique_contracts!AO50</f>
        <v>1</v>
      </c>
      <c r="N50" s="99">
        <f>unique_contracts!AP50</f>
        <v>0</v>
      </c>
      <c r="O50" s="99">
        <f>unique_contracts!AQ50</f>
        <v>0</v>
      </c>
      <c r="P50" s="99">
        <f>unique_contracts!AR50</f>
        <v>0</v>
      </c>
      <c r="Q50" s="99" t="str">
        <f>unique_contracts!BP50</f>
        <v>EnergyCapacity</v>
      </c>
      <c r="R50" s="99">
        <f t="shared" si="0"/>
        <v>1</v>
      </c>
      <c r="S50" s="99" t="str">
        <f>IFERROR(IF(AND(I50&gt;0,E50="NotHybrid"),_xlfn.CONCAT(MAX(MIN(ROUNDDOWN(I50/D50,0),8),4),INDEX(resources!$G:$G,MATCH(B50,resources!$A:$A,0))),INDEX(resources!$G:$G,MATCH(B50,resources!$A:$A,0))),"n/a")</f>
        <v>gas_ct</v>
      </c>
      <c r="T50" s="99" t="str">
        <f t="shared" si="1"/>
        <v>n/a</v>
      </c>
      <c r="U50" s="99" t="str">
        <f t="shared" si="2"/>
        <v>gas_ct</v>
      </c>
      <c r="V50" s="99">
        <f t="shared" si="3"/>
        <v>2023</v>
      </c>
      <c r="W50" s="99">
        <f t="shared" si="4"/>
        <v>0</v>
      </c>
      <c r="X50" s="116">
        <f t="shared" si="5"/>
        <v>1</v>
      </c>
      <c r="Y50" s="116">
        <f t="shared" si="6"/>
        <v>1</v>
      </c>
      <c r="Z50" s="99">
        <f>MIN((IFERROR(IF(AND($V50&lt;=Z$1,$W50&gt;=Z$1),INDEX(Reliability!E$23:E$50,MATCH($S50,Reliability!$C$23:$C$50,0)),0),0)*IF($T50="n/a",$D50*$Y50,$G50)+IFERROR(IF(AND($V50&lt;=Z$1,$W50&gt;=Z$1),INDEX(Reliability!E$23:E$50,MATCH($T50,Reliability!$C$23:$C$50,0)),0),0)*$H50*$X50*$Y50),$D50)*$R50</f>
        <v>0</v>
      </c>
      <c r="AA50" s="99">
        <f>MIN((IFERROR(IF(AND($V50&lt;=AA$1,$W50&gt;=AA$1),INDEX(Reliability!F$23:F$50,MATCH($S50,Reliability!$C$23:$C$50,0)),0),0)*IF($T50="n/a",$D50*$Y50,$G50)+IFERROR(IF(AND($V50&lt;=AA$1,$W50&gt;=AA$1),INDEX(Reliability!F$23:F$50,MATCH($T50,Reliability!$C$23:$C$50,0)),0),0)*$H50*$X50*$Y50),$D50)*$R50</f>
        <v>0</v>
      </c>
      <c r="AB50" s="99">
        <f>MIN((IFERROR(IF(AND($V50&lt;=AB$1,$W50&gt;=AB$1),INDEX(Reliability!G$23:G$50,MATCH($S50,Reliability!$C$23:$C$50,0)),0),0)*IF($T50="n/a",$D50*$Y50,$G50)+IFERROR(IF(AND($V50&lt;=AB$1,$W50&gt;=AB$1),INDEX(Reliability!G$23:G$50,MATCH($T50,Reliability!$C$23:$C$50,0)),0),0)*$H50*$X50*$Y50),$D50)*$R50</f>
        <v>0</v>
      </c>
      <c r="AC50" s="99">
        <f>MIN((IFERROR(IF(AND($V50&lt;=AC$1,$W50&gt;=AC$1),INDEX(Reliability!H$23:H$50,MATCH($S50,Reliability!$C$23:$C$50,0)),0),0)*IF($T50="n/a",$D50*$Y50,$G50)+IFERROR(IF(AND($V50&lt;=AC$1,$W50&gt;=AC$1),INDEX(Reliability!H$23:H$50,MATCH($T50,Reliability!$C$23:$C$50,0)),0),0)*$H50*$X50*$Y50),$D50)*$R50</f>
        <v>0</v>
      </c>
      <c r="AD50" s="99">
        <f>MIN((IFERROR(IF(AND($V50&lt;=AD$1,$W50&gt;=AD$1),INDEX(Reliability!I$23:I$50,MATCH($S50,Reliability!$C$23:$C$50,0)),0),0)*IF($T50="n/a",$D50*$Y50,$G50)+IFERROR(IF(AND($V50&lt;=AD$1,$W50&gt;=AD$1),INDEX(Reliability!I$23:I$50,MATCH($T50,Reliability!$C$23:$C$50,0)),0),0)*$H50*$X50*$Y50),$D50)*$R50</f>
        <v>0</v>
      </c>
      <c r="AE50" s="99">
        <f>MIN((IFERROR(IF(AND($V50&lt;=AE$1,$W50&gt;=AE$1),INDEX(Reliability!J$23:J$50,MATCH($S50,Reliability!$C$23:$C$50,0)),0),0)*IF($T50="n/a",$D50*$Y50,$G50)+IFERROR(IF(AND($V50&lt;=AE$1,$W50&gt;=AE$1),INDEX(Reliability!J$23:J$50,MATCH($T50,Reliability!$C$23:$C$50,0)),0),0)*$H50*$X50*$Y50),$D50)*$R50</f>
        <v>0</v>
      </c>
      <c r="AF50" s="99">
        <f>MIN((IFERROR(IF(AND($V50&lt;=AF$1,$W50&gt;=AF$1),INDEX(Reliability!K$23:K$50,MATCH($S50,Reliability!$C$23:$C$50,0)),0),0)*IF($T50="n/a",$D50*$Y50,$G50)+IFERROR(IF(AND($V50&lt;=AF$1,$W50&gt;=AF$1),INDEX(Reliability!K$23:K$50,MATCH($T50,Reliability!$C$23:$C$50,0)),0),0)*$H50*$X50*$Y50),$D50)*$R50</f>
        <v>0</v>
      </c>
      <c r="AG50" s="99">
        <f>MIN((IFERROR(IF(AND($V50&lt;=AG$1,$W50&gt;=AG$1),INDEX(Reliability!L$23:L$50,MATCH($S50,Reliability!$C$23:$C$50,0)),0),0)*IF($T50="n/a",$D50*$Y50,$G50)+IFERROR(IF(AND($V50&lt;=AG$1,$W50&gt;=AG$1),INDEX(Reliability!L$23:L$50,MATCH($T50,Reliability!$C$23:$C$50,0)),0),0)*$H50*$X50*$Y50),$D50)*$R50</f>
        <v>0</v>
      </c>
      <c r="AH50" s="99">
        <f>MIN((IFERROR(IF(AND($V50&lt;=AH$1,$W50&gt;=AH$1),INDEX(Reliability!M$23:M$50,MATCH($S50,Reliability!$C$23:$C$50,0)),0),0)*IF($T50="n/a",$D50*$Y50,$G50)+IFERROR(IF(AND($V50&lt;=AH$1,$W50&gt;=AH$1),INDEX(Reliability!M$23:M$50,MATCH($T50,Reliability!$C$23:$C$50,0)),0),0)*$H50*$X50*$Y50),$D50)*$R50</f>
        <v>0</v>
      </c>
      <c r="AI50" s="99">
        <f>MIN((IFERROR(IF(AND($V50&lt;=AI$1,$W50&gt;=AI$1),INDEX(Reliability!N$23:N$50,MATCH($S50,Reliability!$C$23:$C$50,0)),0),0)*IF($T50="n/a",$D50*$Y50,$G50)+IFERROR(IF(AND($V50&lt;=AI$1,$W50&gt;=AI$1),INDEX(Reliability!N$23:N$50,MATCH($T50,Reliability!$C$23:$C$50,0)),0),0)*$H50*$X50*$Y50),$D50)*$R50</f>
        <v>0</v>
      </c>
      <c r="AJ50" s="99">
        <f>MIN((IFERROR(IF(AND($V50&lt;=AJ$1,$W50&gt;=AJ$1),INDEX(Reliability!O$23:O$50,MATCH($S50,Reliability!$C$23:$C$50,0)),0),0)*IF($T50="n/a",$D50*$Y50,$G50)+IFERROR(IF(AND($V50&lt;=AJ$1,$W50&gt;=AJ$1),INDEX(Reliability!O$23:O$50,MATCH($T50,Reliability!$C$23:$C$50,0)),0),0)*$H50*$X50*$Y50),$D50)*$R50</f>
        <v>0</v>
      </c>
      <c r="AK50" s="99">
        <f>MIN((IFERROR(IF(AND($V50&lt;=AK$1,$W50&gt;=AK$1),INDEX(Reliability!P$23:P$50,MATCH($S50,Reliability!$C$23:$C$50,0)),0),0)*IF($T50="n/a",$D50*$Y50,$G50)+IFERROR(IF(AND($V50&lt;=AK$1,$W50&gt;=AK$1),INDEX(Reliability!P$23:P$50,MATCH($T50,Reliability!$C$23:$C$50,0)),0),0)*$H50*$X50*$Y50),$D50)*$R50</f>
        <v>0</v>
      </c>
    </row>
    <row r="51" spans="2:37" x14ac:dyDescent="0.25">
      <c r="B51" s="118" t="str">
        <f>unique_contracts!B51</f>
        <v>YUBACT_1_SUNSWT</v>
      </c>
      <c r="C51" s="99" t="str">
        <f>unique_contracts!D51</f>
        <v>Online</v>
      </c>
      <c r="D51" s="117">
        <f>unique_contracts!J51</f>
        <v>47</v>
      </c>
      <c r="E51" s="99">
        <f>unique_contracts!M51</f>
        <v>0</v>
      </c>
      <c r="F51" s="99">
        <f>unique_contracts!N51</f>
        <v>0</v>
      </c>
      <c r="G51" s="99">
        <f>unique_contracts!P51</f>
        <v>0</v>
      </c>
      <c r="H51" s="99">
        <f>unique_contracts!R51</f>
        <v>0</v>
      </c>
      <c r="I51" s="99">
        <f>unique_contracts!V51</f>
        <v>0</v>
      </c>
      <c r="J51" s="118" t="str">
        <f>unique_contracts!AB51</f>
        <v>Buy</v>
      </c>
      <c r="K51" s="99">
        <f>unique_contracts!AM51</f>
        <v>2023</v>
      </c>
      <c r="L51" s="99">
        <f>unique_contracts!AN51</f>
        <v>1</v>
      </c>
      <c r="M51" s="99">
        <f>unique_contracts!AO51</f>
        <v>1</v>
      </c>
      <c r="N51" s="99">
        <f>unique_contracts!AP51</f>
        <v>0</v>
      </c>
      <c r="O51" s="99">
        <f>unique_contracts!AQ51</f>
        <v>0</v>
      </c>
      <c r="P51" s="99">
        <f>unique_contracts!AR51</f>
        <v>0</v>
      </c>
      <c r="Q51" s="99" t="str">
        <f>unique_contracts!BP51</f>
        <v>EnergyCapacity</v>
      </c>
      <c r="R51" s="99">
        <f t="shared" si="0"/>
        <v>1</v>
      </c>
      <c r="S51" s="99" t="str">
        <f>IFERROR(IF(AND(I51&gt;0,E51="NotHybrid"),_xlfn.CONCAT(MAX(MIN(ROUNDDOWN(I51/D51,0),8),4),INDEX(resources!$G:$G,MATCH(B51,resources!$A:$A,0))),INDEX(resources!$G:$G,MATCH(B51,resources!$A:$A,0))),"n/a")</f>
        <v>cogen</v>
      </c>
      <c r="T51" s="99" t="str">
        <f t="shared" si="1"/>
        <v>n/a</v>
      </c>
      <c r="U51" s="99" t="str">
        <f t="shared" si="2"/>
        <v>cogen</v>
      </c>
      <c r="V51" s="99">
        <f t="shared" si="3"/>
        <v>2023</v>
      </c>
      <c r="W51" s="99">
        <f t="shared" si="4"/>
        <v>0</v>
      </c>
      <c r="X51" s="116">
        <f t="shared" si="5"/>
        <v>1</v>
      </c>
      <c r="Y51" s="116">
        <f t="shared" si="6"/>
        <v>1</v>
      </c>
      <c r="Z51" s="99">
        <f>MIN((IFERROR(IF(AND($V51&lt;=Z$1,$W51&gt;=Z$1),INDEX(Reliability!E$23:E$50,MATCH($S51,Reliability!$C$23:$C$50,0)),0),0)*IF($T51="n/a",$D51*$Y51,$G51)+IFERROR(IF(AND($V51&lt;=Z$1,$W51&gt;=Z$1),INDEX(Reliability!E$23:E$50,MATCH($T51,Reliability!$C$23:$C$50,0)),0),0)*$H51*$X51*$Y51),$D51)*$R51</f>
        <v>0</v>
      </c>
      <c r="AA51" s="99">
        <f>MIN((IFERROR(IF(AND($V51&lt;=AA$1,$W51&gt;=AA$1),INDEX(Reliability!F$23:F$50,MATCH($S51,Reliability!$C$23:$C$50,0)),0),0)*IF($T51="n/a",$D51*$Y51,$G51)+IFERROR(IF(AND($V51&lt;=AA$1,$W51&gt;=AA$1),INDEX(Reliability!F$23:F$50,MATCH($T51,Reliability!$C$23:$C$50,0)),0),0)*$H51*$X51*$Y51),$D51)*$R51</f>
        <v>0</v>
      </c>
      <c r="AB51" s="99">
        <f>MIN((IFERROR(IF(AND($V51&lt;=AB$1,$W51&gt;=AB$1),INDEX(Reliability!G$23:G$50,MATCH($S51,Reliability!$C$23:$C$50,0)),0),0)*IF($T51="n/a",$D51*$Y51,$G51)+IFERROR(IF(AND($V51&lt;=AB$1,$W51&gt;=AB$1),INDEX(Reliability!G$23:G$50,MATCH($T51,Reliability!$C$23:$C$50,0)),0),0)*$H51*$X51*$Y51),$D51)*$R51</f>
        <v>0</v>
      </c>
      <c r="AC51" s="99">
        <f>MIN((IFERROR(IF(AND($V51&lt;=AC$1,$W51&gt;=AC$1),INDEX(Reliability!H$23:H$50,MATCH($S51,Reliability!$C$23:$C$50,0)),0),0)*IF($T51="n/a",$D51*$Y51,$G51)+IFERROR(IF(AND($V51&lt;=AC$1,$W51&gt;=AC$1),INDEX(Reliability!H$23:H$50,MATCH($T51,Reliability!$C$23:$C$50,0)),0),0)*$H51*$X51*$Y51),$D51)*$R51</f>
        <v>0</v>
      </c>
      <c r="AD51" s="99">
        <f>MIN((IFERROR(IF(AND($V51&lt;=AD$1,$W51&gt;=AD$1),INDEX(Reliability!I$23:I$50,MATCH($S51,Reliability!$C$23:$C$50,0)),0),0)*IF($T51="n/a",$D51*$Y51,$G51)+IFERROR(IF(AND($V51&lt;=AD$1,$W51&gt;=AD$1),INDEX(Reliability!I$23:I$50,MATCH($T51,Reliability!$C$23:$C$50,0)),0),0)*$H51*$X51*$Y51),$D51)*$R51</f>
        <v>0</v>
      </c>
      <c r="AE51" s="99">
        <f>MIN((IFERROR(IF(AND($V51&lt;=AE$1,$W51&gt;=AE$1),INDEX(Reliability!J$23:J$50,MATCH($S51,Reliability!$C$23:$C$50,0)),0),0)*IF($T51="n/a",$D51*$Y51,$G51)+IFERROR(IF(AND($V51&lt;=AE$1,$W51&gt;=AE$1),INDEX(Reliability!J$23:J$50,MATCH($T51,Reliability!$C$23:$C$50,0)),0),0)*$H51*$X51*$Y51),$D51)*$R51</f>
        <v>0</v>
      </c>
      <c r="AF51" s="99">
        <f>MIN((IFERROR(IF(AND($V51&lt;=AF$1,$W51&gt;=AF$1),INDEX(Reliability!K$23:K$50,MATCH($S51,Reliability!$C$23:$C$50,0)),0),0)*IF($T51="n/a",$D51*$Y51,$G51)+IFERROR(IF(AND($V51&lt;=AF$1,$W51&gt;=AF$1),INDEX(Reliability!K$23:K$50,MATCH($T51,Reliability!$C$23:$C$50,0)),0),0)*$H51*$X51*$Y51),$D51)*$R51</f>
        <v>0</v>
      </c>
      <c r="AG51" s="99">
        <f>MIN((IFERROR(IF(AND($V51&lt;=AG$1,$W51&gt;=AG$1),INDEX(Reliability!L$23:L$50,MATCH($S51,Reliability!$C$23:$C$50,0)),0),0)*IF($T51="n/a",$D51*$Y51,$G51)+IFERROR(IF(AND($V51&lt;=AG$1,$W51&gt;=AG$1),INDEX(Reliability!L$23:L$50,MATCH($T51,Reliability!$C$23:$C$50,0)),0),0)*$H51*$X51*$Y51),$D51)*$R51</f>
        <v>0</v>
      </c>
      <c r="AH51" s="99">
        <f>MIN((IFERROR(IF(AND($V51&lt;=AH$1,$W51&gt;=AH$1),INDEX(Reliability!M$23:M$50,MATCH($S51,Reliability!$C$23:$C$50,0)),0),0)*IF($T51="n/a",$D51*$Y51,$G51)+IFERROR(IF(AND($V51&lt;=AH$1,$W51&gt;=AH$1),INDEX(Reliability!M$23:M$50,MATCH($T51,Reliability!$C$23:$C$50,0)),0),0)*$H51*$X51*$Y51),$D51)*$R51</f>
        <v>0</v>
      </c>
      <c r="AI51" s="99">
        <f>MIN((IFERROR(IF(AND($V51&lt;=AI$1,$W51&gt;=AI$1),INDEX(Reliability!N$23:N$50,MATCH($S51,Reliability!$C$23:$C$50,0)),0),0)*IF($T51="n/a",$D51*$Y51,$G51)+IFERROR(IF(AND($V51&lt;=AI$1,$W51&gt;=AI$1),INDEX(Reliability!N$23:N$50,MATCH($T51,Reliability!$C$23:$C$50,0)),0),0)*$H51*$X51*$Y51),$D51)*$R51</f>
        <v>0</v>
      </c>
      <c r="AJ51" s="99">
        <f>MIN((IFERROR(IF(AND($V51&lt;=AJ$1,$W51&gt;=AJ$1),INDEX(Reliability!O$23:O$50,MATCH($S51,Reliability!$C$23:$C$50,0)),0),0)*IF($T51="n/a",$D51*$Y51,$G51)+IFERROR(IF(AND($V51&lt;=AJ$1,$W51&gt;=AJ$1),INDEX(Reliability!O$23:O$50,MATCH($T51,Reliability!$C$23:$C$50,0)),0),0)*$H51*$X51*$Y51),$D51)*$R51</f>
        <v>0</v>
      </c>
      <c r="AK51" s="99">
        <f>MIN((IFERROR(IF(AND($V51&lt;=AK$1,$W51&gt;=AK$1),INDEX(Reliability!P$23:P$50,MATCH($S51,Reliability!$C$23:$C$50,0)),0),0)*IF($T51="n/a",$D51*$Y51,$G51)+IFERROR(IF(AND($V51&lt;=AK$1,$W51&gt;=AK$1),INDEX(Reliability!P$23:P$50,MATCH($T51,Reliability!$C$23:$C$50,0)),0),0)*$H51*$X51*$Y51),$D51)*$R51</f>
        <v>0</v>
      </c>
    </row>
    <row r="52" spans="2:37" x14ac:dyDescent="0.25">
      <c r="B52" s="118" t="str">
        <f>unique_contracts!B52</f>
        <v>_CREZ_GENERIC_INSTATE_BIOMASS</v>
      </c>
      <c r="C52" s="99" t="str">
        <f>unique_contracts!D52</f>
        <v>PlannedNew</v>
      </c>
      <c r="D52" s="117">
        <f>unique_contracts!J52</f>
        <v>46.432000000000002</v>
      </c>
      <c r="E52" s="99">
        <f>unique_contracts!M52</f>
        <v>0</v>
      </c>
      <c r="F52" s="99">
        <f>unique_contracts!N52</f>
        <v>0</v>
      </c>
      <c r="G52" s="99">
        <f>unique_contracts!P52</f>
        <v>0</v>
      </c>
      <c r="H52" s="99">
        <f>unique_contracts!R52</f>
        <v>0</v>
      </c>
      <c r="I52" s="99">
        <f>unique_contracts!V52</f>
        <v>0</v>
      </c>
      <c r="J52" s="118" t="str">
        <f>unique_contracts!AB52</f>
        <v>Buy</v>
      </c>
      <c r="K52" s="99">
        <f>unique_contracts!AM52</f>
        <v>0</v>
      </c>
      <c r="L52" s="99">
        <f>unique_contracts!AN52</f>
        <v>0</v>
      </c>
      <c r="M52" s="99">
        <f>unique_contracts!AO52</f>
        <v>0</v>
      </c>
      <c r="N52" s="99">
        <f>unique_contracts!AP52</f>
        <v>0</v>
      </c>
      <c r="O52" s="99">
        <f>unique_contracts!AQ52</f>
        <v>0</v>
      </c>
      <c r="P52" s="99">
        <f>unique_contracts!AR52</f>
        <v>0</v>
      </c>
      <c r="Q52" s="99" t="str">
        <f>unique_contracts!BP52</f>
        <v>EnergyCapacity</v>
      </c>
      <c r="R52" s="99">
        <f t="shared" si="0"/>
        <v>1</v>
      </c>
      <c r="S52" s="99" t="str">
        <f>IFERROR(IF(AND(I52&gt;0,E52="NotHybrid"),_xlfn.CONCAT(MAX(MIN(ROUNDDOWN(I52/D52,0),8),4),INDEX(resources!$G:$G,MATCH(B52,resources!$A:$A,0))),INDEX(resources!$G:$G,MATCH(B52,resources!$A:$A,0))),"n/a")</f>
        <v>biomass_wood</v>
      </c>
      <c r="T52" s="99" t="str">
        <f t="shared" si="1"/>
        <v>n/a</v>
      </c>
      <c r="U52" s="99" t="str">
        <f t="shared" si="2"/>
        <v>biomass_wood</v>
      </c>
      <c r="V52" s="99">
        <f t="shared" si="3"/>
        <v>0</v>
      </c>
      <c r="W52" s="99">
        <f t="shared" si="4"/>
        <v>0</v>
      </c>
      <c r="X52" s="116">
        <f t="shared" si="5"/>
        <v>1</v>
      </c>
      <c r="Y52" s="116">
        <f t="shared" si="6"/>
        <v>1</v>
      </c>
      <c r="Z52" s="99">
        <f>MIN((IFERROR(IF(AND($V52&lt;=Z$1,$W52&gt;=Z$1),INDEX(Reliability!E$23:E$50,MATCH($S52,Reliability!$C$23:$C$50,0)),0),0)*IF($T52="n/a",$D52*$Y52,$G52)+IFERROR(IF(AND($V52&lt;=Z$1,$W52&gt;=Z$1),INDEX(Reliability!E$23:E$50,MATCH($T52,Reliability!$C$23:$C$50,0)),0),0)*$H52*$X52*$Y52),$D52)*$R52</f>
        <v>0</v>
      </c>
      <c r="AA52" s="99">
        <f>MIN((IFERROR(IF(AND($V52&lt;=AA$1,$W52&gt;=AA$1),INDEX(Reliability!F$23:F$50,MATCH($S52,Reliability!$C$23:$C$50,0)),0),0)*IF($T52="n/a",$D52*$Y52,$G52)+IFERROR(IF(AND($V52&lt;=AA$1,$W52&gt;=AA$1),INDEX(Reliability!F$23:F$50,MATCH($T52,Reliability!$C$23:$C$50,0)),0),0)*$H52*$X52*$Y52),$D52)*$R52</f>
        <v>0</v>
      </c>
      <c r="AB52" s="99">
        <f>MIN((IFERROR(IF(AND($V52&lt;=AB$1,$W52&gt;=AB$1),INDEX(Reliability!G$23:G$50,MATCH($S52,Reliability!$C$23:$C$50,0)),0),0)*IF($T52="n/a",$D52*$Y52,$G52)+IFERROR(IF(AND($V52&lt;=AB$1,$W52&gt;=AB$1),INDEX(Reliability!G$23:G$50,MATCH($T52,Reliability!$C$23:$C$50,0)),0),0)*$H52*$X52*$Y52),$D52)*$R52</f>
        <v>0</v>
      </c>
      <c r="AC52" s="99">
        <f>MIN((IFERROR(IF(AND($V52&lt;=AC$1,$W52&gt;=AC$1),INDEX(Reliability!H$23:H$50,MATCH($S52,Reliability!$C$23:$C$50,0)),0),0)*IF($T52="n/a",$D52*$Y52,$G52)+IFERROR(IF(AND($V52&lt;=AC$1,$W52&gt;=AC$1),INDEX(Reliability!H$23:H$50,MATCH($T52,Reliability!$C$23:$C$50,0)),0),0)*$H52*$X52*$Y52),$D52)*$R52</f>
        <v>0</v>
      </c>
      <c r="AD52" s="99">
        <f>MIN((IFERROR(IF(AND($V52&lt;=AD$1,$W52&gt;=AD$1),INDEX(Reliability!I$23:I$50,MATCH($S52,Reliability!$C$23:$C$50,0)),0),0)*IF($T52="n/a",$D52*$Y52,$G52)+IFERROR(IF(AND($V52&lt;=AD$1,$W52&gt;=AD$1),INDEX(Reliability!I$23:I$50,MATCH($T52,Reliability!$C$23:$C$50,0)),0),0)*$H52*$X52*$Y52),$D52)*$R52</f>
        <v>0</v>
      </c>
      <c r="AE52" s="99">
        <f>MIN((IFERROR(IF(AND($V52&lt;=AE$1,$W52&gt;=AE$1),INDEX(Reliability!J$23:J$50,MATCH($S52,Reliability!$C$23:$C$50,0)),0),0)*IF($T52="n/a",$D52*$Y52,$G52)+IFERROR(IF(AND($V52&lt;=AE$1,$W52&gt;=AE$1),INDEX(Reliability!J$23:J$50,MATCH($T52,Reliability!$C$23:$C$50,0)),0),0)*$H52*$X52*$Y52),$D52)*$R52</f>
        <v>0</v>
      </c>
      <c r="AF52" s="99">
        <f>MIN((IFERROR(IF(AND($V52&lt;=AF$1,$W52&gt;=AF$1),INDEX(Reliability!K$23:K$50,MATCH($S52,Reliability!$C$23:$C$50,0)),0),0)*IF($T52="n/a",$D52*$Y52,$G52)+IFERROR(IF(AND($V52&lt;=AF$1,$W52&gt;=AF$1),INDEX(Reliability!K$23:K$50,MATCH($T52,Reliability!$C$23:$C$50,0)),0),0)*$H52*$X52*$Y52),$D52)*$R52</f>
        <v>0</v>
      </c>
      <c r="AG52" s="99">
        <f>MIN((IFERROR(IF(AND($V52&lt;=AG$1,$W52&gt;=AG$1),INDEX(Reliability!L$23:L$50,MATCH($S52,Reliability!$C$23:$C$50,0)),0),0)*IF($T52="n/a",$D52*$Y52,$G52)+IFERROR(IF(AND($V52&lt;=AG$1,$W52&gt;=AG$1),INDEX(Reliability!L$23:L$50,MATCH($T52,Reliability!$C$23:$C$50,0)),0),0)*$H52*$X52*$Y52),$D52)*$R52</f>
        <v>0</v>
      </c>
      <c r="AH52" s="99">
        <f>MIN((IFERROR(IF(AND($V52&lt;=AH$1,$W52&gt;=AH$1),INDEX(Reliability!M$23:M$50,MATCH($S52,Reliability!$C$23:$C$50,0)),0),0)*IF($T52="n/a",$D52*$Y52,$G52)+IFERROR(IF(AND($V52&lt;=AH$1,$W52&gt;=AH$1),INDEX(Reliability!M$23:M$50,MATCH($T52,Reliability!$C$23:$C$50,0)),0),0)*$H52*$X52*$Y52),$D52)*$R52</f>
        <v>0</v>
      </c>
      <c r="AI52" s="99">
        <f>MIN((IFERROR(IF(AND($V52&lt;=AI$1,$W52&gt;=AI$1),INDEX(Reliability!N$23:N$50,MATCH($S52,Reliability!$C$23:$C$50,0)),0),0)*IF($T52="n/a",$D52*$Y52,$G52)+IFERROR(IF(AND($V52&lt;=AI$1,$W52&gt;=AI$1),INDEX(Reliability!N$23:N$50,MATCH($T52,Reliability!$C$23:$C$50,0)),0),0)*$H52*$X52*$Y52),$D52)*$R52</f>
        <v>0</v>
      </c>
      <c r="AJ52" s="99">
        <f>MIN((IFERROR(IF(AND($V52&lt;=AJ$1,$W52&gt;=AJ$1),INDEX(Reliability!O$23:O$50,MATCH($S52,Reliability!$C$23:$C$50,0)),0),0)*IF($T52="n/a",$D52*$Y52,$G52)+IFERROR(IF(AND($V52&lt;=AJ$1,$W52&gt;=AJ$1),INDEX(Reliability!O$23:O$50,MATCH($T52,Reliability!$C$23:$C$50,0)),0),0)*$H52*$X52*$Y52),$D52)*$R52</f>
        <v>0</v>
      </c>
      <c r="AK52" s="99">
        <f>MIN((IFERROR(IF(AND($V52&lt;=AK$1,$W52&gt;=AK$1),INDEX(Reliability!P$23:P$50,MATCH($S52,Reliability!$C$23:$C$50,0)),0),0)*IF($T52="n/a",$D52*$Y52,$G52)+IFERROR(IF(AND($V52&lt;=AK$1,$W52&gt;=AK$1),INDEX(Reliability!P$23:P$50,MATCH($T52,Reliability!$C$23:$C$50,0)),0),0)*$H52*$X52*$Y52),$D52)*$R52</f>
        <v>0</v>
      </c>
    </row>
    <row r="53" spans="2:37" x14ac:dyDescent="0.25">
      <c r="B53" s="118" t="str">
        <f>unique_contracts!B53</f>
        <v>_EXISTING_GENERIC_INSTATE_SMALL_HYDRO</v>
      </c>
      <c r="C53" s="99" t="str">
        <f>unique_contracts!D53</f>
        <v>PlannedExisting</v>
      </c>
      <c r="D53" s="117">
        <f>unique_contracts!J53</f>
        <v>6.07</v>
      </c>
      <c r="E53" s="99">
        <f>unique_contracts!M53</f>
        <v>0</v>
      </c>
      <c r="F53" s="99">
        <f>unique_contracts!N53</f>
        <v>0</v>
      </c>
      <c r="G53" s="99">
        <f>unique_contracts!P53</f>
        <v>0</v>
      </c>
      <c r="H53" s="99">
        <f>unique_contracts!R53</f>
        <v>0</v>
      </c>
      <c r="I53" s="99">
        <f>unique_contracts!V53</f>
        <v>0</v>
      </c>
      <c r="J53" s="118" t="str">
        <f>unique_contracts!AB53</f>
        <v>Buy</v>
      </c>
      <c r="K53" s="99">
        <f>unique_contracts!AM53</f>
        <v>0</v>
      </c>
      <c r="L53" s="99">
        <f>unique_contracts!AN53</f>
        <v>0</v>
      </c>
      <c r="M53" s="99">
        <f>unique_contracts!AO53</f>
        <v>0</v>
      </c>
      <c r="N53" s="99">
        <f>unique_contracts!AP53</f>
        <v>0</v>
      </c>
      <c r="O53" s="99">
        <f>unique_contracts!AQ53</f>
        <v>0</v>
      </c>
      <c r="P53" s="99">
        <f>unique_contracts!AR53</f>
        <v>0</v>
      </c>
      <c r="Q53" s="99" t="str">
        <f>unique_contracts!BP53</f>
        <v>EnergyCapacity</v>
      </c>
      <c r="R53" s="99">
        <f t="shared" si="0"/>
        <v>1</v>
      </c>
      <c r="S53" s="99" t="str">
        <f>IFERROR(IF(AND(I53&gt;0,E53="NotHybrid"),_xlfn.CONCAT(MAX(MIN(ROUNDDOWN(I53/D53,0),8),4),INDEX(resources!$G:$G,MATCH(B53,resources!$A:$A,0))),INDEX(resources!$G:$G,MATCH(B53,resources!$A:$A,0))),"n/a")</f>
        <v>hydro</v>
      </c>
      <c r="T53" s="99" t="str">
        <f t="shared" si="1"/>
        <v>n/a</v>
      </c>
      <c r="U53" s="99" t="str">
        <f t="shared" si="2"/>
        <v>hydro</v>
      </c>
      <c r="V53" s="99">
        <f t="shared" si="3"/>
        <v>0</v>
      </c>
      <c r="W53" s="99">
        <f t="shared" si="4"/>
        <v>0</v>
      </c>
      <c r="X53" s="116">
        <f t="shared" si="5"/>
        <v>1</v>
      </c>
      <c r="Y53" s="116">
        <f t="shared" si="6"/>
        <v>1</v>
      </c>
      <c r="Z53" s="99">
        <f>MIN((IFERROR(IF(AND($V53&lt;=Z$1,$W53&gt;=Z$1),INDEX(Reliability!E$23:E$50,MATCH($S53,Reliability!$C$23:$C$50,0)),0),0)*IF($T53="n/a",$D53*$Y53,$G53)+IFERROR(IF(AND($V53&lt;=Z$1,$W53&gt;=Z$1),INDEX(Reliability!E$23:E$50,MATCH($T53,Reliability!$C$23:$C$50,0)),0),0)*$H53*$X53*$Y53),$D53)*$R53</f>
        <v>0</v>
      </c>
      <c r="AA53" s="99">
        <f>MIN((IFERROR(IF(AND($V53&lt;=AA$1,$W53&gt;=AA$1),INDEX(Reliability!F$23:F$50,MATCH($S53,Reliability!$C$23:$C$50,0)),0),0)*IF($T53="n/a",$D53*$Y53,$G53)+IFERROR(IF(AND($V53&lt;=AA$1,$W53&gt;=AA$1),INDEX(Reliability!F$23:F$50,MATCH($T53,Reliability!$C$23:$C$50,0)),0),0)*$H53*$X53*$Y53),$D53)*$R53</f>
        <v>0</v>
      </c>
      <c r="AB53" s="99">
        <f>MIN((IFERROR(IF(AND($V53&lt;=AB$1,$W53&gt;=AB$1),INDEX(Reliability!G$23:G$50,MATCH($S53,Reliability!$C$23:$C$50,0)),0),0)*IF($T53="n/a",$D53*$Y53,$G53)+IFERROR(IF(AND($V53&lt;=AB$1,$W53&gt;=AB$1),INDEX(Reliability!G$23:G$50,MATCH($T53,Reliability!$C$23:$C$50,0)),0),0)*$H53*$X53*$Y53),$D53)*$R53</f>
        <v>0</v>
      </c>
      <c r="AC53" s="99">
        <f>MIN((IFERROR(IF(AND($V53&lt;=AC$1,$W53&gt;=AC$1),INDEX(Reliability!H$23:H$50,MATCH($S53,Reliability!$C$23:$C$50,0)),0),0)*IF($T53="n/a",$D53*$Y53,$G53)+IFERROR(IF(AND($V53&lt;=AC$1,$W53&gt;=AC$1),INDEX(Reliability!H$23:H$50,MATCH($T53,Reliability!$C$23:$C$50,0)),0),0)*$H53*$X53*$Y53),$D53)*$R53</f>
        <v>0</v>
      </c>
      <c r="AD53" s="99">
        <f>MIN((IFERROR(IF(AND($V53&lt;=AD$1,$W53&gt;=AD$1),INDEX(Reliability!I$23:I$50,MATCH($S53,Reliability!$C$23:$C$50,0)),0),0)*IF($T53="n/a",$D53*$Y53,$G53)+IFERROR(IF(AND($V53&lt;=AD$1,$W53&gt;=AD$1),INDEX(Reliability!I$23:I$50,MATCH($T53,Reliability!$C$23:$C$50,0)),0),0)*$H53*$X53*$Y53),$D53)*$R53</f>
        <v>0</v>
      </c>
      <c r="AE53" s="99">
        <f>MIN((IFERROR(IF(AND($V53&lt;=AE$1,$W53&gt;=AE$1),INDEX(Reliability!J$23:J$50,MATCH($S53,Reliability!$C$23:$C$50,0)),0),0)*IF($T53="n/a",$D53*$Y53,$G53)+IFERROR(IF(AND($V53&lt;=AE$1,$W53&gt;=AE$1),INDEX(Reliability!J$23:J$50,MATCH($T53,Reliability!$C$23:$C$50,0)),0),0)*$H53*$X53*$Y53),$D53)*$R53</f>
        <v>0</v>
      </c>
      <c r="AF53" s="99">
        <f>MIN((IFERROR(IF(AND($V53&lt;=AF$1,$W53&gt;=AF$1),INDEX(Reliability!K$23:K$50,MATCH($S53,Reliability!$C$23:$C$50,0)),0),0)*IF($T53="n/a",$D53*$Y53,$G53)+IFERROR(IF(AND($V53&lt;=AF$1,$W53&gt;=AF$1),INDEX(Reliability!K$23:K$50,MATCH($T53,Reliability!$C$23:$C$50,0)),0),0)*$H53*$X53*$Y53),$D53)*$R53</f>
        <v>0</v>
      </c>
      <c r="AG53" s="99">
        <f>MIN((IFERROR(IF(AND($V53&lt;=AG$1,$W53&gt;=AG$1),INDEX(Reliability!L$23:L$50,MATCH($S53,Reliability!$C$23:$C$50,0)),0),0)*IF($T53="n/a",$D53*$Y53,$G53)+IFERROR(IF(AND($V53&lt;=AG$1,$W53&gt;=AG$1),INDEX(Reliability!L$23:L$50,MATCH($T53,Reliability!$C$23:$C$50,0)),0),0)*$H53*$X53*$Y53),$D53)*$R53</f>
        <v>0</v>
      </c>
      <c r="AH53" s="99">
        <f>MIN((IFERROR(IF(AND($V53&lt;=AH$1,$W53&gt;=AH$1),INDEX(Reliability!M$23:M$50,MATCH($S53,Reliability!$C$23:$C$50,0)),0),0)*IF($T53="n/a",$D53*$Y53,$G53)+IFERROR(IF(AND($V53&lt;=AH$1,$W53&gt;=AH$1),INDEX(Reliability!M$23:M$50,MATCH($T53,Reliability!$C$23:$C$50,0)),0),0)*$H53*$X53*$Y53),$D53)*$R53</f>
        <v>0</v>
      </c>
      <c r="AI53" s="99">
        <f>MIN((IFERROR(IF(AND($V53&lt;=AI$1,$W53&gt;=AI$1),INDEX(Reliability!N$23:N$50,MATCH($S53,Reliability!$C$23:$C$50,0)),0),0)*IF($T53="n/a",$D53*$Y53,$G53)+IFERROR(IF(AND($V53&lt;=AI$1,$W53&gt;=AI$1),INDEX(Reliability!N$23:N$50,MATCH($T53,Reliability!$C$23:$C$50,0)),0),0)*$H53*$X53*$Y53),$D53)*$R53</f>
        <v>0</v>
      </c>
      <c r="AJ53" s="99">
        <f>MIN((IFERROR(IF(AND($V53&lt;=AJ$1,$W53&gt;=AJ$1),INDEX(Reliability!O$23:O$50,MATCH($S53,Reliability!$C$23:$C$50,0)),0),0)*IF($T53="n/a",$D53*$Y53,$G53)+IFERROR(IF(AND($V53&lt;=AJ$1,$W53&gt;=AJ$1),INDEX(Reliability!O$23:O$50,MATCH($T53,Reliability!$C$23:$C$50,0)),0),0)*$H53*$X53*$Y53),$D53)*$R53</f>
        <v>0</v>
      </c>
      <c r="AK53" s="99">
        <f>MIN((IFERROR(IF(AND($V53&lt;=AK$1,$W53&gt;=AK$1),INDEX(Reliability!P$23:P$50,MATCH($S53,Reliability!$C$23:$C$50,0)),0),0)*IF($T53="n/a",$D53*$Y53,$G53)+IFERROR(IF(AND($V53&lt;=AK$1,$W53&gt;=AK$1),INDEX(Reliability!P$23:P$50,MATCH($T53,Reliability!$C$23:$C$50,0)),0),0)*$H53*$X53*$Y53),$D53)*$R53</f>
        <v>0</v>
      </c>
    </row>
    <row r="54" spans="2:37" x14ac:dyDescent="0.25">
      <c r="B54" s="118" t="str">
        <f>unique_contracts!B54</f>
        <v>_NEW_GENERIC_WIND</v>
      </c>
      <c r="C54" s="99" t="str">
        <f>unique_contracts!D54</f>
        <v>PlannedNew</v>
      </c>
      <c r="D54" s="117">
        <f>unique_contracts!J54</f>
        <v>25.215</v>
      </c>
      <c r="E54" s="99">
        <f>unique_contracts!M54</f>
        <v>0</v>
      </c>
      <c r="F54" s="99">
        <f>unique_contracts!N54</f>
        <v>0</v>
      </c>
      <c r="G54" s="99">
        <f>unique_contracts!P54</f>
        <v>0</v>
      </c>
      <c r="H54" s="99">
        <f>unique_contracts!R54</f>
        <v>0</v>
      </c>
      <c r="I54" s="99">
        <f>unique_contracts!V54</f>
        <v>0</v>
      </c>
      <c r="J54" s="118" t="str">
        <f>unique_contracts!AB54</f>
        <v>Buy</v>
      </c>
      <c r="K54" s="99">
        <f>unique_contracts!AM54</f>
        <v>0</v>
      </c>
      <c r="L54" s="99">
        <f>unique_contracts!AN54</f>
        <v>0</v>
      </c>
      <c r="M54" s="99">
        <f>unique_contracts!AO54</f>
        <v>0</v>
      </c>
      <c r="N54" s="99">
        <f>unique_contracts!AP54</f>
        <v>0</v>
      </c>
      <c r="O54" s="99">
        <f>unique_contracts!AQ54</f>
        <v>0</v>
      </c>
      <c r="P54" s="99">
        <f>unique_contracts!AR54</f>
        <v>0</v>
      </c>
      <c r="Q54" s="99" t="str">
        <f>unique_contracts!BP54</f>
        <v>EnergyCapacity</v>
      </c>
      <c r="R54" s="99">
        <f t="shared" si="0"/>
        <v>1</v>
      </c>
      <c r="S54" s="99" t="str">
        <f>IFERROR(IF(AND(I54&gt;0,E54="NotHybrid"),_xlfn.CONCAT(MAX(MIN(ROUNDDOWN(I54/D54,0),8),4),INDEX(resources!$G:$G,MATCH(B54,resources!$A:$A,0))),INDEX(resources!$G:$G,MATCH(B54,resources!$A:$A,0))),"n/a")</f>
        <v>in_state_wind_south</v>
      </c>
      <c r="T54" s="99" t="str">
        <f t="shared" si="1"/>
        <v>n/a</v>
      </c>
      <c r="U54" s="99" t="str">
        <f t="shared" si="2"/>
        <v>in_state_wind_south</v>
      </c>
      <c r="V54" s="99">
        <f t="shared" si="3"/>
        <v>0</v>
      </c>
      <c r="W54" s="99">
        <f t="shared" si="4"/>
        <v>0</v>
      </c>
      <c r="X54" s="116">
        <f t="shared" si="5"/>
        <v>1</v>
      </c>
      <c r="Y54" s="116">
        <f t="shared" si="6"/>
        <v>1</v>
      </c>
      <c r="Z54" s="99">
        <f>MIN((IFERROR(IF(AND($V54&lt;=Z$1,$W54&gt;=Z$1),INDEX(Reliability!E$23:E$50,MATCH($S54,Reliability!$C$23:$C$50,0)),0),0)*IF($T54="n/a",$D54*$Y54,$G54)+IFERROR(IF(AND($V54&lt;=Z$1,$W54&gt;=Z$1),INDEX(Reliability!E$23:E$50,MATCH($T54,Reliability!$C$23:$C$50,0)),0),0)*$H54*$X54*$Y54),$D54)*$R54</f>
        <v>0</v>
      </c>
      <c r="AA54" s="99">
        <f>MIN((IFERROR(IF(AND($V54&lt;=AA$1,$W54&gt;=AA$1),INDEX(Reliability!F$23:F$50,MATCH($S54,Reliability!$C$23:$C$50,0)),0),0)*IF($T54="n/a",$D54*$Y54,$G54)+IFERROR(IF(AND($V54&lt;=AA$1,$W54&gt;=AA$1),INDEX(Reliability!F$23:F$50,MATCH($T54,Reliability!$C$23:$C$50,0)),0),0)*$H54*$X54*$Y54),$D54)*$R54</f>
        <v>0</v>
      </c>
      <c r="AB54" s="99">
        <f>MIN((IFERROR(IF(AND($V54&lt;=AB$1,$W54&gt;=AB$1),INDEX(Reliability!G$23:G$50,MATCH($S54,Reliability!$C$23:$C$50,0)),0),0)*IF($T54="n/a",$D54*$Y54,$G54)+IFERROR(IF(AND($V54&lt;=AB$1,$W54&gt;=AB$1),INDEX(Reliability!G$23:G$50,MATCH($T54,Reliability!$C$23:$C$50,0)),0),0)*$H54*$X54*$Y54),$D54)*$R54</f>
        <v>0</v>
      </c>
      <c r="AC54" s="99">
        <f>MIN((IFERROR(IF(AND($V54&lt;=AC$1,$W54&gt;=AC$1),INDEX(Reliability!H$23:H$50,MATCH($S54,Reliability!$C$23:$C$50,0)),0),0)*IF($T54="n/a",$D54*$Y54,$G54)+IFERROR(IF(AND($V54&lt;=AC$1,$W54&gt;=AC$1),INDEX(Reliability!H$23:H$50,MATCH($T54,Reliability!$C$23:$C$50,0)),0),0)*$H54*$X54*$Y54),$D54)*$R54</f>
        <v>0</v>
      </c>
      <c r="AD54" s="99">
        <f>MIN((IFERROR(IF(AND($V54&lt;=AD$1,$W54&gt;=AD$1),INDEX(Reliability!I$23:I$50,MATCH($S54,Reliability!$C$23:$C$50,0)),0),0)*IF($T54="n/a",$D54*$Y54,$G54)+IFERROR(IF(AND($V54&lt;=AD$1,$W54&gt;=AD$1),INDEX(Reliability!I$23:I$50,MATCH($T54,Reliability!$C$23:$C$50,0)),0),0)*$H54*$X54*$Y54),$D54)*$R54</f>
        <v>0</v>
      </c>
      <c r="AE54" s="99">
        <f>MIN((IFERROR(IF(AND($V54&lt;=AE$1,$W54&gt;=AE$1),INDEX(Reliability!J$23:J$50,MATCH($S54,Reliability!$C$23:$C$50,0)),0),0)*IF($T54="n/a",$D54*$Y54,$G54)+IFERROR(IF(AND($V54&lt;=AE$1,$W54&gt;=AE$1),INDEX(Reliability!J$23:J$50,MATCH($T54,Reliability!$C$23:$C$50,0)),0),0)*$H54*$X54*$Y54),$D54)*$R54</f>
        <v>0</v>
      </c>
      <c r="AF54" s="99">
        <f>MIN((IFERROR(IF(AND($V54&lt;=AF$1,$W54&gt;=AF$1),INDEX(Reliability!K$23:K$50,MATCH($S54,Reliability!$C$23:$C$50,0)),0),0)*IF($T54="n/a",$D54*$Y54,$G54)+IFERROR(IF(AND($V54&lt;=AF$1,$W54&gt;=AF$1),INDEX(Reliability!K$23:K$50,MATCH($T54,Reliability!$C$23:$C$50,0)),0),0)*$H54*$X54*$Y54),$D54)*$R54</f>
        <v>0</v>
      </c>
      <c r="AG54" s="99">
        <f>MIN((IFERROR(IF(AND($V54&lt;=AG$1,$W54&gt;=AG$1),INDEX(Reliability!L$23:L$50,MATCH($S54,Reliability!$C$23:$C$50,0)),0),0)*IF($T54="n/a",$D54*$Y54,$G54)+IFERROR(IF(AND($V54&lt;=AG$1,$W54&gt;=AG$1),INDEX(Reliability!L$23:L$50,MATCH($T54,Reliability!$C$23:$C$50,0)),0),0)*$H54*$X54*$Y54),$D54)*$R54</f>
        <v>0</v>
      </c>
      <c r="AH54" s="99">
        <f>MIN((IFERROR(IF(AND($V54&lt;=AH$1,$W54&gt;=AH$1),INDEX(Reliability!M$23:M$50,MATCH($S54,Reliability!$C$23:$C$50,0)),0),0)*IF($T54="n/a",$D54*$Y54,$G54)+IFERROR(IF(AND($V54&lt;=AH$1,$W54&gt;=AH$1),INDEX(Reliability!M$23:M$50,MATCH($T54,Reliability!$C$23:$C$50,0)),0),0)*$H54*$X54*$Y54),$D54)*$R54</f>
        <v>0</v>
      </c>
      <c r="AI54" s="99">
        <f>MIN((IFERROR(IF(AND($V54&lt;=AI$1,$W54&gt;=AI$1),INDEX(Reliability!N$23:N$50,MATCH($S54,Reliability!$C$23:$C$50,0)),0),0)*IF($T54="n/a",$D54*$Y54,$G54)+IFERROR(IF(AND($V54&lt;=AI$1,$W54&gt;=AI$1),INDEX(Reliability!N$23:N$50,MATCH($T54,Reliability!$C$23:$C$50,0)),0),0)*$H54*$X54*$Y54),$D54)*$R54</f>
        <v>0</v>
      </c>
      <c r="AJ54" s="99">
        <f>MIN((IFERROR(IF(AND($V54&lt;=AJ$1,$W54&gt;=AJ$1),INDEX(Reliability!O$23:O$50,MATCH($S54,Reliability!$C$23:$C$50,0)),0),0)*IF($T54="n/a",$D54*$Y54,$G54)+IFERROR(IF(AND($V54&lt;=AJ$1,$W54&gt;=AJ$1),INDEX(Reliability!O$23:O$50,MATCH($T54,Reliability!$C$23:$C$50,0)),0),0)*$H54*$X54*$Y54),$D54)*$R54</f>
        <v>0</v>
      </c>
      <c r="AK54" s="99">
        <f>MIN((IFERROR(IF(AND($V54&lt;=AK$1,$W54&gt;=AK$1),INDEX(Reliability!P$23:P$50,MATCH($S54,Reliability!$C$23:$C$50,0)),0),0)*IF($T54="n/a",$D54*$Y54,$G54)+IFERROR(IF(AND($V54&lt;=AK$1,$W54&gt;=AK$1),INDEX(Reliability!P$23:P$50,MATCH($T54,Reliability!$C$23:$C$50,0)),0),0)*$H54*$X54*$Y54),$D54)*$R54</f>
        <v>0</v>
      </c>
    </row>
    <row r="55" spans="2:37" x14ac:dyDescent="0.25">
      <c r="B55" s="118" t="str">
        <f>unique_contracts!B55</f>
        <v>_NEW_GENERIC_SOLAR_FIXED</v>
      </c>
      <c r="C55" s="99" t="str">
        <f>unique_contracts!D55</f>
        <v>PlannedNew</v>
      </c>
      <c r="D55" s="117">
        <f>unique_contracts!J55</f>
        <v>38.951999999999998</v>
      </c>
      <c r="E55" s="99">
        <f>unique_contracts!M55</f>
        <v>0</v>
      </c>
      <c r="F55" s="99">
        <f>unique_contracts!N55</f>
        <v>0</v>
      </c>
      <c r="G55" s="99">
        <f>unique_contracts!P55</f>
        <v>0</v>
      </c>
      <c r="H55" s="99">
        <f>unique_contracts!R55</f>
        <v>0</v>
      </c>
      <c r="I55" s="99">
        <f>unique_contracts!V55</f>
        <v>0</v>
      </c>
      <c r="J55" s="118" t="str">
        <f>unique_contracts!AB55</f>
        <v>Buy</v>
      </c>
      <c r="K55" s="99">
        <f>unique_contracts!AM55</f>
        <v>0</v>
      </c>
      <c r="L55" s="99">
        <f>unique_contracts!AN55</f>
        <v>0</v>
      </c>
      <c r="M55" s="99">
        <f>unique_contracts!AO55</f>
        <v>0</v>
      </c>
      <c r="N55" s="99">
        <f>unique_contracts!AP55</f>
        <v>0</v>
      </c>
      <c r="O55" s="99">
        <f>unique_contracts!AQ55</f>
        <v>0</v>
      </c>
      <c r="P55" s="99">
        <f>unique_contracts!AR55</f>
        <v>0</v>
      </c>
      <c r="Q55" s="99" t="str">
        <f>unique_contracts!BP55</f>
        <v>EnergyCapacity</v>
      </c>
      <c r="R55" s="99">
        <f t="shared" si="0"/>
        <v>1</v>
      </c>
      <c r="S55" s="99" t="str">
        <f>IFERROR(IF(AND(I55&gt;0,E55="NotHybrid"),_xlfn.CONCAT(MAX(MIN(ROUNDDOWN(I55/D55,0),8),4),INDEX(resources!$G:$G,MATCH(B55,resources!$A:$A,0))),INDEX(resources!$G:$G,MATCH(B55,resources!$A:$A,0))),"n/a")</f>
        <v>utility_pv</v>
      </c>
      <c r="T55" s="99" t="str">
        <f t="shared" si="1"/>
        <v>n/a</v>
      </c>
      <c r="U55" s="99" t="str">
        <f t="shared" si="2"/>
        <v>utility_pv</v>
      </c>
      <c r="V55" s="99">
        <f t="shared" si="3"/>
        <v>0</v>
      </c>
      <c r="W55" s="99">
        <f t="shared" si="4"/>
        <v>0</v>
      </c>
      <c r="X55" s="116">
        <f t="shared" si="5"/>
        <v>1</v>
      </c>
      <c r="Y55" s="116">
        <f t="shared" si="6"/>
        <v>1</v>
      </c>
      <c r="Z55" s="99">
        <f>MIN((IFERROR(IF(AND($V55&lt;=Z$1,$W55&gt;=Z$1),INDEX(Reliability!E$23:E$50,MATCH($S55,Reliability!$C$23:$C$50,0)),0),0)*IF($T55="n/a",$D55*$Y55,$G55)+IFERROR(IF(AND($V55&lt;=Z$1,$W55&gt;=Z$1),INDEX(Reliability!E$23:E$50,MATCH($T55,Reliability!$C$23:$C$50,0)),0),0)*$H55*$X55*$Y55),$D55)*$R55</f>
        <v>0</v>
      </c>
      <c r="AA55" s="99">
        <f>MIN((IFERROR(IF(AND($V55&lt;=AA$1,$W55&gt;=AA$1),INDEX(Reliability!F$23:F$50,MATCH($S55,Reliability!$C$23:$C$50,0)),0),0)*IF($T55="n/a",$D55*$Y55,$G55)+IFERROR(IF(AND($V55&lt;=AA$1,$W55&gt;=AA$1),INDEX(Reliability!F$23:F$50,MATCH($T55,Reliability!$C$23:$C$50,0)),0),0)*$H55*$X55*$Y55),$D55)*$R55</f>
        <v>0</v>
      </c>
      <c r="AB55" s="99">
        <f>MIN((IFERROR(IF(AND($V55&lt;=AB$1,$W55&gt;=AB$1),INDEX(Reliability!G$23:G$50,MATCH($S55,Reliability!$C$23:$C$50,0)),0),0)*IF($T55="n/a",$D55*$Y55,$G55)+IFERROR(IF(AND($V55&lt;=AB$1,$W55&gt;=AB$1),INDEX(Reliability!G$23:G$50,MATCH($T55,Reliability!$C$23:$C$50,0)),0),0)*$H55*$X55*$Y55),$D55)*$R55</f>
        <v>0</v>
      </c>
      <c r="AC55" s="99">
        <f>MIN((IFERROR(IF(AND($V55&lt;=AC$1,$W55&gt;=AC$1),INDEX(Reliability!H$23:H$50,MATCH($S55,Reliability!$C$23:$C$50,0)),0),0)*IF($T55="n/a",$D55*$Y55,$G55)+IFERROR(IF(AND($V55&lt;=AC$1,$W55&gt;=AC$1),INDEX(Reliability!H$23:H$50,MATCH($T55,Reliability!$C$23:$C$50,0)),0),0)*$H55*$X55*$Y55),$D55)*$R55</f>
        <v>0</v>
      </c>
      <c r="AD55" s="99">
        <f>MIN((IFERROR(IF(AND($V55&lt;=AD$1,$W55&gt;=AD$1),INDEX(Reliability!I$23:I$50,MATCH($S55,Reliability!$C$23:$C$50,0)),0),0)*IF($T55="n/a",$D55*$Y55,$G55)+IFERROR(IF(AND($V55&lt;=AD$1,$W55&gt;=AD$1),INDEX(Reliability!I$23:I$50,MATCH($T55,Reliability!$C$23:$C$50,0)),0),0)*$H55*$X55*$Y55),$D55)*$R55</f>
        <v>0</v>
      </c>
      <c r="AE55" s="99">
        <f>MIN((IFERROR(IF(AND($V55&lt;=AE$1,$W55&gt;=AE$1),INDEX(Reliability!J$23:J$50,MATCH($S55,Reliability!$C$23:$C$50,0)),0),0)*IF($T55="n/a",$D55*$Y55,$G55)+IFERROR(IF(AND($V55&lt;=AE$1,$W55&gt;=AE$1),INDEX(Reliability!J$23:J$50,MATCH($T55,Reliability!$C$23:$C$50,0)),0),0)*$H55*$X55*$Y55),$D55)*$R55</f>
        <v>0</v>
      </c>
      <c r="AF55" s="99">
        <f>MIN((IFERROR(IF(AND($V55&lt;=AF$1,$W55&gt;=AF$1),INDEX(Reliability!K$23:K$50,MATCH($S55,Reliability!$C$23:$C$50,0)),0),0)*IF($T55="n/a",$D55*$Y55,$G55)+IFERROR(IF(AND($V55&lt;=AF$1,$W55&gt;=AF$1),INDEX(Reliability!K$23:K$50,MATCH($T55,Reliability!$C$23:$C$50,0)),0),0)*$H55*$X55*$Y55),$D55)*$R55</f>
        <v>0</v>
      </c>
      <c r="AG55" s="99">
        <f>MIN((IFERROR(IF(AND($V55&lt;=AG$1,$W55&gt;=AG$1),INDEX(Reliability!L$23:L$50,MATCH($S55,Reliability!$C$23:$C$50,0)),0),0)*IF($T55="n/a",$D55*$Y55,$G55)+IFERROR(IF(AND($V55&lt;=AG$1,$W55&gt;=AG$1),INDEX(Reliability!L$23:L$50,MATCH($T55,Reliability!$C$23:$C$50,0)),0),0)*$H55*$X55*$Y55),$D55)*$R55</f>
        <v>0</v>
      </c>
      <c r="AH55" s="99">
        <f>MIN((IFERROR(IF(AND($V55&lt;=AH$1,$W55&gt;=AH$1),INDEX(Reliability!M$23:M$50,MATCH($S55,Reliability!$C$23:$C$50,0)),0),0)*IF($T55="n/a",$D55*$Y55,$G55)+IFERROR(IF(AND($V55&lt;=AH$1,$W55&gt;=AH$1),INDEX(Reliability!M$23:M$50,MATCH($T55,Reliability!$C$23:$C$50,0)),0),0)*$H55*$X55*$Y55),$D55)*$R55</f>
        <v>0</v>
      </c>
      <c r="AI55" s="99">
        <f>MIN((IFERROR(IF(AND($V55&lt;=AI$1,$W55&gt;=AI$1),INDEX(Reliability!N$23:N$50,MATCH($S55,Reliability!$C$23:$C$50,0)),0),0)*IF($T55="n/a",$D55*$Y55,$G55)+IFERROR(IF(AND($V55&lt;=AI$1,$W55&gt;=AI$1),INDEX(Reliability!N$23:N$50,MATCH($T55,Reliability!$C$23:$C$50,0)),0),0)*$H55*$X55*$Y55),$D55)*$R55</f>
        <v>0</v>
      </c>
      <c r="AJ55" s="99">
        <f>MIN((IFERROR(IF(AND($V55&lt;=AJ$1,$W55&gt;=AJ$1),INDEX(Reliability!O$23:O$50,MATCH($S55,Reliability!$C$23:$C$50,0)),0),0)*IF($T55="n/a",$D55*$Y55,$G55)+IFERROR(IF(AND($V55&lt;=AJ$1,$W55&gt;=AJ$1),INDEX(Reliability!O$23:O$50,MATCH($T55,Reliability!$C$23:$C$50,0)),0),0)*$H55*$X55*$Y55),$D55)*$R55</f>
        <v>0</v>
      </c>
      <c r="AK55" s="99">
        <f>MIN((IFERROR(IF(AND($V55&lt;=AK$1,$W55&gt;=AK$1),INDEX(Reliability!P$23:P$50,MATCH($S55,Reliability!$C$23:$C$50,0)),0),0)*IF($T55="n/a",$D55*$Y55,$G55)+IFERROR(IF(AND($V55&lt;=AK$1,$W55&gt;=AK$1),INDEX(Reliability!P$23:P$50,MATCH($T55,Reliability!$C$23:$C$50,0)),0),0)*$H55*$X55*$Y55),$D55)*$R55</f>
        <v>0</v>
      </c>
    </row>
    <row r="56" spans="2:37" x14ac:dyDescent="0.25">
      <c r="B56" s="118" t="e">
        <f>unique_contracts!#REF!</f>
        <v>#REF!</v>
      </c>
      <c r="C56" s="99" t="e">
        <f>unique_contracts!#REF!</f>
        <v>#REF!</v>
      </c>
      <c r="D56" s="117" t="e">
        <f>unique_contracts!#REF!</f>
        <v>#REF!</v>
      </c>
      <c r="E56" s="99" t="e">
        <f>unique_contracts!#REF!</f>
        <v>#REF!</v>
      </c>
      <c r="F56" s="99" t="e">
        <f>unique_contracts!#REF!</f>
        <v>#REF!</v>
      </c>
      <c r="G56" s="99" t="e">
        <f>unique_contracts!#REF!</f>
        <v>#REF!</v>
      </c>
      <c r="H56" s="99" t="e">
        <f>unique_contracts!#REF!</f>
        <v>#REF!</v>
      </c>
      <c r="I56" s="99" t="e">
        <f>unique_contracts!#REF!</f>
        <v>#REF!</v>
      </c>
      <c r="J56" s="118" t="e">
        <f>unique_contracts!#REF!</f>
        <v>#REF!</v>
      </c>
      <c r="K56" s="99" t="e">
        <f>unique_contracts!#REF!</f>
        <v>#REF!</v>
      </c>
      <c r="L56" s="99" t="e">
        <f>unique_contracts!#REF!</f>
        <v>#REF!</v>
      </c>
      <c r="M56" s="99" t="e">
        <f>unique_contracts!#REF!</f>
        <v>#REF!</v>
      </c>
      <c r="N56" s="99" t="e">
        <f>unique_contracts!#REF!</f>
        <v>#REF!</v>
      </c>
      <c r="O56" s="99" t="e">
        <f>unique_contracts!#REF!</f>
        <v>#REF!</v>
      </c>
      <c r="P56" s="99" t="e">
        <f>unique_contracts!#REF!</f>
        <v>#REF!</v>
      </c>
      <c r="Q56" s="99" t="e">
        <f>unique_contracts!#REF!</f>
        <v>#REF!</v>
      </c>
      <c r="R56" s="99" t="e">
        <f t="shared" si="0"/>
        <v>#REF!</v>
      </c>
      <c r="S56" s="99" t="str">
        <f>IFERROR(IF(AND(I56&gt;0,E56="NotHybrid"),_xlfn.CONCAT(MAX(MIN(ROUNDDOWN(I56/D56,0),8),4),INDEX(resources!$G:$G,MATCH(B56,resources!$A:$A,0))),INDEX(resources!$G:$G,MATCH(B56,resources!$A:$A,0))),"n/a")</f>
        <v>n/a</v>
      </c>
      <c r="T56" s="99" t="str">
        <f t="shared" si="1"/>
        <v>n/a</v>
      </c>
      <c r="U56" s="99" t="str">
        <f t="shared" si="2"/>
        <v>n/a</v>
      </c>
      <c r="V56" s="99">
        <f t="shared" si="3"/>
        <v>0</v>
      </c>
      <c r="W56" s="99">
        <f t="shared" si="4"/>
        <v>0</v>
      </c>
      <c r="X56" s="116" t="e">
        <f t="shared" si="5"/>
        <v>#REF!</v>
      </c>
      <c r="Y56" s="116">
        <f t="shared" si="6"/>
        <v>1</v>
      </c>
      <c r="Z56" s="99" t="e">
        <f>MIN((IFERROR(IF(AND($V56&lt;=Z$1,$W56&gt;=Z$1),INDEX(Reliability!E$23:E$50,MATCH($S56,Reliability!$C$23:$C$50,0)),0),0)*IF($T56="n/a",$D56*$Y56,$G56)+IFERROR(IF(AND($V56&lt;=Z$1,$W56&gt;=Z$1),INDEX(Reliability!E$23:E$50,MATCH($T56,Reliability!$C$23:$C$50,0)),0),0)*$H56*$X56*$Y56),$D56)*$R56</f>
        <v>#REF!</v>
      </c>
      <c r="AA56" s="99" t="e">
        <f>MIN((IFERROR(IF(AND($V56&lt;=AA$1,$W56&gt;=AA$1),INDEX(Reliability!F$23:F$50,MATCH($S56,Reliability!$C$23:$C$50,0)),0),0)*IF($T56="n/a",$D56*$Y56,$G56)+IFERROR(IF(AND($V56&lt;=AA$1,$W56&gt;=AA$1),INDEX(Reliability!F$23:F$50,MATCH($T56,Reliability!$C$23:$C$50,0)),0),0)*$H56*$X56*$Y56),$D56)*$R56</f>
        <v>#REF!</v>
      </c>
      <c r="AB56" s="99" t="e">
        <f>MIN((IFERROR(IF(AND($V56&lt;=AB$1,$W56&gt;=AB$1),INDEX(Reliability!G$23:G$50,MATCH($S56,Reliability!$C$23:$C$50,0)),0),0)*IF($T56="n/a",$D56*$Y56,$G56)+IFERROR(IF(AND($V56&lt;=AB$1,$W56&gt;=AB$1),INDEX(Reliability!G$23:G$50,MATCH($T56,Reliability!$C$23:$C$50,0)),0),0)*$H56*$X56*$Y56),$D56)*$R56</f>
        <v>#REF!</v>
      </c>
      <c r="AC56" s="99" t="e">
        <f>MIN((IFERROR(IF(AND($V56&lt;=AC$1,$W56&gt;=AC$1),INDEX(Reliability!H$23:H$50,MATCH($S56,Reliability!$C$23:$C$50,0)),0),0)*IF($T56="n/a",$D56*$Y56,$G56)+IFERROR(IF(AND($V56&lt;=AC$1,$W56&gt;=AC$1),INDEX(Reliability!H$23:H$50,MATCH($T56,Reliability!$C$23:$C$50,0)),0),0)*$H56*$X56*$Y56),$D56)*$R56</f>
        <v>#REF!</v>
      </c>
      <c r="AD56" s="99" t="e">
        <f>MIN((IFERROR(IF(AND($V56&lt;=AD$1,$W56&gt;=AD$1),INDEX(Reliability!I$23:I$50,MATCH($S56,Reliability!$C$23:$C$50,0)),0),0)*IF($T56="n/a",$D56*$Y56,$G56)+IFERROR(IF(AND($V56&lt;=AD$1,$W56&gt;=AD$1),INDEX(Reliability!I$23:I$50,MATCH($T56,Reliability!$C$23:$C$50,0)),0),0)*$H56*$X56*$Y56),$D56)*$R56</f>
        <v>#REF!</v>
      </c>
      <c r="AE56" s="99" t="e">
        <f>MIN((IFERROR(IF(AND($V56&lt;=AE$1,$W56&gt;=AE$1),INDEX(Reliability!J$23:J$50,MATCH($S56,Reliability!$C$23:$C$50,0)),0),0)*IF($T56="n/a",$D56*$Y56,$G56)+IFERROR(IF(AND($V56&lt;=AE$1,$W56&gt;=AE$1),INDEX(Reliability!J$23:J$50,MATCH($T56,Reliability!$C$23:$C$50,0)),0),0)*$H56*$X56*$Y56),$D56)*$R56</f>
        <v>#REF!</v>
      </c>
      <c r="AF56" s="99" t="e">
        <f>MIN((IFERROR(IF(AND($V56&lt;=AF$1,$W56&gt;=AF$1),INDEX(Reliability!K$23:K$50,MATCH($S56,Reliability!$C$23:$C$50,0)),0),0)*IF($T56="n/a",$D56*$Y56,$G56)+IFERROR(IF(AND($V56&lt;=AF$1,$W56&gt;=AF$1),INDEX(Reliability!K$23:K$50,MATCH($T56,Reliability!$C$23:$C$50,0)),0),0)*$H56*$X56*$Y56),$D56)*$R56</f>
        <v>#REF!</v>
      </c>
      <c r="AG56" s="99" t="e">
        <f>MIN((IFERROR(IF(AND($V56&lt;=AG$1,$W56&gt;=AG$1),INDEX(Reliability!L$23:L$50,MATCH($S56,Reliability!$C$23:$C$50,0)),0),0)*IF($T56="n/a",$D56*$Y56,$G56)+IFERROR(IF(AND($V56&lt;=AG$1,$W56&gt;=AG$1),INDEX(Reliability!L$23:L$50,MATCH($T56,Reliability!$C$23:$C$50,0)),0),0)*$H56*$X56*$Y56),$D56)*$R56</f>
        <v>#REF!</v>
      </c>
      <c r="AH56" s="99" t="e">
        <f>MIN((IFERROR(IF(AND($V56&lt;=AH$1,$W56&gt;=AH$1),INDEX(Reliability!M$23:M$50,MATCH($S56,Reliability!$C$23:$C$50,0)),0),0)*IF($T56="n/a",$D56*$Y56,$G56)+IFERROR(IF(AND($V56&lt;=AH$1,$W56&gt;=AH$1),INDEX(Reliability!M$23:M$50,MATCH($T56,Reliability!$C$23:$C$50,0)),0),0)*$H56*$X56*$Y56),$D56)*$R56</f>
        <v>#REF!</v>
      </c>
      <c r="AI56" s="99" t="e">
        <f>MIN((IFERROR(IF(AND($V56&lt;=AI$1,$W56&gt;=AI$1),INDEX(Reliability!N$23:N$50,MATCH($S56,Reliability!$C$23:$C$50,0)),0),0)*IF($T56="n/a",$D56*$Y56,$G56)+IFERROR(IF(AND($V56&lt;=AI$1,$W56&gt;=AI$1),INDEX(Reliability!N$23:N$50,MATCH($T56,Reliability!$C$23:$C$50,0)),0),0)*$H56*$X56*$Y56),$D56)*$R56</f>
        <v>#REF!</v>
      </c>
      <c r="AJ56" s="99" t="e">
        <f>MIN((IFERROR(IF(AND($V56&lt;=AJ$1,$W56&gt;=AJ$1),INDEX(Reliability!O$23:O$50,MATCH($S56,Reliability!$C$23:$C$50,0)),0),0)*IF($T56="n/a",$D56*$Y56,$G56)+IFERROR(IF(AND($V56&lt;=AJ$1,$W56&gt;=AJ$1),INDEX(Reliability!O$23:O$50,MATCH($T56,Reliability!$C$23:$C$50,0)),0),0)*$H56*$X56*$Y56),$D56)*$R56</f>
        <v>#REF!</v>
      </c>
      <c r="AK56" s="99" t="e">
        <f>MIN((IFERROR(IF(AND($V56&lt;=AK$1,$W56&gt;=AK$1),INDEX(Reliability!P$23:P$50,MATCH($S56,Reliability!$C$23:$C$50,0)),0),0)*IF($T56="n/a",$D56*$Y56,$G56)+IFERROR(IF(AND($V56&lt;=AK$1,$W56&gt;=AK$1),INDEX(Reliability!P$23:P$50,MATCH($T56,Reliability!$C$23:$C$50,0)),0),0)*$H56*$X56*$Y56),$D56)*$R56</f>
        <v>#REF!</v>
      </c>
    </row>
    <row r="57" spans="2:37" x14ac:dyDescent="0.25">
      <c r="B57" s="118" t="e">
        <f>unique_contracts!#REF!</f>
        <v>#REF!</v>
      </c>
      <c r="C57" s="99" t="e">
        <f>unique_contracts!#REF!</f>
        <v>#REF!</v>
      </c>
      <c r="D57" s="117" t="e">
        <f>unique_contracts!#REF!</f>
        <v>#REF!</v>
      </c>
      <c r="E57" s="99" t="e">
        <f>unique_contracts!#REF!</f>
        <v>#REF!</v>
      </c>
      <c r="F57" s="99" t="e">
        <f>unique_contracts!#REF!</f>
        <v>#REF!</v>
      </c>
      <c r="G57" s="99" t="e">
        <f>unique_contracts!#REF!</f>
        <v>#REF!</v>
      </c>
      <c r="H57" s="99" t="e">
        <f>unique_contracts!#REF!</f>
        <v>#REF!</v>
      </c>
      <c r="I57" s="99" t="e">
        <f>unique_contracts!#REF!</f>
        <v>#REF!</v>
      </c>
      <c r="J57" s="118" t="e">
        <f>unique_contracts!#REF!</f>
        <v>#REF!</v>
      </c>
      <c r="K57" s="99" t="e">
        <f>unique_contracts!#REF!</f>
        <v>#REF!</v>
      </c>
      <c r="L57" s="99" t="e">
        <f>unique_contracts!#REF!</f>
        <v>#REF!</v>
      </c>
      <c r="M57" s="99" t="e">
        <f>unique_contracts!#REF!</f>
        <v>#REF!</v>
      </c>
      <c r="N57" s="99" t="e">
        <f>unique_contracts!#REF!</f>
        <v>#REF!</v>
      </c>
      <c r="O57" s="99" t="e">
        <f>unique_contracts!#REF!</f>
        <v>#REF!</v>
      </c>
      <c r="P57" s="99" t="e">
        <f>unique_contracts!#REF!</f>
        <v>#REF!</v>
      </c>
      <c r="Q57" s="99" t="e">
        <f>unique_contracts!#REF!</f>
        <v>#REF!</v>
      </c>
      <c r="R57" s="99" t="e">
        <f t="shared" si="0"/>
        <v>#REF!</v>
      </c>
      <c r="S57" s="99" t="str">
        <f>IFERROR(IF(AND(I57&gt;0,E57="NotHybrid"),_xlfn.CONCAT(MAX(MIN(ROUNDDOWN(I57/D57,0),8),4),INDEX(resources!$G:$G,MATCH(B57,resources!$A:$A,0))),INDEX(resources!$G:$G,MATCH(B57,resources!$A:$A,0))),"n/a")</f>
        <v>n/a</v>
      </c>
      <c r="T57" s="99" t="str">
        <f t="shared" si="1"/>
        <v>n/a</v>
      </c>
      <c r="U57" s="99" t="str">
        <f t="shared" si="2"/>
        <v>n/a</v>
      </c>
      <c r="V57" s="99">
        <f t="shared" si="3"/>
        <v>0</v>
      </c>
      <c r="W57" s="99">
        <f t="shared" si="4"/>
        <v>0</v>
      </c>
      <c r="X57" s="116" t="e">
        <f t="shared" si="5"/>
        <v>#REF!</v>
      </c>
      <c r="Y57" s="116">
        <f t="shared" si="6"/>
        <v>1</v>
      </c>
      <c r="Z57" s="99" t="e">
        <f>MIN((IFERROR(IF(AND($V57&lt;=Z$1,$W57&gt;=Z$1),INDEX(Reliability!E$23:E$50,MATCH($S57,Reliability!$C$23:$C$50,0)),0),0)*IF($T57="n/a",$D57*$Y57,$G57)+IFERROR(IF(AND($V57&lt;=Z$1,$W57&gt;=Z$1),INDEX(Reliability!E$23:E$50,MATCH($T57,Reliability!$C$23:$C$50,0)),0),0)*$H57*$X57*$Y57),$D57)*$R57</f>
        <v>#REF!</v>
      </c>
      <c r="AA57" s="99" t="e">
        <f>MIN((IFERROR(IF(AND($V57&lt;=AA$1,$W57&gt;=AA$1),INDEX(Reliability!F$23:F$50,MATCH($S57,Reliability!$C$23:$C$50,0)),0),0)*IF($T57="n/a",$D57*$Y57,$G57)+IFERROR(IF(AND($V57&lt;=AA$1,$W57&gt;=AA$1),INDEX(Reliability!F$23:F$50,MATCH($T57,Reliability!$C$23:$C$50,0)),0),0)*$H57*$X57*$Y57),$D57)*$R57</f>
        <v>#REF!</v>
      </c>
      <c r="AB57" s="99" t="e">
        <f>MIN((IFERROR(IF(AND($V57&lt;=AB$1,$W57&gt;=AB$1),INDEX(Reliability!G$23:G$50,MATCH($S57,Reliability!$C$23:$C$50,0)),0),0)*IF($T57="n/a",$D57*$Y57,$G57)+IFERROR(IF(AND($V57&lt;=AB$1,$W57&gt;=AB$1),INDEX(Reliability!G$23:G$50,MATCH($T57,Reliability!$C$23:$C$50,0)),0),0)*$H57*$X57*$Y57),$D57)*$R57</f>
        <v>#REF!</v>
      </c>
      <c r="AC57" s="99" t="e">
        <f>MIN((IFERROR(IF(AND($V57&lt;=AC$1,$W57&gt;=AC$1),INDEX(Reliability!H$23:H$50,MATCH($S57,Reliability!$C$23:$C$50,0)),0),0)*IF($T57="n/a",$D57*$Y57,$G57)+IFERROR(IF(AND($V57&lt;=AC$1,$W57&gt;=AC$1),INDEX(Reliability!H$23:H$50,MATCH($T57,Reliability!$C$23:$C$50,0)),0),0)*$H57*$X57*$Y57),$D57)*$R57</f>
        <v>#REF!</v>
      </c>
      <c r="AD57" s="99" t="e">
        <f>MIN((IFERROR(IF(AND($V57&lt;=AD$1,$W57&gt;=AD$1),INDEX(Reliability!I$23:I$50,MATCH($S57,Reliability!$C$23:$C$50,0)),0),0)*IF($T57="n/a",$D57*$Y57,$G57)+IFERROR(IF(AND($V57&lt;=AD$1,$W57&gt;=AD$1),INDEX(Reliability!I$23:I$50,MATCH($T57,Reliability!$C$23:$C$50,0)),0),0)*$H57*$X57*$Y57),$D57)*$R57</f>
        <v>#REF!</v>
      </c>
      <c r="AE57" s="99" t="e">
        <f>MIN((IFERROR(IF(AND($V57&lt;=AE$1,$W57&gt;=AE$1),INDEX(Reliability!J$23:J$50,MATCH($S57,Reliability!$C$23:$C$50,0)),0),0)*IF($T57="n/a",$D57*$Y57,$G57)+IFERROR(IF(AND($V57&lt;=AE$1,$W57&gt;=AE$1),INDEX(Reliability!J$23:J$50,MATCH($T57,Reliability!$C$23:$C$50,0)),0),0)*$H57*$X57*$Y57),$D57)*$R57</f>
        <v>#REF!</v>
      </c>
      <c r="AF57" s="99" t="e">
        <f>MIN((IFERROR(IF(AND($V57&lt;=AF$1,$W57&gt;=AF$1),INDEX(Reliability!K$23:K$50,MATCH($S57,Reliability!$C$23:$C$50,0)),0),0)*IF($T57="n/a",$D57*$Y57,$G57)+IFERROR(IF(AND($V57&lt;=AF$1,$W57&gt;=AF$1),INDEX(Reliability!K$23:K$50,MATCH($T57,Reliability!$C$23:$C$50,0)),0),0)*$H57*$X57*$Y57),$D57)*$R57</f>
        <v>#REF!</v>
      </c>
      <c r="AG57" s="99" t="e">
        <f>MIN((IFERROR(IF(AND($V57&lt;=AG$1,$W57&gt;=AG$1),INDEX(Reliability!L$23:L$50,MATCH($S57,Reliability!$C$23:$C$50,0)),0),0)*IF($T57="n/a",$D57*$Y57,$G57)+IFERROR(IF(AND($V57&lt;=AG$1,$W57&gt;=AG$1),INDEX(Reliability!L$23:L$50,MATCH($T57,Reliability!$C$23:$C$50,0)),0),0)*$H57*$X57*$Y57),$D57)*$R57</f>
        <v>#REF!</v>
      </c>
      <c r="AH57" s="99" t="e">
        <f>MIN((IFERROR(IF(AND($V57&lt;=AH$1,$W57&gt;=AH$1),INDEX(Reliability!M$23:M$50,MATCH($S57,Reliability!$C$23:$C$50,0)),0),0)*IF($T57="n/a",$D57*$Y57,$G57)+IFERROR(IF(AND($V57&lt;=AH$1,$W57&gt;=AH$1),INDEX(Reliability!M$23:M$50,MATCH($T57,Reliability!$C$23:$C$50,0)),0),0)*$H57*$X57*$Y57),$D57)*$R57</f>
        <v>#REF!</v>
      </c>
      <c r="AI57" s="99" t="e">
        <f>MIN((IFERROR(IF(AND($V57&lt;=AI$1,$W57&gt;=AI$1),INDEX(Reliability!N$23:N$50,MATCH($S57,Reliability!$C$23:$C$50,0)),0),0)*IF($T57="n/a",$D57*$Y57,$G57)+IFERROR(IF(AND($V57&lt;=AI$1,$W57&gt;=AI$1),INDEX(Reliability!N$23:N$50,MATCH($T57,Reliability!$C$23:$C$50,0)),0),0)*$H57*$X57*$Y57),$D57)*$R57</f>
        <v>#REF!</v>
      </c>
      <c r="AJ57" s="99" t="e">
        <f>MIN((IFERROR(IF(AND($V57&lt;=AJ$1,$W57&gt;=AJ$1),INDEX(Reliability!O$23:O$50,MATCH($S57,Reliability!$C$23:$C$50,0)),0),0)*IF($T57="n/a",$D57*$Y57,$G57)+IFERROR(IF(AND($V57&lt;=AJ$1,$W57&gt;=AJ$1),INDEX(Reliability!O$23:O$50,MATCH($T57,Reliability!$C$23:$C$50,0)),0),0)*$H57*$X57*$Y57),$D57)*$R57</f>
        <v>#REF!</v>
      </c>
      <c r="AK57" s="99" t="e">
        <f>MIN((IFERROR(IF(AND($V57&lt;=AK$1,$W57&gt;=AK$1),INDEX(Reliability!P$23:P$50,MATCH($S57,Reliability!$C$23:$C$50,0)),0),0)*IF($T57="n/a",$D57*$Y57,$G57)+IFERROR(IF(AND($V57&lt;=AK$1,$W57&gt;=AK$1),INDEX(Reliability!P$23:P$50,MATCH($T57,Reliability!$C$23:$C$50,0)),0),0)*$H57*$X57*$Y57),$D57)*$R57</f>
        <v>#REF!</v>
      </c>
    </row>
    <row r="58" spans="2:37" x14ac:dyDescent="0.25">
      <c r="B58" s="118" t="e">
        <f>unique_contracts!#REF!</f>
        <v>#REF!</v>
      </c>
      <c r="C58" s="99" t="e">
        <f>unique_contracts!#REF!</f>
        <v>#REF!</v>
      </c>
      <c r="D58" s="117" t="e">
        <f>unique_contracts!#REF!</f>
        <v>#REF!</v>
      </c>
      <c r="E58" s="99" t="e">
        <f>unique_contracts!#REF!</f>
        <v>#REF!</v>
      </c>
      <c r="F58" s="99" t="e">
        <f>unique_contracts!#REF!</f>
        <v>#REF!</v>
      </c>
      <c r="G58" s="99" t="e">
        <f>unique_contracts!#REF!</f>
        <v>#REF!</v>
      </c>
      <c r="H58" s="99" t="e">
        <f>unique_contracts!#REF!</f>
        <v>#REF!</v>
      </c>
      <c r="I58" s="99" t="e">
        <f>unique_contracts!#REF!</f>
        <v>#REF!</v>
      </c>
      <c r="J58" s="118" t="e">
        <f>unique_contracts!#REF!</f>
        <v>#REF!</v>
      </c>
      <c r="K58" s="99" t="e">
        <f>unique_contracts!#REF!</f>
        <v>#REF!</v>
      </c>
      <c r="L58" s="99" t="e">
        <f>unique_contracts!#REF!</f>
        <v>#REF!</v>
      </c>
      <c r="M58" s="99" t="e">
        <f>unique_contracts!#REF!</f>
        <v>#REF!</v>
      </c>
      <c r="N58" s="99" t="e">
        <f>unique_contracts!#REF!</f>
        <v>#REF!</v>
      </c>
      <c r="O58" s="99" t="e">
        <f>unique_contracts!#REF!</f>
        <v>#REF!</v>
      </c>
      <c r="P58" s="99" t="e">
        <f>unique_contracts!#REF!</f>
        <v>#REF!</v>
      </c>
      <c r="Q58" s="99" t="e">
        <f>unique_contracts!#REF!</f>
        <v>#REF!</v>
      </c>
      <c r="R58" s="99" t="e">
        <f t="shared" si="0"/>
        <v>#REF!</v>
      </c>
      <c r="S58" s="99" t="str">
        <f>IFERROR(IF(AND(I58&gt;0,E58="NotHybrid"),_xlfn.CONCAT(MAX(MIN(ROUNDDOWN(I58/D58,0),8),4),INDEX(resources!$G:$G,MATCH(B58,resources!$A:$A,0))),INDEX(resources!$G:$G,MATCH(B58,resources!$A:$A,0))),"n/a")</f>
        <v>n/a</v>
      </c>
      <c r="T58" s="99" t="str">
        <f t="shared" si="1"/>
        <v>n/a</v>
      </c>
      <c r="U58" s="99" t="str">
        <f t="shared" si="2"/>
        <v>n/a</v>
      </c>
      <c r="V58" s="99">
        <f t="shared" si="3"/>
        <v>0</v>
      </c>
      <c r="W58" s="99">
        <f t="shared" si="4"/>
        <v>0</v>
      </c>
      <c r="X58" s="116" t="e">
        <f t="shared" si="5"/>
        <v>#REF!</v>
      </c>
      <c r="Y58" s="116">
        <f t="shared" si="6"/>
        <v>1</v>
      </c>
      <c r="Z58" s="99" t="e">
        <f>MIN((IFERROR(IF(AND($V58&lt;=Z$1,$W58&gt;=Z$1),INDEX(Reliability!E$23:E$50,MATCH($S58,Reliability!$C$23:$C$50,0)),0),0)*IF($T58="n/a",$D58*$Y58,$G58)+IFERROR(IF(AND($V58&lt;=Z$1,$W58&gt;=Z$1),INDEX(Reliability!E$23:E$50,MATCH($T58,Reliability!$C$23:$C$50,0)),0),0)*$H58*$X58*$Y58),$D58)*$R58</f>
        <v>#REF!</v>
      </c>
      <c r="AA58" s="99" t="e">
        <f>MIN((IFERROR(IF(AND($V58&lt;=AA$1,$W58&gt;=AA$1),INDEX(Reliability!F$23:F$50,MATCH($S58,Reliability!$C$23:$C$50,0)),0),0)*IF($T58="n/a",$D58*$Y58,$G58)+IFERROR(IF(AND($V58&lt;=AA$1,$W58&gt;=AA$1),INDEX(Reliability!F$23:F$50,MATCH($T58,Reliability!$C$23:$C$50,0)),0),0)*$H58*$X58*$Y58),$D58)*$R58</f>
        <v>#REF!</v>
      </c>
      <c r="AB58" s="99" t="e">
        <f>MIN((IFERROR(IF(AND($V58&lt;=AB$1,$W58&gt;=AB$1),INDEX(Reliability!G$23:G$50,MATCH($S58,Reliability!$C$23:$C$50,0)),0),0)*IF($T58="n/a",$D58*$Y58,$G58)+IFERROR(IF(AND($V58&lt;=AB$1,$W58&gt;=AB$1),INDEX(Reliability!G$23:G$50,MATCH($T58,Reliability!$C$23:$C$50,0)),0),0)*$H58*$X58*$Y58),$D58)*$R58</f>
        <v>#REF!</v>
      </c>
      <c r="AC58" s="99" t="e">
        <f>MIN((IFERROR(IF(AND($V58&lt;=AC$1,$W58&gt;=AC$1),INDEX(Reliability!H$23:H$50,MATCH($S58,Reliability!$C$23:$C$50,0)),0),0)*IF($T58="n/a",$D58*$Y58,$G58)+IFERROR(IF(AND($V58&lt;=AC$1,$W58&gt;=AC$1),INDEX(Reliability!H$23:H$50,MATCH($T58,Reliability!$C$23:$C$50,0)),0),0)*$H58*$X58*$Y58),$D58)*$R58</f>
        <v>#REF!</v>
      </c>
      <c r="AD58" s="99" t="e">
        <f>MIN((IFERROR(IF(AND($V58&lt;=AD$1,$W58&gt;=AD$1),INDEX(Reliability!I$23:I$50,MATCH($S58,Reliability!$C$23:$C$50,0)),0),0)*IF($T58="n/a",$D58*$Y58,$G58)+IFERROR(IF(AND($V58&lt;=AD$1,$W58&gt;=AD$1),INDEX(Reliability!I$23:I$50,MATCH($T58,Reliability!$C$23:$C$50,0)),0),0)*$H58*$X58*$Y58),$D58)*$R58</f>
        <v>#REF!</v>
      </c>
      <c r="AE58" s="99" t="e">
        <f>MIN((IFERROR(IF(AND($V58&lt;=AE$1,$W58&gt;=AE$1),INDEX(Reliability!J$23:J$50,MATCH($S58,Reliability!$C$23:$C$50,0)),0),0)*IF($T58="n/a",$D58*$Y58,$G58)+IFERROR(IF(AND($V58&lt;=AE$1,$W58&gt;=AE$1),INDEX(Reliability!J$23:J$50,MATCH($T58,Reliability!$C$23:$C$50,0)),0),0)*$H58*$X58*$Y58),$D58)*$R58</f>
        <v>#REF!</v>
      </c>
      <c r="AF58" s="99" t="e">
        <f>MIN((IFERROR(IF(AND($V58&lt;=AF$1,$W58&gt;=AF$1),INDEX(Reliability!K$23:K$50,MATCH($S58,Reliability!$C$23:$C$50,0)),0),0)*IF($T58="n/a",$D58*$Y58,$G58)+IFERROR(IF(AND($V58&lt;=AF$1,$W58&gt;=AF$1),INDEX(Reliability!K$23:K$50,MATCH($T58,Reliability!$C$23:$C$50,0)),0),0)*$H58*$X58*$Y58),$D58)*$R58</f>
        <v>#REF!</v>
      </c>
      <c r="AG58" s="99" t="e">
        <f>MIN((IFERROR(IF(AND($V58&lt;=AG$1,$W58&gt;=AG$1),INDEX(Reliability!L$23:L$50,MATCH($S58,Reliability!$C$23:$C$50,0)),0),0)*IF($T58="n/a",$D58*$Y58,$G58)+IFERROR(IF(AND($V58&lt;=AG$1,$W58&gt;=AG$1),INDEX(Reliability!L$23:L$50,MATCH($T58,Reliability!$C$23:$C$50,0)),0),0)*$H58*$X58*$Y58),$D58)*$R58</f>
        <v>#REF!</v>
      </c>
      <c r="AH58" s="99" t="e">
        <f>MIN((IFERROR(IF(AND($V58&lt;=AH$1,$W58&gt;=AH$1),INDEX(Reliability!M$23:M$50,MATCH($S58,Reliability!$C$23:$C$50,0)),0),0)*IF($T58="n/a",$D58*$Y58,$G58)+IFERROR(IF(AND($V58&lt;=AH$1,$W58&gt;=AH$1),INDEX(Reliability!M$23:M$50,MATCH($T58,Reliability!$C$23:$C$50,0)),0),0)*$H58*$X58*$Y58),$D58)*$R58</f>
        <v>#REF!</v>
      </c>
      <c r="AI58" s="99" t="e">
        <f>MIN((IFERROR(IF(AND($V58&lt;=AI$1,$W58&gt;=AI$1),INDEX(Reliability!N$23:N$50,MATCH($S58,Reliability!$C$23:$C$50,0)),0),0)*IF($T58="n/a",$D58*$Y58,$G58)+IFERROR(IF(AND($V58&lt;=AI$1,$W58&gt;=AI$1),INDEX(Reliability!N$23:N$50,MATCH($T58,Reliability!$C$23:$C$50,0)),0),0)*$H58*$X58*$Y58),$D58)*$R58</f>
        <v>#REF!</v>
      </c>
      <c r="AJ58" s="99" t="e">
        <f>MIN((IFERROR(IF(AND($V58&lt;=AJ$1,$W58&gt;=AJ$1),INDEX(Reliability!O$23:O$50,MATCH($S58,Reliability!$C$23:$C$50,0)),0),0)*IF($T58="n/a",$D58*$Y58,$G58)+IFERROR(IF(AND($V58&lt;=AJ$1,$W58&gt;=AJ$1),INDEX(Reliability!O$23:O$50,MATCH($T58,Reliability!$C$23:$C$50,0)),0),0)*$H58*$X58*$Y58),$D58)*$R58</f>
        <v>#REF!</v>
      </c>
      <c r="AK58" s="99" t="e">
        <f>MIN((IFERROR(IF(AND($V58&lt;=AK$1,$W58&gt;=AK$1),INDEX(Reliability!P$23:P$50,MATCH($S58,Reliability!$C$23:$C$50,0)),0),0)*IF($T58="n/a",$D58*$Y58,$G58)+IFERROR(IF(AND($V58&lt;=AK$1,$W58&gt;=AK$1),INDEX(Reliability!P$23:P$50,MATCH($T58,Reliability!$C$23:$C$50,0)),0),0)*$H58*$X58*$Y58),$D58)*$R58</f>
        <v>#REF!</v>
      </c>
    </row>
    <row r="59" spans="2:37" x14ac:dyDescent="0.25">
      <c r="B59" s="118" t="e">
        <f>unique_contracts!#REF!</f>
        <v>#REF!</v>
      </c>
      <c r="C59" s="99" t="e">
        <f>unique_contracts!#REF!</f>
        <v>#REF!</v>
      </c>
      <c r="D59" s="117" t="e">
        <f>unique_contracts!#REF!</f>
        <v>#REF!</v>
      </c>
      <c r="E59" s="99" t="e">
        <f>unique_contracts!#REF!</f>
        <v>#REF!</v>
      </c>
      <c r="F59" s="99" t="e">
        <f>unique_contracts!#REF!</f>
        <v>#REF!</v>
      </c>
      <c r="G59" s="99" t="e">
        <f>unique_contracts!#REF!</f>
        <v>#REF!</v>
      </c>
      <c r="H59" s="99" t="e">
        <f>unique_contracts!#REF!</f>
        <v>#REF!</v>
      </c>
      <c r="I59" s="99" t="e">
        <f>unique_contracts!#REF!</f>
        <v>#REF!</v>
      </c>
      <c r="J59" s="118" t="e">
        <f>unique_contracts!#REF!</f>
        <v>#REF!</v>
      </c>
      <c r="K59" s="99" t="e">
        <f>unique_contracts!#REF!</f>
        <v>#REF!</v>
      </c>
      <c r="L59" s="99" t="e">
        <f>unique_contracts!#REF!</f>
        <v>#REF!</v>
      </c>
      <c r="M59" s="99" t="e">
        <f>unique_contracts!#REF!</f>
        <v>#REF!</v>
      </c>
      <c r="N59" s="99" t="e">
        <f>unique_contracts!#REF!</f>
        <v>#REF!</v>
      </c>
      <c r="O59" s="99" t="e">
        <f>unique_contracts!#REF!</f>
        <v>#REF!</v>
      </c>
      <c r="P59" s="99" t="e">
        <f>unique_contracts!#REF!</f>
        <v>#REF!</v>
      </c>
      <c r="Q59" s="99" t="e">
        <f>unique_contracts!#REF!</f>
        <v>#REF!</v>
      </c>
      <c r="R59" s="99" t="e">
        <f t="shared" si="0"/>
        <v>#REF!</v>
      </c>
      <c r="S59" s="99" t="str">
        <f>IFERROR(IF(AND(I59&gt;0,E59="NotHybrid"),_xlfn.CONCAT(MAX(MIN(ROUNDDOWN(I59/D59,0),8),4),INDEX(resources!$G:$G,MATCH(B59,resources!$A:$A,0))),INDEX(resources!$G:$G,MATCH(B59,resources!$A:$A,0))),"n/a")</f>
        <v>n/a</v>
      </c>
      <c r="T59" s="99" t="str">
        <f t="shared" si="1"/>
        <v>n/a</v>
      </c>
      <c r="U59" s="99" t="str">
        <f t="shared" si="2"/>
        <v>n/a</v>
      </c>
      <c r="V59" s="99">
        <f t="shared" si="3"/>
        <v>0</v>
      </c>
      <c r="W59" s="99">
        <f t="shared" si="4"/>
        <v>0</v>
      </c>
      <c r="X59" s="116" t="e">
        <f t="shared" si="5"/>
        <v>#REF!</v>
      </c>
      <c r="Y59" s="116">
        <f t="shared" si="6"/>
        <v>1</v>
      </c>
      <c r="Z59" s="99" t="e">
        <f>MIN((IFERROR(IF(AND($V59&lt;=Z$1,$W59&gt;=Z$1),INDEX(Reliability!E$23:E$50,MATCH($S59,Reliability!$C$23:$C$50,0)),0),0)*IF($T59="n/a",$D59*$Y59,$G59)+IFERROR(IF(AND($V59&lt;=Z$1,$W59&gt;=Z$1),INDEX(Reliability!E$23:E$50,MATCH($T59,Reliability!$C$23:$C$50,0)),0),0)*$H59*$X59*$Y59),$D59)*$R59</f>
        <v>#REF!</v>
      </c>
      <c r="AA59" s="99" t="e">
        <f>MIN((IFERROR(IF(AND($V59&lt;=AA$1,$W59&gt;=AA$1),INDEX(Reliability!F$23:F$50,MATCH($S59,Reliability!$C$23:$C$50,0)),0),0)*IF($T59="n/a",$D59*$Y59,$G59)+IFERROR(IF(AND($V59&lt;=AA$1,$W59&gt;=AA$1),INDEX(Reliability!F$23:F$50,MATCH($T59,Reliability!$C$23:$C$50,0)),0),0)*$H59*$X59*$Y59),$D59)*$R59</f>
        <v>#REF!</v>
      </c>
      <c r="AB59" s="99" t="e">
        <f>MIN((IFERROR(IF(AND($V59&lt;=AB$1,$W59&gt;=AB$1),INDEX(Reliability!G$23:G$50,MATCH($S59,Reliability!$C$23:$C$50,0)),0),0)*IF($T59="n/a",$D59*$Y59,$G59)+IFERROR(IF(AND($V59&lt;=AB$1,$W59&gt;=AB$1),INDEX(Reliability!G$23:G$50,MATCH($T59,Reliability!$C$23:$C$50,0)),0),0)*$H59*$X59*$Y59),$D59)*$R59</f>
        <v>#REF!</v>
      </c>
      <c r="AC59" s="99" t="e">
        <f>MIN((IFERROR(IF(AND($V59&lt;=AC$1,$W59&gt;=AC$1),INDEX(Reliability!H$23:H$50,MATCH($S59,Reliability!$C$23:$C$50,0)),0),0)*IF($T59="n/a",$D59*$Y59,$G59)+IFERROR(IF(AND($V59&lt;=AC$1,$W59&gt;=AC$1),INDEX(Reliability!H$23:H$50,MATCH($T59,Reliability!$C$23:$C$50,0)),0),0)*$H59*$X59*$Y59),$D59)*$R59</f>
        <v>#REF!</v>
      </c>
      <c r="AD59" s="99" t="e">
        <f>MIN((IFERROR(IF(AND($V59&lt;=AD$1,$W59&gt;=AD$1),INDEX(Reliability!I$23:I$50,MATCH($S59,Reliability!$C$23:$C$50,0)),0),0)*IF($T59="n/a",$D59*$Y59,$G59)+IFERROR(IF(AND($V59&lt;=AD$1,$W59&gt;=AD$1),INDEX(Reliability!I$23:I$50,MATCH($T59,Reliability!$C$23:$C$50,0)),0),0)*$H59*$X59*$Y59),$D59)*$R59</f>
        <v>#REF!</v>
      </c>
      <c r="AE59" s="99" t="e">
        <f>MIN((IFERROR(IF(AND($V59&lt;=AE$1,$W59&gt;=AE$1),INDEX(Reliability!J$23:J$50,MATCH($S59,Reliability!$C$23:$C$50,0)),0),0)*IF($T59="n/a",$D59*$Y59,$G59)+IFERROR(IF(AND($V59&lt;=AE$1,$W59&gt;=AE$1),INDEX(Reliability!J$23:J$50,MATCH($T59,Reliability!$C$23:$C$50,0)),0),0)*$H59*$X59*$Y59),$D59)*$R59</f>
        <v>#REF!</v>
      </c>
      <c r="AF59" s="99" t="e">
        <f>MIN((IFERROR(IF(AND($V59&lt;=AF$1,$W59&gt;=AF$1),INDEX(Reliability!K$23:K$50,MATCH($S59,Reliability!$C$23:$C$50,0)),0),0)*IF($T59="n/a",$D59*$Y59,$G59)+IFERROR(IF(AND($V59&lt;=AF$1,$W59&gt;=AF$1),INDEX(Reliability!K$23:K$50,MATCH($T59,Reliability!$C$23:$C$50,0)),0),0)*$H59*$X59*$Y59),$D59)*$R59</f>
        <v>#REF!</v>
      </c>
      <c r="AG59" s="99" t="e">
        <f>MIN((IFERROR(IF(AND($V59&lt;=AG$1,$W59&gt;=AG$1),INDEX(Reliability!L$23:L$50,MATCH($S59,Reliability!$C$23:$C$50,0)),0),0)*IF($T59="n/a",$D59*$Y59,$G59)+IFERROR(IF(AND($V59&lt;=AG$1,$W59&gt;=AG$1),INDEX(Reliability!L$23:L$50,MATCH($T59,Reliability!$C$23:$C$50,0)),0),0)*$H59*$X59*$Y59),$D59)*$R59</f>
        <v>#REF!</v>
      </c>
      <c r="AH59" s="99" t="e">
        <f>MIN((IFERROR(IF(AND($V59&lt;=AH$1,$W59&gt;=AH$1),INDEX(Reliability!M$23:M$50,MATCH($S59,Reliability!$C$23:$C$50,0)),0),0)*IF($T59="n/a",$D59*$Y59,$G59)+IFERROR(IF(AND($V59&lt;=AH$1,$W59&gt;=AH$1),INDEX(Reliability!M$23:M$50,MATCH($T59,Reliability!$C$23:$C$50,0)),0),0)*$H59*$X59*$Y59),$D59)*$R59</f>
        <v>#REF!</v>
      </c>
      <c r="AI59" s="99" t="e">
        <f>MIN((IFERROR(IF(AND($V59&lt;=AI$1,$W59&gt;=AI$1),INDEX(Reliability!N$23:N$50,MATCH($S59,Reliability!$C$23:$C$50,0)),0),0)*IF($T59="n/a",$D59*$Y59,$G59)+IFERROR(IF(AND($V59&lt;=AI$1,$W59&gt;=AI$1),INDEX(Reliability!N$23:N$50,MATCH($T59,Reliability!$C$23:$C$50,0)),0),0)*$H59*$X59*$Y59),$D59)*$R59</f>
        <v>#REF!</v>
      </c>
      <c r="AJ59" s="99" t="e">
        <f>MIN((IFERROR(IF(AND($V59&lt;=AJ$1,$W59&gt;=AJ$1),INDEX(Reliability!O$23:O$50,MATCH($S59,Reliability!$C$23:$C$50,0)),0),0)*IF($T59="n/a",$D59*$Y59,$G59)+IFERROR(IF(AND($V59&lt;=AJ$1,$W59&gt;=AJ$1),INDEX(Reliability!O$23:O$50,MATCH($T59,Reliability!$C$23:$C$50,0)),0),0)*$H59*$X59*$Y59),$D59)*$R59</f>
        <v>#REF!</v>
      </c>
      <c r="AK59" s="99" t="e">
        <f>MIN((IFERROR(IF(AND($V59&lt;=AK$1,$W59&gt;=AK$1),INDEX(Reliability!P$23:P$50,MATCH($S59,Reliability!$C$23:$C$50,0)),0),0)*IF($T59="n/a",$D59*$Y59,$G59)+IFERROR(IF(AND($V59&lt;=AK$1,$W59&gt;=AK$1),INDEX(Reliability!P$23:P$50,MATCH($T59,Reliability!$C$23:$C$50,0)),0),0)*$H59*$X59*$Y59),$D59)*$R59</f>
        <v>#REF!</v>
      </c>
    </row>
    <row r="60" spans="2:37" x14ac:dyDescent="0.25">
      <c r="B60" s="118" t="str">
        <f>unique_contracts!B56</f>
        <v>_NEW_GENERIC_BIOGAS_LANDFILLGAS</v>
      </c>
      <c r="C60" s="99" t="str">
        <f>unique_contracts!D56</f>
        <v>PlannedNew</v>
      </c>
      <c r="D60" s="117">
        <f>unique_contracts!J56</f>
        <v>28.049399999999999</v>
      </c>
      <c r="E60" s="99">
        <f>unique_contracts!M56</f>
        <v>0</v>
      </c>
      <c r="F60" s="99">
        <f>unique_contracts!N56</f>
        <v>0</v>
      </c>
      <c r="G60" s="99">
        <f>unique_contracts!P56</f>
        <v>0</v>
      </c>
      <c r="H60" s="99">
        <f>unique_contracts!R56</f>
        <v>0</v>
      </c>
      <c r="I60" s="99">
        <f>unique_contracts!V56</f>
        <v>0</v>
      </c>
      <c r="J60" s="118" t="str">
        <f>unique_contracts!AB56</f>
        <v>Buy</v>
      </c>
      <c r="K60" s="99">
        <f>unique_contracts!AM56</f>
        <v>0</v>
      </c>
      <c r="L60" s="99">
        <f>unique_contracts!AN56</f>
        <v>0</v>
      </c>
      <c r="M60" s="99">
        <f>unique_contracts!AO56</f>
        <v>0</v>
      </c>
      <c r="N60" s="99">
        <f>unique_contracts!AP56</f>
        <v>0</v>
      </c>
      <c r="O60" s="99">
        <f>unique_contracts!AQ56</f>
        <v>0</v>
      </c>
      <c r="P60" s="99">
        <f>unique_contracts!AR56</f>
        <v>0</v>
      </c>
      <c r="Q60" s="99" t="str">
        <f>unique_contracts!BP56</f>
        <v>EnergyCapacity</v>
      </c>
      <c r="R60" s="99">
        <f t="shared" si="0"/>
        <v>1</v>
      </c>
      <c r="S60" s="99" t="str">
        <f>IFERROR(IF(AND(I60&gt;0,E60="NotHybrid"),_xlfn.CONCAT(MAX(MIN(ROUNDDOWN(I60/D60,0),8),4),INDEX(resources!$G:$G,MATCH(B60,resources!$A:$A,0))),INDEX(resources!$G:$G,MATCH(B60,resources!$A:$A,0))),"n/a")</f>
        <v>biomass_wood</v>
      </c>
      <c r="T60" s="99" t="str">
        <f t="shared" si="1"/>
        <v>n/a</v>
      </c>
      <c r="U60" s="99" t="str">
        <f t="shared" si="2"/>
        <v>biomass_wood</v>
      </c>
      <c r="V60" s="99">
        <f t="shared" si="3"/>
        <v>0</v>
      </c>
      <c r="W60" s="99">
        <f t="shared" si="4"/>
        <v>0</v>
      </c>
      <c r="X60" s="116">
        <f t="shared" si="5"/>
        <v>1</v>
      </c>
      <c r="Y60" s="116">
        <f t="shared" si="6"/>
        <v>1</v>
      </c>
      <c r="Z60" s="99">
        <f>MIN((IFERROR(IF(AND($V60&lt;=Z$1,$W60&gt;=Z$1),INDEX(Reliability!E$23:E$50,MATCH($S60,Reliability!$C$23:$C$50,0)),0),0)*IF($T60="n/a",$D60*$Y60,$G60)+IFERROR(IF(AND($V60&lt;=Z$1,$W60&gt;=Z$1),INDEX(Reliability!E$23:E$50,MATCH($T60,Reliability!$C$23:$C$50,0)),0),0)*$H60*$X60*$Y60),$D60)*$R60</f>
        <v>0</v>
      </c>
      <c r="AA60" s="99">
        <f>MIN((IFERROR(IF(AND($V60&lt;=AA$1,$W60&gt;=AA$1),INDEX(Reliability!F$23:F$50,MATCH($S60,Reliability!$C$23:$C$50,0)),0),0)*IF($T60="n/a",$D60*$Y60,$G60)+IFERROR(IF(AND($V60&lt;=AA$1,$W60&gt;=AA$1),INDEX(Reliability!F$23:F$50,MATCH($T60,Reliability!$C$23:$C$50,0)),0),0)*$H60*$X60*$Y60),$D60)*$R60</f>
        <v>0</v>
      </c>
      <c r="AB60" s="99">
        <f>MIN((IFERROR(IF(AND($V60&lt;=AB$1,$W60&gt;=AB$1),INDEX(Reliability!G$23:G$50,MATCH($S60,Reliability!$C$23:$C$50,0)),0),0)*IF($T60="n/a",$D60*$Y60,$G60)+IFERROR(IF(AND($V60&lt;=AB$1,$W60&gt;=AB$1),INDEX(Reliability!G$23:G$50,MATCH($T60,Reliability!$C$23:$C$50,0)),0),0)*$H60*$X60*$Y60),$D60)*$R60</f>
        <v>0</v>
      </c>
      <c r="AC60" s="99">
        <f>MIN((IFERROR(IF(AND($V60&lt;=AC$1,$W60&gt;=AC$1),INDEX(Reliability!H$23:H$50,MATCH($S60,Reliability!$C$23:$C$50,0)),0),0)*IF($T60="n/a",$D60*$Y60,$G60)+IFERROR(IF(AND($V60&lt;=AC$1,$W60&gt;=AC$1),INDEX(Reliability!H$23:H$50,MATCH($T60,Reliability!$C$23:$C$50,0)),0),0)*$H60*$X60*$Y60),$D60)*$R60</f>
        <v>0</v>
      </c>
      <c r="AD60" s="99">
        <f>MIN((IFERROR(IF(AND($V60&lt;=AD$1,$W60&gt;=AD$1),INDEX(Reliability!I$23:I$50,MATCH($S60,Reliability!$C$23:$C$50,0)),0),0)*IF($T60="n/a",$D60*$Y60,$G60)+IFERROR(IF(AND($V60&lt;=AD$1,$W60&gt;=AD$1),INDEX(Reliability!I$23:I$50,MATCH($T60,Reliability!$C$23:$C$50,0)),0),0)*$H60*$X60*$Y60),$D60)*$R60</f>
        <v>0</v>
      </c>
      <c r="AE60" s="99">
        <f>MIN((IFERROR(IF(AND($V60&lt;=AE$1,$W60&gt;=AE$1),INDEX(Reliability!J$23:J$50,MATCH($S60,Reliability!$C$23:$C$50,0)),0),0)*IF($T60="n/a",$D60*$Y60,$G60)+IFERROR(IF(AND($V60&lt;=AE$1,$W60&gt;=AE$1),INDEX(Reliability!J$23:J$50,MATCH($T60,Reliability!$C$23:$C$50,0)),0),0)*$H60*$X60*$Y60),$D60)*$R60</f>
        <v>0</v>
      </c>
      <c r="AF60" s="99">
        <f>MIN((IFERROR(IF(AND($V60&lt;=AF$1,$W60&gt;=AF$1),INDEX(Reliability!K$23:K$50,MATCH($S60,Reliability!$C$23:$C$50,0)),0),0)*IF($T60="n/a",$D60*$Y60,$G60)+IFERROR(IF(AND($V60&lt;=AF$1,$W60&gt;=AF$1),INDEX(Reliability!K$23:K$50,MATCH($T60,Reliability!$C$23:$C$50,0)),0),0)*$H60*$X60*$Y60),$D60)*$R60</f>
        <v>0</v>
      </c>
      <c r="AG60" s="99">
        <f>MIN((IFERROR(IF(AND($V60&lt;=AG$1,$W60&gt;=AG$1),INDEX(Reliability!L$23:L$50,MATCH($S60,Reliability!$C$23:$C$50,0)),0),0)*IF($T60="n/a",$D60*$Y60,$G60)+IFERROR(IF(AND($V60&lt;=AG$1,$W60&gt;=AG$1),INDEX(Reliability!L$23:L$50,MATCH($T60,Reliability!$C$23:$C$50,0)),0),0)*$H60*$X60*$Y60),$D60)*$R60</f>
        <v>0</v>
      </c>
      <c r="AH60" s="99">
        <f>MIN((IFERROR(IF(AND($V60&lt;=AH$1,$W60&gt;=AH$1),INDEX(Reliability!M$23:M$50,MATCH($S60,Reliability!$C$23:$C$50,0)),0),0)*IF($T60="n/a",$D60*$Y60,$G60)+IFERROR(IF(AND($V60&lt;=AH$1,$W60&gt;=AH$1),INDEX(Reliability!M$23:M$50,MATCH($T60,Reliability!$C$23:$C$50,0)),0),0)*$H60*$X60*$Y60),$D60)*$R60</f>
        <v>0</v>
      </c>
      <c r="AI60" s="99">
        <f>MIN((IFERROR(IF(AND($V60&lt;=AI$1,$W60&gt;=AI$1),INDEX(Reliability!N$23:N$50,MATCH($S60,Reliability!$C$23:$C$50,0)),0),0)*IF($T60="n/a",$D60*$Y60,$G60)+IFERROR(IF(AND($V60&lt;=AI$1,$W60&gt;=AI$1),INDEX(Reliability!N$23:N$50,MATCH($T60,Reliability!$C$23:$C$50,0)),0),0)*$H60*$X60*$Y60),$D60)*$R60</f>
        <v>0</v>
      </c>
      <c r="AJ60" s="99">
        <f>MIN((IFERROR(IF(AND($V60&lt;=AJ$1,$W60&gt;=AJ$1),INDEX(Reliability!O$23:O$50,MATCH($S60,Reliability!$C$23:$C$50,0)),0),0)*IF($T60="n/a",$D60*$Y60,$G60)+IFERROR(IF(AND($V60&lt;=AJ$1,$W60&gt;=AJ$1),INDEX(Reliability!O$23:O$50,MATCH($T60,Reliability!$C$23:$C$50,0)),0),0)*$H60*$X60*$Y60),$D60)*$R60</f>
        <v>0</v>
      </c>
      <c r="AK60" s="99">
        <f>MIN((IFERROR(IF(AND($V60&lt;=AK$1,$W60&gt;=AK$1),INDEX(Reliability!P$23:P$50,MATCH($S60,Reliability!$C$23:$C$50,0)),0),0)*IF($T60="n/a",$D60*$Y60,$G60)+IFERROR(IF(AND($V60&lt;=AK$1,$W60&gt;=AK$1),INDEX(Reliability!P$23:P$50,MATCH($T60,Reliability!$C$23:$C$50,0)),0),0)*$H60*$X60*$Y60),$D60)*$R60</f>
        <v>0</v>
      </c>
    </row>
    <row r="61" spans="2:37" x14ac:dyDescent="0.25">
      <c r="B61" s="118" t="str">
        <f>unique_contracts!B57</f>
        <v>_NEW_GENERIC_BIOGAS_LANDFILLGAS</v>
      </c>
      <c r="C61" s="99" t="str">
        <f>unique_contracts!D57</f>
        <v>PlannedNew</v>
      </c>
      <c r="D61" s="117">
        <f>unique_contracts!J57</f>
        <v>8.5347261677374497</v>
      </c>
      <c r="E61" s="99">
        <f>unique_contracts!M57</f>
        <v>0</v>
      </c>
      <c r="F61" s="99">
        <f>unique_contracts!N57</f>
        <v>0</v>
      </c>
      <c r="G61" s="99">
        <f>unique_contracts!P57</f>
        <v>0</v>
      </c>
      <c r="H61" s="99">
        <f>unique_contracts!R57</f>
        <v>0</v>
      </c>
      <c r="I61" s="99">
        <f>unique_contracts!V57</f>
        <v>0</v>
      </c>
      <c r="J61" s="118" t="str">
        <f>unique_contracts!AB57</f>
        <v>Buy</v>
      </c>
      <c r="K61" s="99">
        <f>unique_contracts!AM57</f>
        <v>0</v>
      </c>
      <c r="L61" s="99">
        <f>unique_contracts!AN57</f>
        <v>0</v>
      </c>
      <c r="M61" s="99">
        <f>unique_contracts!AO57</f>
        <v>0</v>
      </c>
      <c r="N61" s="99">
        <f>unique_contracts!AP57</f>
        <v>0</v>
      </c>
      <c r="O61" s="99">
        <f>unique_contracts!AQ57</f>
        <v>0</v>
      </c>
      <c r="P61" s="99">
        <f>unique_contracts!AR57</f>
        <v>0</v>
      </c>
      <c r="Q61" s="99" t="str">
        <f>unique_contracts!BP57</f>
        <v>EnergyCapacity</v>
      </c>
      <c r="R61" s="99">
        <f t="shared" si="0"/>
        <v>1</v>
      </c>
      <c r="S61" s="99" t="str">
        <f>IFERROR(IF(AND(I61&gt;0,E61="NotHybrid"),_xlfn.CONCAT(MAX(MIN(ROUNDDOWN(I61/D61,0),8),4),INDEX(resources!$G:$G,MATCH(B61,resources!$A:$A,0))),INDEX(resources!$G:$G,MATCH(B61,resources!$A:$A,0))),"n/a")</f>
        <v>biomass_wood</v>
      </c>
      <c r="T61" s="99" t="str">
        <f t="shared" si="1"/>
        <v>n/a</v>
      </c>
      <c r="U61" s="99" t="str">
        <f t="shared" si="2"/>
        <v>biomass_wood</v>
      </c>
      <c r="V61" s="99">
        <f t="shared" si="3"/>
        <v>0</v>
      </c>
      <c r="W61" s="99">
        <f t="shared" si="4"/>
        <v>0</v>
      </c>
      <c r="X61" s="116">
        <f t="shared" si="5"/>
        <v>1</v>
      </c>
      <c r="Y61" s="116">
        <f t="shared" si="6"/>
        <v>1</v>
      </c>
      <c r="Z61" s="99">
        <f>MIN((IFERROR(IF(AND($V61&lt;=Z$1,$W61&gt;=Z$1),INDEX(Reliability!E$23:E$50,MATCH($S61,Reliability!$C$23:$C$50,0)),0),0)*IF($T61="n/a",$D61*$Y61,$G61)+IFERROR(IF(AND($V61&lt;=Z$1,$W61&gt;=Z$1),INDEX(Reliability!E$23:E$50,MATCH($T61,Reliability!$C$23:$C$50,0)),0),0)*$H61*$X61*$Y61),$D61)*$R61</f>
        <v>0</v>
      </c>
      <c r="AA61" s="99">
        <f>MIN((IFERROR(IF(AND($V61&lt;=AA$1,$W61&gt;=AA$1),INDEX(Reliability!F$23:F$50,MATCH($S61,Reliability!$C$23:$C$50,0)),0),0)*IF($T61="n/a",$D61*$Y61,$G61)+IFERROR(IF(AND($V61&lt;=AA$1,$W61&gt;=AA$1),INDEX(Reliability!F$23:F$50,MATCH($T61,Reliability!$C$23:$C$50,0)),0),0)*$H61*$X61*$Y61),$D61)*$R61</f>
        <v>0</v>
      </c>
      <c r="AB61" s="99">
        <f>MIN((IFERROR(IF(AND($V61&lt;=AB$1,$W61&gt;=AB$1),INDEX(Reliability!G$23:G$50,MATCH($S61,Reliability!$C$23:$C$50,0)),0),0)*IF($T61="n/a",$D61*$Y61,$G61)+IFERROR(IF(AND($V61&lt;=AB$1,$W61&gt;=AB$1),INDEX(Reliability!G$23:G$50,MATCH($T61,Reliability!$C$23:$C$50,0)),0),0)*$H61*$X61*$Y61),$D61)*$R61</f>
        <v>0</v>
      </c>
      <c r="AC61" s="99">
        <f>MIN((IFERROR(IF(AND($V61&lt;=AC$1,$W61&gt;=AC$1),INDEX(Reliability!H$23:H$50,MATCH($S61,Reliability!$C$23:$C$50,0)),0),0)*IF($T61="n/a",$D61*$Y61,$G61)+IFERROR(IF(AND($V61&lt;=AC$1,$W61&gt;=AC$1),INDEX(Reliability!H$23:H$50,MATCH($T61,Reliability!$C$23:$C$50,0)),0),0)*$H61*$X61*$Y61),$D61)*$R61</f>
        <v>0</v>
      </c>
      <c r="AD61" s="99">
        <f>MIN((IFERROR(IF(AND($V61&lt;=AD$1,$W61&gt;=AD$1),INDEX(Reliability!I$23:I$50,MATCH($S61,Reliability!$C$23:$C$50,0)),0),0)*IF($T61="n/a",$D61*$Y61,$G61)+IFERROR(IF(AND($V61&lt;=AD$1,$W61&gt;=AD$1),INDEX(Reliability!I$23:I$50,MATCH($T61,Reliability!$C$23:$C$50,0)),0),0)*$H61*$X61*$Y61),$D61)*$R61</f>
        <v>0</v>
      </c>
      <c r="AE61" s="99">
        <f>MIN((IFERROR(IF(AND($V61&lt;=AE$1,$W61&gt;=AE$1),INDEX(Reliability!J$23:J$50,MATCH($S61,Reliability!$C$23:$C$50,0)),0),0)*IF($T61="n/a",$D61*$Y61,$G61)+IFERROR(IF(AND($V61&lt;=AE$1,$W61&gt;=AE$1),INDEX(Reliability!J$23:J$50,MATCH($T61,Reliability!$C$23:$C$50,0)),0),0)*$H61*$X61*$Y61),$D61)*$R61</f>
        <v>0</v>
      </c>
      <c r="AF61" s="99">
        <f>MIN((IFERROR(IF(AND($V61&lt;=AF$1,$W61&gt;=AF$1),INDEX(Reliability!K$23:K$50,MATCH($S61,Reliability!$C$23:$C$50,0)),0),0)*IF($T61="n/a",$D61*$Y61,$G61)+IFERROR(IF(AND($V61&lt;=AF$1,$W61&gt;=AF$1),INDEX(Reliability!K$23:K$50,MATCH($T61,Reliability!$C$23:$C$50,0)),0),0)*$H61*$X61*$Y61),$D61)*$R61</f>
        <v>0</v>
      </c>
      <c r="AG61" s="99">
        <f>MIN((IFERROR(IF(AND($V61&lt;=AG$1,$W61&gt;=AG$1),INDEX(Reliability!L$23:L$50,MATCH($S61,Reliability!$C$23:$C$50,0)),0),0)*IF($T61="n/a",$D61*$Y61,$G61)+IFERROR(IF(AND($V61&lt;=AG$1,$W61&gt;=AG$1),INDEX(Reliability!L$23:L$50,MATCH($T61,Reliability!$C$23:$C$50,0)),0),0)*$H61*$X61*$Y61),$D61)*$R61</f>
        <v>0</v>
      </c>
      <c r="AH61" s="99">
        <f>MIN((IFERROR(IF(AND($V61&lt;=AH$1,$W61&gt;=AH$1),INDEX(Reliability!M$23:M$50,MATCH($S61,Reliability!$C$23:$C$50,0)),0),0)*IF($T61="n/a",$D61*$Y61,$G61)+IFERROR(IF(AND($V61&lt;=AH$1,$W61&gt;=AH$1),INDEX(Reliability!M$23:M$50,MATCH($T61,Reliability!$C$23:$C$50,0)),0),0)*$H61*$X61*$Y61),$D61)*$R61</f>
        <v>0</v>
      </c>
      <c r="AI61" s="99">
        <f>MIN((IFERROR(IF(AND($V61&lt;=AI$1,$W61&gt;=AI$1),INDEX(Reliability!N$23:N$50,MATCH($S61,Reliability!$C$23:$C$50,0)),0),0)*IF($T61="n/a",$D61*$Y61,$G61)+IFERROR(IF(AND($V61&lt;=AI$1,$W61&gt;=AI$1),INDEX(Reliability!N$23:N$50,MATCH($T61,Reliability!$C$23:$C$50,0)),0),0)*$H61*$X61*$Y61),$D61)*$R61</f>
        <v>0</v>
      </c>
      <c r="AJ61" s="99">
        <f>MIN((IFERROR(IF(AND($V61&lt;=AJ$1,$W61&gt;=AJ$1),INDEX(Reliability!O$23:O$50,MATCH($S61,Reliability!$C$23:$C$50,0)),0),0)*IF($T61="n/a",$D61*$Y61,$G61)+IFERROR(IF(AND($V61&lt;=AJ$1,$W61&gt;=AJ$1),INDEX(Reliability!O$23:O$50,MATCH($T61,Reliability!$C$23:$C$50,0)),0),0)*$H61*$X61*$Y61),$D61)*$R61</f>
        <v>0</v>
      </c>
      <c r="AK61" s="99">
        <f>MIN((IFERROR(IF(AND($V61&lt;=AK$1,$W61&gt;=AK$1),INDEX(Reliability!P$23:P$50,MATCH($S61,Reliability!$C$23:$C$50,0)),0),0)*IF($T61="n/a",$D61*$Y61,$G61)+IFERROR(IF(AND($V61&lt;=AK$1,$W61&gt;=AK$1),INDEX(Reliability!P$23:P$50,MATCH($T61,Reliability!$C$23:$C$50,0)),0),0)*$H61*$X61*$Y61),$D61)*$R61</f>
        <v>0</v>
      </c>
    </row>
    <row r="62" spans="2:37" x14ac:dyDescent="0.25">
      <c r="B62" s="118" t="str">
        <f>unique_contracts!B58</f>
        <v>_NEW_GENERIC_BIOGAS_LANDFILLGAS</v>
      </c>
      <c r="C62" s="99" t="str">
        <f>unique_contracts!D58</f>
        <v>PlannedNew</v>
      </c>
      <c r="D62" s="117">
        <f>unique_contracts!J58</f>
        <v>2.7592738322625499</v>
      </c>
      <c r="E62" s="99">
        <f>unique_contracts!M58</f>
        <v>0</v>
      </c>
      <c r="F62" s="99">
        <f>unique_contracts!N58</f>
        <v>0</v>
      </c>
      <c r="G62" s="99">
        <f>unique_contracts!P58</f>
        <v>0</v>
      </c>
      <c r="H62" s="99">
        <f>unique_contracts!R58</f>
        <v>0</v>
      </c>
      <c r="I62" s="99">
        <f>unique_contracts!V58</f>
        <v>0</v>
      </c>
      <c r="J62" s="118" t="str">
        <f>unique_contracts!AB58</f>
        <v>Buy</v>
      </c>
      <c r="K62" s="99">
        <f>unique_contracts!AM58</f>
        <v>0</v>
      </c>
      <c r="L62" s="99">
        <f>unique_contracts!AN58</f>
        <v>0</v>
      </c>
      <c r="M62" s="99">
        <f>unique_contracts!AO58</f>
        <v>0</v>
      </c>
      <c r="N62" s="99">
        <f>unique_contracts!AP58</f>
        <v>0</v>
      </c>
      <c r="O62" s="99">
        <f>unique_contracts!AQ58</f>
        <v>0</v>
      </c>
      <c r="P62" s="99">
        <f>unique_contracts!AR58</f>
        <v>0</v>
      </c>
      <c r="Q62" s="99" t="str">
        <f>unique_contracts!BP58</f>
        <v>EnergyCapacity</v>
      </c>
      <c r="R62" s="99">
        <f t="shared" si="0"/>
        <v>1</v>
      </c>
      <c r="S62" s="99" t="str">
        <f>IFERROR(IF(AND(I62&gt;0,E62="NotHybrid"),_xlfn.CONCAT(MAX(MIN(ROUNDDOWN(I62/D62,0),8),4),INDEX(resources!$G:$G,MATCH(B62,resources!$A:$A,0))),INDEX(resources!$G:$G,MATCH(B62,resources!$A:$A,0))),"n/a")</f>
        <v>biomass_wood</v>
      </c>
      <c r="T62" s="99" t="str">
        <f t="shared" si="1"/>
        <v>n/a</v>
      </c>
      <c r="U62" s="99" t="str">
        <f t="shared" si="2"/>
        <v>biomass_wood</v>
      </c>
      <c r="V62" s="99">
        <f t="shared" si="3"/>
        <v>0</v>
      </c>
      <c r="W62" s="99">
        <f t="shared" si="4"/>
        <v>0</v>
      </c>
      <c r="X62" s="116">
        <f t="shared" si="5"/>
        <v>1</v>
      </c>
      <c r="Y62" s="116">
        <f t="shared" si="6"/>
        <v>1</v>
      </c>
      <c r="Z62" s="99">
        <f>MIN((IFERROR(IF(AND($V62&lt;=Z$1,$W62&gt;=Z$1),INDEX(Reliability!E$23:E$50,MATCH($S62,Reliability!$C$23:$C$50,0)),0),0)*IF($T62="n/a",$D62*$Y62,$G62)+IFERROR(IF(AND($V62&lt;=Z$1,$W62&gt;=Z$1),INDEX(Reliability!E$23:E$50,MATCH($T62,Reliability!$C$23:$C$50,0)),0),0)*$H62*$X62*$Y62),$D62)*$R62</f>
        <v>0</v>
      </c>
      <c r="AA62" s="99">
        <f>MIN((IFERROR(IF(AND($V62&lt;=AA$1,$W62&gt;=AA$1),INDEX(Reliability!F$23:F$50,MATCH($S62,Reliability!$C$23:$C$50,0)),0),0)*IF($T62="n/a",$D62*$Y62,$G62)+IFERROR(IF(AND($V62&lt;=AA$1,$W62&gt;=AA$1),INDEX(Reliability!F$23:F$50,MATCH($T62,Reliability!$C$23:$C$50,0)),0),0)*$H62*$X62*$Y62),$D62)*$R62</f>
        <v>0</v>
      </c>
      <c r="AB62" s="99">
        <f>MIN((IFERROR(IF(AND($V62&lt;=AB$1,$W62&gt;=AB$1),INDEX(Reliability!G$23:G$50,MATCH($S62,Reliability!$C$23:$C$50,0)),0),0)*IF($T62="n/a",$D62*$Y62,$G62)+IFERROR(IF(AND($V62&lt;=AB$1,$W62&gt;=AB$1),INDEX(Reliability!G$23:G$50,MATCH($T62,Reliability!$C$23:$C$50,0)),0),0)*$H62*$X62*$Y62),$D62)*$R62</f>
        <v>0</v>
      </c>
      <c r="AC62" s="99">
        <f>MIN((IFERROR(IF(AND($V62&lt;=AC$1,$W62&gt;=AC$1),INDEX(Reliability!H$23:H$50,MATCH($S62,Reliability!$C$23:$C$50,0)),0),0)*IF($T62="n/a",$D62*$Y62,$G62)+IFERROR(IF(AND($V62&lt;=AC$1,$W62&gt;=AC$1),INDEX(Reliability!H$23:H$50,MATCH($T62,Reliability!$C$23:$C$50,0)),0),0)*$H62*$X62*$Y62),$D62)*$R62</f>
        <v>0</v>
      </c>
      <c r="AD62" s="99">
        <f>MIN((IFERROR(IF(AND($V62&lt;=AD$1,$W62&gt;=AD$1),INDEX(Reliability!I$23:I$50,MATCH($S62,Reliability!$C$23:$C$50,0)),0),0)*IF($T62="n/a",$D62*$Y62,$G62)+IFERROR(IF(AND($V62&lt;=AD$1,$W62&gt;=AD$1),INDEX(Reliability!I$23:I$50,MATCH($T62,Reliability!$C$23:$C$50,0)),0),0)*$H62*$X62*$Y62),$D62)*$R62</f>
        <v>0</v>
      </c>
      <c r="AE62" s="99">
        <f>MIN((IFERROR(IF(AND($V62&lt;=AE$1,$W62&gt;=AE$1),INDEX(Reliability!J$23:J$50,MATCH($S62,Reliability!$C$23:$C$50,0)),0),0)*IF($T62="n/a",$D62*$Y62,$G62)+IFERROR(IF(AND($V62&lt;=AE$1,$W62&gt;=AE$1),INDEX(Reliability!J$23:J$50,MATCH($T62,Reliability!$C$23:$C$50,0)),0),0)*$H62*$X62*$Y62),$D62)*$R62</f>
        <v>0</v>
      </c>
      <c r="AF62" s="99">
        <f>MIN((IFERROR(IF(AND($V62&lt;=AF$1,$W62&gt;=AF$1),INDEX(Reliability!K$23:K$50,MATCH($S62,Reliability!$C$23:$C$50,0)),0),0)*IF($T62="n/a",$D62*$Y62,$G62)+IFERROR(IF(AND($V62&lt;=AF$1,$W62&gt;=AF$1),INDEX(Reliability!K$23:K$50,MATCH($T62,Reliability!$C$23:$C$50,0)),0),0)*$H62*$X62*$Y62),$D62)*$R62</f>
        <v>0</v>
      </c>
      <c r="AG62" s="99">
        <f>MIN((IFERROR(IF(AND($V62&lt;=AG$1,$W62&gt;=AG$1),INDEX(Reliability!L$23:L$50,MATCH($S62,Reliability!$C$23:$C$50,0)),0),0)*IF($T62="n/a",$D62*$Y62,$G62)+IFERROR(IF(AND($V62&lt;=AG$1,$W62&gt;=AG$1),INDEX(Reliability!L$23:L$50,MATCH($T62,Reliability!$C$23:$C$50,0)),0),0)*$H62*$X62*$Y62),$D62)*$R62</f>
        <v>0</v>
      </c>
      <c r="AH62" s="99">
        <f>MIN((IFERROR(IF(AND($V62&lt;=AH$1,$W62&gt;=AH$1),INDEX(Reliability!M$23:M$50,MATCH($S62,Reliability!$C$23:$C$50,0)),0),0)*IF($T62="n/a",$D62*$Y62,$G62)+IFERROR(IF(AND($V62&lt;=AH$1,$W62&gt;=AH$1),INDEX(Reliability!M$23:M$50,MATCH($T62,Reliability!$C$23:$C$50,0)),0),0)*$H62*$X62*$Y62),$D62)*$R62</f>
        <v>0</v>
      </c>
      <c r="AI62" s="99">
        <f>MIN((IFERROR(IF(AND($V62&lt;=AI$1,$W62&gt;=AI$1),INDEX(Reliability!N$23:N$50,MATCH($S62,Reliability!$C$23:$C$50,0)),0),0)*IF($T62="n/a",$D62*$Y62,$G62)+IFERROR(IF(AND($V62&lt;=AI$1,$W62&gt;=AI$1),INDEX(Reliability!N$23:N$50,MATCH($T62,Reliability!$C$23:$C$50,0)),0),0)*$H62*$X62*$Y62),$D62)*$R62</f>
        <v>0</v>
      </c>
      <c r="AJ62" s="99">
        <f>MIN((IFERROR(IF(AND($V62&lt;=AJ$1,$W62&gt;=AJ$1),INDEX(Reliability!O$23:O$50,MATCH($S62,Reliability!$C$23:$C$50,0)),0),0)*IF($T62="n/a",$D62*$Y62,$G62)+IFERROR(IF(AND($V62&lt;=AJ$1,$W62&gt;=AJ$1),INDEX(Reliability!O$23:O$50,MATCH($T62,Reliability!$C$23:$C$50,0)),0),0)*$H62*$X62*$Y62),$D62)*$R62</f>
        <v>0</v>
      </c>
      <c r="AK62" s="99">
        <f>MIN((IFERROR(IF(AND($V62&lt;=AK$1,$W62&gt;=AK$1),INDEX(Reliability!P$23:P$50,MATCH($S62,Reliability!$C$23:$C$50,0)),0),0)*IF($T62="n/a",$D62*$Y62,$G62)+IFERROR(IF(AND($V62&lt;=AK$1,$W62&gt;=AK$1),INDEX(Reliability!P$23:P$50,MATCH($T62,Reliability!$C$23:$C$50,0)),0),0)*$H62*$X62*$Y62),$D62)*$R62</f>
        <v>0</v>
      </c>
    </row>
    <row r="63" spans="2:37" x14ac:dyDescent="0.25">
      <c r="B63" s="118" t="str">
        <f>unique_contracts!B59</f>
        <v>_NEW_GENERIC_BIOMASS/WOOD</v>
      </c>
      <c r="C63" s="99" t="str">
        <f>unique_contracts!D59</f>
        <v>PlannedNew</v>
      </c>
      <c r="D63" s="117">
        <f>unique_contracts!J59</f>
        <v>33.119999999999997</v>
      </c>
      <c r="E63" s="99">
        <f>unique_contracts!M59</f>
        <v>0</v>
      </c>
      <c r="F63" s="99">
        <f>unique_contracts!N59</f>
        <v>0</v>
      </c>
      <c r="G63" s="99">
        <f>unique_contracts!P59</f>
        <v>0</v>
      </c>
      <c r="H63" s="99">
        <f>unique_contracts!R59</f>
        <v>0</v>
      </c>
      <c r="I63" s="99">
        <f>unique_contracts!V59</f>
        <v>0</v>
      </c>
      <c r="J63" s="118" t="str">
        <f>unique_contracts!AB59</f>
        <v>Buy</v>
      </c>
      <c r="K63" s="99">
        <f>unique_contracts!AM59</f>
        <v>0</v>
      </c>
      <c r="L63" s="99">
        <f>unique_contracts!AN59</f>
        <v>0</v>
      </c>
      <c r="M63" s="99">
        <f>unique_contracts!AO59</f>
        <v>0</v>
      </c>
      <c r="N63" s="99">
        <f>unique_contracts!AP59</f>
        <v>0</v>
      </c>
      <c r="O63" s="99">
        <f>unique_contracts!AQ59</f>
        <v>0</v>
      </c>
      <c r="P63" s="99">
        <f>unique_contracts!AR59</f>
        <v>0</v>
      </c>
      <c r="Q63" s="99" t="str">
        <f>unique_contracts!BP59</f>
        <v>EnergyCapacity</v>
      </c>
      <c r="R63" s="99">
        <f t="shared" si="0"/>
        <v>1</v>
      </c>
      <c r="S63" s="99" t="str">
        <f>IFERROR(IF(AND(I63&gt;0,E63="NotHybrid"),_xlfn.CONCAT(MAX(MIN(ROUNDDOWN(I63/D63,0),8),4),INDEX(resources!$G:$G,MATCH(B63,resources!$A:$A,0))),INDEX(resources!$G:$G,MATCH(B63,resources!$A:$A,0))),"n/a")</f>
        <v>biomass_wood</v>
      </c>
      <c r="T63" s="99" t="str">
        <f t="shared" si="1"/>
        <v>n/a</v>
      </c>
      <c r="U63" s="99" t="str">
        <f t="shared" si="2"/>
        <v>biomass_wood</v>
      </c>
      <c r="V63" s="99">
        <f t="shared" si="3"/>
        <v>0</v>
      </c>
      <c r="W63" s="99">
        <f t="shared" si="4"/>
        <v>0</v>
      </c>
      <c r="X63" s="116">
        <f t="shared" si="5"/>
        <v>1</v>
      </c>
      <c r="Y63" s="116">
        <f t="shared" si="6"/>
        <v>1</v>
      </c>
      <c r="Z63" s="99">
        <f>MIN((IFERROR(IF(AND($V63&lt;=Z$1,$W63&gt;=Z$1),INDEX(Reliability!E$23:E$50,MATCH($S63,Reliability!$C$23:$C$50,0)),0),0)*IF($T63="n/a",$D63*$Y63,$G63)+IFERROR(IF(AND($V63&lt;=Z$1,$W63&gt;=Z$1),INDEX(Reliability!E$23:E$50,MATCH($T63,Reliability!$C$23:$C$50,0)),0),0)*$H63*$X63*$Y63),$D63)*$R63</f>
        <v>0</v>
      </c>
      <c r="AA63" s="99">
        <f>MIN((IFERROR(IF(AND($V63&lt;=AA$1,$W63&gt;=AA$1),INDEX(Reliability!F$23:F$50,MATCH($S63,Reliability!$C$23:$C$50,0)),0),0)*IF($T63="n/a",$D63*$Y63,$G63)+IFERROR(IF(AND($V63&lt;=AA$1,$W63&gt;=AA$1),INDEX(Reliability!F$23:F$50,MATCH($T63,Reliability!$C$23:$C$50,0)),0),0)*$H63*$X63*$Y63),$D63)*$R63</f>
        <v>0</v>
      </c>
      <c r="AB63" s="99">
        <f>MIN((IFERROR(IF(AND($V63&lt;=AB$1,$W63&gt;=AB$1),INDEX(Reliability!G$23:G$50,MATCH($S63,Reliability!$C$23:$C$50,0)),0),0)*IF($T63="n/a",$D63*$Y63,$G63)+IFERROR(IF(AND($V63&lt;=AB$1,$W63&gt;=AB$1),INDEX(Reliability!G$23:G$50,MATCH($T63,Reliability!$C$23:$C$50,0)),0),0)*$H63*$X63*$Y63),$D63)*$R63</f>
        <v>0</v>
      </c>
      <c r="AC63" s="99">
        <f>MIN((IFERROR(IF(AND($V63&lt;=AC$1,$W63&gt;=AC$1),INDEX(Reliability!H$23:H$50,MATCH($S63,Reliability!$C$23:$C$50,0)),0),0)*IF($T63="n/a",$D63*$Y63,$G63)+IFERROR(IF(AND($V63&lt;=AC$1,$W63&gt;=AC$1),INDEX(Reliability!H$23:H$50,MATCH($T63,Reliability!$C$23:$C$50,0)),0),0)*$H63*$X63*$Y63),$D63)*$R63</f>
        <v>0</v>
      </c>
      <c r="AD63" s="99">
        <f>MIN((IFERROR(IF(AND($V63&lt;=AD$1,$W63&gt;=AD$1),INDEX(Reliability!I$23:I$50,MATCH($S63,Reliability!$C$23:$C$50,0)),0),0)*IF($T63="n/a",$D63*$Y63,$G63)+IFERROR(IF(AND($V63&lt;=AD$1,$W63&gt;=AD$1),INDEX(Reliability!I$23:I$50,MATCH($T63,Reliability!$C$23:$C$50,0)),0),0)*$H63*$X63*$Y63),$D63)*$R63</f>
        <v>0</v>
      </c>
      <c r="AE63" s="99">
        <f>MIN((IFERROR(IF(AND($V63&lt;=AE$1,$W63&gt;=AE$1),INDEX(Reliability!J$23:J$50,MATCH($S63,Reliability!$C$23:$C$50,0)),0),0)*IF($T63="n/a",$D63*$Y63,$G63)+IFERROR(IF(AND($V63&lt;=AE$1,$W63&gt;=AE$1),INDEX(Reliability!J$23:J$50,MATCH($T63,Reliability!$C$23:$C$50,0)),0),0)*$H63*$X63*$Y63),$D63)*$R63</f>
        <v>0</v>
      </c>
      <c r="AF63" s="99">
        <f>MIN((IFERROR(IF(AND($V63&lt;=AF$1,$W63&gt;=AF$1),INDEX(Reliability!K$23:K$50,MATCH($S63,Reliability!$C$23:$C$50,0)),0),0)*IF($T63="n/a",$D63*$Y63,$G63)+IFERROR(IF(AND($V63&lt;=AF$1,$W63&gt;=AF$1),INDEX(Reliability!K$23:K$50,MATCH($T63,Reliability!$C$23:$C$50,0)),0),0)*$H63*$X63*$Y63),$D63)*$R63</f>
        <v>0</v>
      </c>
      <c r="AG63" s="99">
        <f>MIN((IFERROR(IF(AND($V63&lt;=AG$1,$W63&gt;=AG$1),INDEX(Reliability!L$23:L$50,MATCH($S63,Reliability!$C$23:$C$50,0)),0),0)*IF($T63="n/a",$D63*$Y63,$G63)+IFERROR(IF(AND($V63&lt;=AG$1,$W63&gt;=AG$1),INDEX(Reliability!L$23:L$50,MATCH($T63,Reliability!$C$23:$C$50,0)),0),0)*$H63*$X63*$Y63),$D63)*$R63</f>
        <v>0</v>
      </c>
      <c r="AH63" s="99">
        <f>MIN((IFERROR(IF(AND($V63&lt;=AH$1,$W63&gt;=AH$1),INDEX(Reliability!M$23:M$50,MATCH($S63,Reliability!$C$23:$C$50,0)),0),0)*IF($T63="n/a",$D63*$Y63,$G63)+IFERROR(IF(AND($V63&lt;=AH$1,$W63&gt;=AH$1),INDEX(Reliability!M$23:M$50,MATCH($T63,Reliability!$C$23:$C$50,0)),0),0)*$H63*$X63*$Y63),$D63)*$R63</f>
        <v>0</v>
      </c>
      <c r="AI63" s="99">
        <f>MIN((IFERROR(IF(AND($V63&lt;=AI$1,$W63&gt;=AI$1),INDEX(Reliability!N$23:N$50,MATCH($S63,Reliability!$C$23:$C$50,0)),0),0)*IF($T63="n/a",$D63*$Y63,$G63)+IFERROR(IF(AND($V63&lt;=AI$1,$W63&gt;=AI$1),INDEX(Reliability!N$23:N$50,MATCH($T63,Reliability!$C$23:$C$50,0)),0),0)*$H63*$X63*$Y63),$D63)*$R63</f>
        <v>0</v>
      </c>
      <c r="AJ63" s="99">
        <f>MIN((IFERROR(IF(AND($V63&lt;=AJ$1,$W63&gt;=AJ$1),INDEX(Reliability!O$23:O$50,MATCH($S63,Reliability!$C$23:$C$50,0)),0),0)*IF($T63="n/a",$D63*$Y63,$G63)+IFERROR(IF(AND($V63&lt;=AJ$1,$W63&gt;=AJ$1),INDEX(Reliability!O$23:O$50,MATCH($T63,Reliability!$C$23:$C$50,0)),0),0)*$H63*$X63*$Y63),$D63)*$R63</f>
        <v>0</v>
      </c>
      <c r="AK63" s="99">
        <f>MIN((IFERROR(IF(AND($V63&lt;=AK$1,$W63&gt;=AK$1),INDEX(Reliability!P$23:P$50,MATCH($S63,Reliability!$C$23:$C$50,0)),0),0)*IF($T63="n/a",$D63*$Y63,$G63)+IFERROR(IF(AND($V63&lt;=AK$1,$W63&gt;=AK$1),INDEX(Reliability!P$23:P$50,MATCH($T63,Reliability!$C$23:$C$50,0)),0),0)*$H63*$X63*$Y63),$D63)*$R63</f>
        <v>0</v>
      </c>
    </row>
    <row r="64" spans="2:37" x14ac:dyDescent="0.25">
      <c r="B64" s="118" t="str">
        <f>unique_contracts!B60</f>
        <v>_EXISTING_GENERIC_COMBINED_CYCLE</v>
      </c>
      <c r="C64" s="99" t="str">
        <f>unique_contracts!D60</f>
        <v>PlannedExisting</v>
      </c>
      <c r="D64" s="117">
        <f>unique_contracts!J60</f>
        <v>2781.6</v>
      </c>
      <c r="E64" s="99">
        <f>unique_contracts!M60</f>
        <v>0</v>
      </c>
      <c r="F64" s="99">
        <f>unique_contracts!N60</f>
        <v>0</v>
      </c>
      <c r="G64" s="99">
        <f>unique_contracts!P60</f>
        <v>0</v>
      </c>
      <c r="H64" s="99">
        <f>unique_contracts!R60</f>
        <v>0</v>
      </c>
      <c r="I64" s="99">
        <f>unique_contracts!V60</f>
        <v>0</v>
      </c>
      <c r="J64" s="118" t="str">
        <f>unique_contracts!AB60</f>
        <v>Buy</v>
      </c>
      <c r="K64" s="99">
        <f>unique_contracts!AM60</f>
        <v>0</v>
      </c>
      <c r="L64" s="99">
        <f>unique_contracts!AN60</f>
        <v>0</v>
      </c>
      <c r="M64" s="99">
        <f>unique_contracts!AO60</f>
        <v>0</v>
      </c>
      <c r="N64" s="99">
        <f>unique_contracts!AP60</f>
        <v>0</v>
      </c>
      <c r="O64" s="99">
        <f>unique_contracts!AQ60</f>
        <v>0</v>
      </c>
      <c r="P64" s="99">
        <f>unique_contracts!AR60</f>
        <v>0</v>
      </c>
      <c r="Q64" s="99" t="str">
        <f>unique_contracts!BP60</f>
        <v>CapacityOnly</v>
      </c>
      <c r="R64" s="99">
        <f t="shared" ref="R64:R127" si="7">IF(AND(J64="Sell",ISNUMBER(SEARCH("Capacity",Q64))),-1,IF(AND(NOT(J64="Sell"),ISNUMBER(SEARCH("Capacity",Q64))),1,0))</f>
        <v>1</v>
      </c>
      <c r="S64" s="99" t="str">
        <f>IFERROR(IF(AND(I64&gt;0,E64="NotHybrid"),_xlfn.CONCAT(MAX(MIN(ROUNDDOWN(I64/D64,0),8),4),INDEX(resources!$G:$G,MATCH(B64,resources!$A:$A,0))),INDEX(resources!$G:$G,MATCH(B64,resources!$A:$A,0))),"n/a")</f>
        <v>gas_cc</v>
      </c>
      <c r="T64" s="99" t="str">
        <f t="shared" ref="T64:T127" si="8">IFERROR(IF(NOT(E64="NotHybrid"),_xlfn.CONCAT(MAX(MIN(ROUNDDOWN(I64/H64,0),8),4),"hr_batteries"),"n/a"),"n/a")</f>
        <v>n/a</v>
      </c>
      <c r="U64" s="99" t="str">
        <f t="shared" ref="U64:U127" si="9">IF(T64="n/a",S64,"hybrid")</f>
        <v>gas_cc</v>
      </c>
      <c r="V64" s="99">
        <f t="shared" ref="V64:V127" si="10">IFERROR(IF(DATE(K64,L64,M64)&lt;=DATE(K64,6,1),K64,K64+1),0)</f>
        <v>0</v>
      </c>
      <c r="W64" s="99">
        <f t="shared" ref="W64:W127" si="11">IFERROR(IF(DATE(N64,O64,P64)&gt;=DATE(N64,10,1),N64,N64-1),0)</f>
        <v>0</v>
      </c>
      <c r="X64" s="116">
        <f t="shared" ref="X64:X127" si="12">IF(OR(T64="n/a",NOT(F64="NO")),100%,IF(ISNUMBER(SEARCH("pv",S64)),MIN(G64/(1*(ROUNDDOWN(I64/H64,0)/4)),H64)/H64,IF(ISNUMBER(SEARCH("wind",S64)),MIN(G64/(2*(ROUNDDOWN(I64/H64,0)/4)),H64)/H64,1)))</f>
        <v>1</v>
      </c>
      <c r="Y64" s="116">
        <f t="shared" ref="Y64:Y127" si="13">IF(ISNUMBER(SEARCH("batteries",S64)),MIN(ROUNDDOWN(I64/D64,0)/4,1), IF(ISNUMBER(SEARCH("batteries",T64)),MIN(ROUNDDOWN(I64/H64,0)/4,1),1))</f>
        <v>1</v>
      </c>
      <c r="Z64" s="99">
        <f>MIN((IFERROR(IF(AND($V64&lt;=Z$1,$W64&gt;=Z$1),INDEX(Reliability!E$23:E$50,MATCH($S64,Reliability!$C$23:$C$50,0)),0),0)*IF($T64="n/a",$D64*$Y64,$G64)+IFERROR(IF(AND($V64&lt;=Z$1,$W64&gt;=Z$1),INDEX(Reliability!E$23:E$50,MATCH($T64,Reliability!$C$23:$C$50,0)),0),0)*$H64*$X64*$Y64),$D64)*$R64</f>
        <v>0</v>
      </c>
      <c r="AA64" s="99">
        <f>MIN((IFERROR(IF(AND($V64&lt;=AA$1,$W64&gt;=AA$1),INDEX(Reliability!F$23:F$50,MATCH($S64,Reliability!$C$23:$C$50,0)),0),0)*IF($T64="n/a",$D64*$Y64,$G64)+IFERROR(IF(AND($V64&lt;=AA$1,$W64&gt;=AA$1),INDEX(Reliability!F$23:F$50,MATCH($T64,Reliability!$C$23:$C$50,0)),0),0)*$H64*$X64*$Y64),$D64)*$R64</f>
        <v>0</v>
      </c>
      <c r="AB64" s="99">
        <f>MIN((IFERROR(IF(AND($V64&lt;=AB$1,$W64&gt;=AB$1),INDEX(Reliability!G$23:G$50,MATCH($S64,Reliability!$C$23:$C$50,0)),0),0)*IF($T64="n/a",$D64*$Y64,$G64)+IFERROR(IF(AND($V64&lt;=AB$1,$W64&gt;=AB$1),INDEX(Reliability!G$23:G$50,MATCH($T64,Reliability!$C$23:$C$50,0)),0),0)*$H64*$X64*$Y64),$D64)*$R64</f>
        <v>0</v>
      </c>
      <c r="AC64" s="99">
        <f>MIN((IFERROR(IF(AND($V64&lt;=AC$1,$W64&gt;=AC$1),INDEX(Reliability!H$23:H$50,MATCH($S64,Reliability!$C$23:$C$50,0)),0),0)*IF($T64="n/a",$D64*$Y64,$G64)+IFERROR(IF(AND($V64&lt;=AC$1,$W64&gt;=AC$1),INDEX(Reliability!H$23:H$50,MATCH($T64,Reliability!$C$23:$C$50,0)),0),0)*$H64*$X64*$Y64),$D64)*$R64</f>
        <v>0</v>
      </c>
      <c r="AD64" s="99">
        <f>MIN((IFERROR(IF(AND($V64&lt;=AD$1,$W64&gt;=AD$1),INDEX(Reliability!I$23:I$50,MATCH($S64,Reliability!$C$23:$C$50,0)),0),0)*IF($T64="n/a",$D64*$Y64,$G64)+IFERROR(IF(AND($V64&lt;=AD$1,$W64&gt;=AD$1),INDEX(Reliability!I$23:I$50,MATCH($T64,Reliability!$C$23:$C$50,0)),0),0)*$H64*$X64*$Y64),$D64)*$R64</f>
        <v>0</v>
      </c>
      <c r="AE64" s="99">
        <f>MIN((IFERROR(IF(AND($V64&lt;=AE$1,$W64&gt;=AE$1),INDEX(Reliability!J$23:J$50,MATCH($S64,Reliability!$C$23:$C$50,0)),0),0)*IF($T64="n/a",$D64*$Y64,$G64)+IFERROR(IF(AND($V64&lt;=AE$1,$W64&gt;=AE$1),INDEX(Reliability!J$23:J$50,MATCH($T64,Reliability!$C$23:$C$50,0)),0),0)*$H64*$X64*$Y64),$D64)*$R64</f>
        <v>0</v>
      </c>
      <c r="AF64" s="99">
        <f>MIN((IFERROR(IF(AND($V64&lt;=AF$1,$W64&gt;=AF$1),INDEX(Reliability!K$23:K$50,MATCH($S64,Reliability!$C$23:$C$50,0)),0),0)*IF($T64="n/a",$D64*$Y64,$G64)+IFERROR(IF(AND($V64&lt;=AF$1,$W64&gt;=AF$1),INDEX(Reliability!K$23:K$50,MATCH($T64,Reliability!$C$23:$C$50,0)),0),0)*$H64*$X64*$Y64),$D64)*$R64</f>
        <v>0</v>
      </c>
      <c r="AG64" s="99">
        <f>MIN((IFERROR(IF(AND($V64&lt;=AG$1,$W64&gt;=AG$1),INDEX(Reliability!L$23:L$50,MATCH($S64,Reliability!$C$23:$C$50,0)),0),0)*IF($T64="n/a",$D64*$Y64,$G64)+IFERROR(IF(AND($V64&lt;=AG$1,$W64&gt;=AG$1),INDEX(Reliability!L$23:L$50,MATCH($T64,Reliability!$C$23:$C$50,0)),0),0)*$H64*$X64*$Y64),$D64)*$R64</f>
        <v>0</v>
      </c>
      <c r="AH64" s="99">
        <f>MIN((IFERROR(IF(AND($V64&lt;=AH$1,$W64&gt;=AH$1),INDEX(Reliability!M$23:M$50,MATCH($S64,Reliability!$C$23:$C$50,0)),0),0)*IF($T64="n/a",$D64*$Y64,$G64)+IFERROR(IF(AND($V64&lt;=AH$1,$W64&gt;=AH$1),INDEX(Reliability!M$23:M$50,MATCH($T64,Reliability!$C$23:$C$50,0)),0),0)*$H64*$X64*$Y64),$D64)*$R64</f>
        <v>0</v>
      </c>
      <c r="AI64" s="99">
        <f>MIN((IFERROR(IF(AND($V64&lt;=AI$1,$W64&gt;=AI$1),INDEX(Reliability!N$23:N$50,MATCH($S64,Reliability!$C$23:$C$50,0)),0),0)*IF($T64="n/a",$D64*$Y64,$G64)+IFERROR(IF(AND($V64&lt;=AI$1,$W64&gt;=AI$1),INDEX(Reliability!N$23:N$50,MATCH($T64,Reliability!$C$23:$C$50,0)),0),0)*$H64*$X64*$Y64),$D64)*$R64</f>
        <v>0</v>
      </c>
      <c r="AJ64" s="99">
        <f>MIN((IFERROR(IF(AND($V64&lt;=AJ$1,$W64&gt;=AJ$1),INDEX(Reliability!O$23:O$50,MATCH($S64,Reliability!$C$23:$C$50,0)),0),0)*IF($T64="n/a",$D64*$Y64,$G64)+IFERROR(IF(AND($V64&lt;=AJ$1,$W64&gt;=AJ$1),INDEX(Reliability!O$23:O$50,MATCH($T64,Reliability!$C$23:$C$50,0)),0),0)*$H64*$X64*$Y64),$D64)*$R64</f>
        <v>0</v>
      </c>
      <c r="AK64" s="99">
        <f>MIN((IFERROR(IF(AND($V64&lt;=AK$1,$W64&gt;=AK$1),INDEX(Reliability!P$23:P$50,MATCH($S64,Reliability!$C$23:$C$50,0)),0),0)*IF($T64="n/a",$D64*$Y64,$G64)+IFERROR(IF(AND($V64&lt;=AK$1,$W64&gt;=AK$1),INDEX(Reliability!P$23:P$50,MATCH($T64,Reliability!$C$23:$C$50,0)),0),0)*$H64*$X64*$Y64),$D64)*$R64</f>
        <v>0</v>
      </c>
    </row>
    <row r="65" spans="2:37" x14ac:dyDescent="0.25">
      <c r="B65" s="118" t="str">
        <f>unique_contracts!B61</f>
        <v>_NEW_GENERIC_SOLAR_FIXED</v>
      </c>
      <c r="C65" s="99" t="str">
        <f>unique_contracts!D61</f>
        <v>PlannedNew</v>
      </c>
      <c r="D65" s="117">
        <f>unique_contracts!J61</f>
        <v>117.19</v>
      </c>
      <c r="E65" s="99">
        <f>unique_contracts!M61</f>
        <v>0</v>
      </c>
      <c r="F65" s="99">
        <f>unique_contracts!N61</f>
        <v>0</v>
      </c>
      <c r="G65" s="99">
        <f>unique_contracts!P61</f>
        <v>0</v>
      </c>
      <c r="H65" s="99">
        <f>unique_contracts!R61</f>
        <v>0</v>
      </c>
      <c r="I65" s="99">
        <f>unique_contracts!V61</f>
        <v>0</v>
      </c>
      <c r="J65" s="118" t="str">
        <f>unique_contracts!AB61</f>
        <v>Buy</v>
      </c>
      <c r="K65" s="99">
        <f>unique_contracts!AM61</f>
        <v>0</v>
      </c>
      <c r="L65" s="99">
        <f>unique_contracts!AN61</f>
        <v>0</v>
      </c>
      <c r="M65" s="99">
        <f>unique_contracts!AO61</f>
        <v>0</v>
      </c>
      <c r="N65" s="99">
        <f>unique_contracts!AP61</f>
        <v>0</v>
      </c>
      <c r="O65" s="99">
        <f>unique_contracts!AQ61</f>
        <v>0</v>
      </c>
      <c r="P65" s="99">
        <f>unique_contracts!AR61</f>
        <v>0</v>
      </c>
      <c r="Q65" s="99" t="str">
        <f>unique_contracts!BP61</f>
        <v>EnergyCapacity</v>
      </c>
      <c r="R65" s="99">
        <f t="shared" si="7"/>
        <v>1</v>
      </c>
      <c r="S65" s="99" t="str">
        <f>IFERROR(IF(AND(I65&gt;0,E65="NotHybrid"),_xlfn.CONCAT(MAX(MIN(ROUNDDOWN(I65/D65,0),8),4),INDEX(resources!$G:$G,MATCH(B65,resources!$A:$A,0))),INDEX(resources!$G:$G,MATCH(B65,resources!$A:$A,0))),"n/a")</f>
        <v>utility_pv</v>
      </c>
      <c r="T65" s="99" t="str">
        <f t="shared" si="8"/>
        <v>n/a</v>
      </c>
      <c r="U65" s="99" t="str">
        <f t="shared" si="9"/>
        <v>utility_pv</v>
      </c>
      <c r="V65" s="99">
        <f t="shared" si="10"/>
        <v>0</v>
      </c>
      <c r="W65" s="99">
        <f t="shared" si="11"/>
        <v>0</v>
      </c>
      <c r="X65" s="116">
        <f t="shared" si="12"/>
        <v>1</v>
      </c>
      <c r="Y65" s="116">
        <f t="shared" si="13"/>
        <v>1</v>
      </c>
      <c r="Z65" s="99">
        <f>MIN((IFERROR(IF(AND($V65&lt;=Z$1,$W65&gt;=Z$1),INDEX(Reliability!E$23:E$50,MATCH($S65,Reliability!$C$23:$C$50,0)),0),0)*IF($T65="n/a",$D65*$Y65,$G65)+IFERROR(IF(AND($V65&lt;=Z$1,$W65&gt;=Z$1),INDEX(Reliability!E$23:E$50,MATCH($T65,Reliability!$C$23:$C$50,0)),0),0)*$H65*$X65*$Y65),$D65)*$R65</f>
        <v>0</v>
      </c>
      <c r="AA65" s="99">
        <f>MIN((IFERROR(IF(AND($V65&lt;=AA$1,$W65&gt;=AA$1),INDEX(Reliability!F$23:F$50,MATCH($S65,Reliability!$C$23:$C$50,0)),0),0)*IF($T65="n/a",$D65*$Y65,$G65)+IFERROR(IF(AND($V65&lt;=AA$1,$W65&gt;=AA$1),INDEX(Reliability!F$23:F$50,MATCH($T65,Reliability!$C$23:$C$50,0)),0),0)*$H65*$X65*$Y65),$D65)*$R65</f>
        <v>0</v>
      </c>
      <c r="AB65" s="99">
        <f>MIN((IFERROR(IF(AND($V65&lt;=AB$1,$W65&gt;=AB$1),INDEX(Reliability!G$23:G$50,MATCH($S65,Reliability!$C$23:$C$50,0)),0),0)*IF($T65="n/a",$D65*$Y65,$G65)+IFERROR(IF(AND($V65&lt;=AB$1,$W65&gt;=AB$1),INDEX(Reliability!G$23:G$50,MATCH($T65,Reliability!$C$23:$C$50,0)),0),0)*$H65*$X65*$Y65),$D65)*$R65</f>
        <v>0</v>
      </c>
      <c r="AC65" s="99">
        <f>MIN((IFERROR(IF(AND($V65&lt;=AC$1,$W65&gt;=AC$1),INDEX(Reliability!H$23:H$50,MATCH($S65,Reliability!$C$23:$C$50,0)),0),0)*IF($T65="n/a",$D65*$Y65,$G65)+IFERROR(IF(AND($V65&lt;=AC$1,$W65&gt;=AC$1),INDEX(Reliability!H$23:H$50,MATCH($T65,Reliability!$C$23:$C$50,0)),0),0)*$H65*$X65*$Y65),$D65)*$R65</f>
        <v>0</v>
      </c>
      <c r="AD65" s="99">
        <f>MIN((IFERROR(IF(AND($V65&lt;=AD$1,$W65&gt;=AD$1),INDEX(Reliability!I$23:I$50,MATCH($S65,Reliability!$C$23:$C$50,0)),0),0)*IF($T65="n/a",$D65*$Y65,$G65)+IFERROR(IF(AND($V65&lt;=AD$1,$W65&gt;=AD$1),INDEX(Reliability!I$23:I$50,MATCH($T65,Reliability!$C$23:$C$50,0)),0),0)*$H65*$X65*$Y65),$D65)*$R65</f>
        <v>0</v>
      </c>
      <c r="AE65" s="99">
        <f>MIN((IFERROR(IF(AND($V65&lt;=AE$1,$W65&gt;=AE$1),INDEX(Reliability!J$23:J$50,MATCH($S65,Reliability!$C$23:$C$50,0)),0),0)*IF($T65="n/a",$D65*$Y65,$G65)+IFERROR(IF(AND($V65&lt;=AE$1,$W65&gt;=AE$1),INDEX(Reliability!J$23:J$50,MATCH($T65,Reliability!$C$23:$C$50,0)),0),0)*$H65*$X65*$Y65),$D65)*$R65</f>
        <v>0</v>
      </c>
      <c r="AF65" s="99">
        <f>MIN((IFERROR(IF(AND($V65&lt;=AF$1,$W65&gt;=AF$1),INDEX(Reliability!K$23:K$50,MATCH($S65,Reliability!$C$23:$C$50,0)),0),0)*IF($T65="n/a",$D65*$Y65,$G65)+IFERROR(IF(AND($V65&lt;=AF$1,$W65&gt;=AF$1),INDEX(Reliability!K$23:K$50,MATCH($T65,Reliability!$C$23:$C$50,0)),0),0)*$H65*$X65*$Y65),$D65)*$R65</f>
        <v>0</v>
      </c>
      <c r="AG65" s="99">
        <f>MIN((IFERROR(IF(AND($V65&lt;=AG$1,$W65&gt;=AG$1),INDEX(Reliability!L$23:L$50,MATCH($S65,Reliability!$C$23:$C$50,0)),0),0)*IF($T65="n/a",$D65*$Y65,$G65)+IFERROR(IF(AND($V65&lt;=AG$1,$W65&gt;=AG$1),INDEX(Reliability!L$23:L$50,MATCH($T65,Reliability!$C$23:$C$50,0)),0),0)*$H65*$X65*$Y65),$D65)*$R65</f>
        <v>0</v>
      </c>
      <c r="AH65" s="99">
        <f>MIN((IFERROR(IF(AND($V65&lt;=AH$1,$W65&gt;=AH$1),INDEX(Reliability!M$23:M$50,MATCH($S65,Reliability!$C$23:$C$50,0)),0),0)*IF($T65="n/a",$D65*$Y65,$G65)+IFERROR(IF(AND($V65&lt;=AH$1,$W65&gt;=AH$1),INDEX(Reliability!M$23:M$50,MATCH($T65,Reliability!$C$23:$C$50,0)),0),0)*$H65*$X65*$Y65),$D65)*$R65</f>
        <v>0</v>
      </c>
      <c r="AI65" s="99">
        <f>MIN((IFERROR(IF(AND($V65&lt;=AI$1,$W65&gt;=AI$1),INDEX(Reliability!N$23:N$50,MATCH($S65,Reliability!$C$23:$C$50,0)),0),0)*IF($T65="n/a",$D65*$Y65,$G65)+IFERROR(IF(AND($V65&lt;=AI$1,$W65&gt;=AI$1),INDEX(Reliability!N$23:N$50,MATCH($T65,Reliability!$C$23:$C$50,0)),0),0)*$H65*$X65*$Y65),$D65)*$R65</f>
        <v>0</v>
      </c>
      <c r="AJ65" s="99">
        <f>MIN((IFERROR(IF(AND($V65&lt;=AJ$1,$W65&gt;=AJ$1),INDEX(Reliability!O$23:O$50,MATCH($S65,Reliability!$C$23:$C$50,0)),0),0)*IF($T65="n/a",$D65*$Y65,$G65)+IFERROR(IF(AND($V65&lt;=AJ$1,$W65&gt;=AJ$1),INDEX(Reliability!O$23:O$50,MATCH($T65,Reliability!$C$23:$C$50,0)),0),0)*$H65*$X65*$Y65),$D65)*$R65</f>
        <v>0</v>
      </c>
      <c r="AK65" s="99">
        <f>MIN((IFERROR(IF(AND($V65&lt;=AK$1,$W65&gt;=AK$1),INDEX(Reliability!P$23:P$50,MATCH($S65,Reliability!$C$23:$C$50,0)),0),0)*IF($T65="n/a",$D65*$Y65,$G65)+IFERROR(IF(AND($V65&lt;=AK$1,$W65&gt;=AK$1),INDEX(Reliability!P$23:P$50,MATCH($T65,Reliability!$C$23:$C$50,0)),0),0)*$H65*$X65*$Y65),$D65)*$R65</f>
        <v>0</v>
      </c>
    </row>
    <row r="66" spans="2:37" x14ac:dyDescent="0.25">
      <c r="B66" s="118" t="str">
        <f>unique_contracts!B62</f>
        <v>_CREZ_GENERIC_ARIZONA_SOLAR</v>
      </c>
      <c r="C66" s="99" t="str">
        <f>unique_contracts!D62</f>
        <v>PlannedNew</v>
      </c>
      <c r="D66" s="117">
        <f>unique_contracts!J62</f>
        <v>168.649866054</v>
      </c>
      <c r="E66" s="99">
        <f>unique_contracts!M62</f>
        <v>0</v>
      </c>
      <c r="F66" s="99">
        <f>unique_contracts!N62</f>
        <v>0</v>
      </c>
      <c r="G66" s="99">
        <f>unique_contracts!P62</f>
        <v>0</v>
      </c>
      <c r="H66" s="99">
        <f>unique_contracts!R62</f>
        <v>0</v>
      </c>
      <c r="I66" s="99">
        <f>unique_contracts!V62</f>
        <v>0</v>
      </c>
      <c r="J66" s="118" t="str">
        <f>unique_contracts!AB62</f>
        <v>Buy</v>
      </c>
      <c r="K66" s="99">
        <f>unique_contracts!AM62</f>
        <v>0</v>
      </c>
      <c r="L66" s="99">
        <f>unique_contracts!AN62</f>
        <v>0</v>
      </c>
      <c r="M66" s="99">
        <f>unique_contracts!AO62</f>
        <v>0</v>
      </c>
      <c r="N66" s="99">
        <f>unique_contracts!AP62</f>
        <v>0</v>
      </c>
      <c r="O66" s="99">
        <f>unique_contracts!AQ62</f>
        <v>0</v>
      </c>
      <c r="P66" s="99">
        <f>unique_contracts!AR62</f>
        <v>0</v>
      </c>
      <c r="Q66" s="99" t="str">
        <f>unique_contracts!BP62</f>
        <v>EnergyCapacity</v>
      </c>
      <c r="R66" s="99">
        <f t="shared" si="7"/>
        <v>1</v>
      </c>
      <c r="S66" s="99" t="str">
        <f>IFERROR(IF(AND(I66&gt;0,E66="NotHybrid"),_xlfn.CONCAT(MAX(MIN(ROUNDDOWN(I66/D66,0),8),4),INDEX(resources!$G:$G,MATCH(B66,resources!$A:$A,0))),INDEX(resources!$G:$G,MATCH(B66,resources!$A:$A,0))),"n/a")</f>
        <v>utility_pv</v>
      </c>
      <c r="T66" s="99" t="str">
        <f t="shared" si="8"/>
        <v>n/a</v>
      </c>
      <c r="U66" s="99" t="str">
        <f t="shared" si="9"/>
        <v>utility_pv</v>
      </c>
      <c r="V66" s="99">
        <f t="shared" si="10"/>
        <v>0</v>
      </c>
      <c r="W66" s="99">
        <f t="shared" si="11"/>
        <v>0</v>
      </c>
      <c r="X66" s="116">
        <f t="shared" si="12"/>
        <v>1</v>
      </c>
      <c r="Y66" s="116">
        <f t="shared" si="13"/>
        <v>1</v>
      </c>
      <c r="Z66" s="99">
        <f>MIN((IFERROR(IF(AND($V66&lt;=Z$1,$W66&gt;=Z$1),INDEX(Reliability!E$23:E$50,MATCH($S66,Reliability!$C$23:$C$50,0)),0),0)*IF($T66="n/a",$D66*$Y66,$G66)+IFERROR(IF(AND($V66&lt;=Z$1,$W66&gt;=Z$1),INDEX(Reliability!E$23:E$50,MATCH($T66,Reliability!$C$23:$C$50,0)),0),0)*$H66*$X66*$Y66),$D66)*$R66</f>
        <v>0</v>
      </c>
      <c r="AA66" s="99">
        <f>MIN((IFERROR(IF(AND($V66&lt;=AA$1,$W66&gt;=AA$1),INDEX(Reliability!F$23:F$50,MATCH($S66,Reliability!$C$23:$C$50,0)),0),0)*IF($T66="n/a",$D66*$Y66,$G66)+IFERROR(IF(AND($V66&lt;=AA$1,$W66&gt;=AA$1),INDEX(Reliability!F$23:F$50,MATCH($T66,Reliability!$C$23:$C$50,0)),0),0)*$H66*$X66*$Y66),$D66)*$R66</f>
        <v>0</v>
      </c>
      <c r="AB66" s="99">
        <f>MIN((IFERROR(IF(AND($V66&lt;=AB$1,$W66&gt;=AB$1),INDEX(Reliability!G$23:G$50,MATCH($S66,Reliability!$C$23:$C$50,0)),0),0)*IF($T66="n/a",$D66*$Y66,$G66)+IFERROR(IF(AND($V66&lt;=AB$1,$W66&gt;=AB$1),INDEX(Reliability!G$23:G$50,MATCH($T66,Reliability!$C$23:$C$50,0)),0),0)*$H66*$X66*$Y66),$D66)*$R66</f>
        <v>0</v>
      </c>
      <c r="AC66" s="99">
        <f>MIN((IFERROR(IF(AND($V66&lt;=AC$1,$W66&gt;=AC$1),INDEX(Reliability!H$23:H$50,MATCH($S66,Reliability!$C$23:$C$50,0)),0),0)*IF($T66="n/a",$D66*$Y66,$G66)+IFERROR(IF(AND($V66&lt;=AC$1,$W66&gt;=AC$1),INDEX(Reliability!H$23:H$50,MATCH($T66,Reliability!$C$23:$C$50,0)),0),0)*$H66*$X66*$Y66),$D66)*$R66</f>
        <v>0</v>
      </c>
      <c r="AD66" s="99">
        <f>MIN((IFERROR(IF(AND($V66&lt;=AD$1,$W66&gt;=AD$1),INDEX(Reliability!I$23:I$50,MATCH($S66,Reliability!$C$23:$C$50,0)),0),0)*IF($T66="n/a",$D66*$Y66,$G66)+IFERROR(IF(AND($V66&lt;=AD$1,$W66&gt;=AD$1),INDEX(Reliability!I$23:I$50,MATCH($T66,Reliability!$C$23:$C$50,0)),0),0)*$H66*$X66*$Y66),$D66)*$R66</f>
        <v>0</v>
      </c>
      <c r="AE66" s="99">
        <f>MIN((IFERROR(IF(AND($V66&lt;=AE$1,$W66&gt;=AE$1),INDEX(Reliability!J$23:J$50,MATCH($S66,Reliability!$C$23:$C$50,0)),0),0)*IF($T66="n/a",$D66*$Y66,$G66)+IFERROR(IF(AND($V66&lt;=AE$1,$W66&gt;=AE$1),INDEX(Reliability!J$23:J$50,MATCH($T66,Reliability!$C$23:$C$50,0)),0),0)*$H66*$X66*$Y66),$D66)*$R66</f>
        <v>0</v>
      </c>
      <c r="AF66" s="99">
        <f>MIN((IFERROR(IF(AND($V66&lt;=AF$1,$W66&gt;=AF$1),INDEX(Reliability!K$23:K$50,MATCH($S66,Reliability!$C$23:$C$50,0)),0),0)*IF($T66="n/a",$D66*$Y66,$G66)+IFERROR(IF(AND($V66&lt;=AF$1,$W66&gt;=AF$1),INDEX(Reliability!K$23:K$50,MATCH($T66,Reliability!$C$23:$C$50,0)),0),0)*$H66*$X66*$Y66),$D66)*$R66</f>
        <v>0</v>
      </c>
      <c r="AG66" s="99">
        <f>MIN((IFERROR(IF(AND($V66&lt;=AG$1,$W66&gt;=AG$1),INDEX(Reliability!L$23:L$50,MATCH($S66,Reliability!$C$23:$C$50,0)),0),0)*IF($T66="n/a",$D66*$Y66,$G66)+IFERROR(IF(AND($V66&lt;=AG$1,$W66&gt;=AG$1),INDEX(Reliability!L$23:L$50,MATCH($T66,Reliability!$C$23:$C$50,0)),0),0)*$H66*$X66*$Y66),$D66)*$R66</f>
        <v>0</v>
      </c>
      <c r="AH66" s="99">
        <f>MIN((IFERROR(IF(AND($V66&lt;=AH$1,$W66&gt;=AH$1),INDEX(Reliability!M$23:M$50,MATCH($S66,Reliability!$C$23:$C$50,0)),0),0)*IF($T66="n/a",$D66*$Y66,$G66)+IFERROR(IF(AND($V66&lt;=AH$1,$W66&gt;=AH$1),INDEX(Reliability!M$23:M$50,MATCH($T66,Reliability!$C$23:$C$50,0)),0),0)*$H66*$X66*$Y66),$D66)*$R66</f>
        <v>0</v>
      </c>
      <c r="AI66" s="99">
        <f>MIN((IFERROR(IF(AND($V66&lt;=AI$1,$W66&gt;=AI$1),INDEX(Reliability!N$23:N$50,MATCH($S66,Reliability!$C$23:$C$50,0)),0),0)*IF($T66="n/a",$D66*$Y66,$G66)+IFERROR(IF(AND($V66&lt;=AI$1,$W66&gt;=AI$1),INDEX(Reliability!N$23:N$50,MATCH($T66,Reliability!$C$23:$C$50,0)),0),0)*$H66*$X66*$Y66),$D66)*$R66</f>
        <v>0</v>
      </c>
      <c r="AJ66" s="99">
        <f>MIN((IFERROR(IF(AND($V66&lt;=AJ$1,$W66&gt;=AJ$1),INDEX(Reliability!O$23:O$50,MATCH($S66,Reliability!$C$23:$C$50,0)),0),0)*IF($T66="n/a",$D66*$Y66,$G66)+IFERROR(IF(AND($V66&lt;=AJ$1,$W66&gt;=AJ$1),INDEX(Reliability!O$23:O$50,MATCH($T66,Reliability!$C$23:$C$50,0)),0),0)*$H66*$X66*$Y66),$D66)*$R66</f>
        <v>0</v>
      </c>
      <c r="AK66" s="99">
        <f>MIN((IFERROR(IF(AND($V66&lt;=AK$1,$W66&gt;=AK$1),INDEX(Reliability!P$23:P$50,MATCH($S66,Reliability!$C$23:$C$50,0)),0),0)*IF($T66="n/a",$D66*$Y66,$G66)+IFERROR(IF(AND($V66&lt;=AK$1,$W66&gt;=AK$1),INDEX(Reliability!P$23:P$50,MATCH($T66,Reliability!$C$23:$C$50,0)),0),0)*$H66*$X66*$Y66),$D66)*$R66</f>
        <v>0</v>
      </c>
    </row>
    <row r="67" spans="2:37" x14ac:dyDescent="0.25">
      <c r="B67" s="118" t="str">
        <f>unique_contracts!B63</f>
        <v>_CREZ_GENERIC_GREATER_IMPERIAL_SOLAR</v>
      </c>
      <c r="C67" s="99" t="str">
        <f>unique_contracts!D63</f>
        <v>PlannedNew</v>
      </c>
      <c r="D67" s="117">
        <f>unique_contracts!J63</f>
        <v>38.654795872916999</v>
      </c>
      <c r="E67" s="99">
        <f>unique_contracts!M63</f>
        <v>0</v>
      </c>
      <c r="F67" s="99">
        <f>unique_contracts!N63</f>
        <v>0</v>
      </c>
      <c r="G67" s="99">
        <f>unique_contracts!P63</f>
        <v>0</v>
      </c>
      <c r="H67" s="99">
        <f>unique_contracts!R63</f>
        <v>0</v>
      </c>
      <c r="I67" s="99">
        <f>unique_contracts!V63</f>
        <v>0</v>
      </c>
      <c r="J67" s="118" t="str">
        <f>unique_contracts!AB63</f>
        <v>Buy</v>
      </c>
      <c r="K67" s="99">
        <f>unique_contracts!AM63</f>
        <v>0</v>
      </c>
      <c r="L67" s="99">
        <f>unique_contracts!AN63</f>
        <v>0</v>
      </c>
      <c r="M67" s="99">
        <f>unique_contracts!AO63</f>
        <v>0</v>
      </c>
      <c r="N67" s="99">
        <f>unique_contracts!AP63</f>
        <v>0</v>
      </c>
      <c r="O67" s="99">
        <f>unique_contracts!AQ63</f>
        <v>0</v>
      </c>
      <c r="P67" s="99">
        <f>unique_contracts!AR63</f>
        <v>0</v>
      </c>
      <c r="Q67" s="99" t="str">
        <f>unique_contracts!BP63</f>
        <v>EnergyCapacity</v>
      </c>
      <c r="R67" s="99">
        <f t="shared" si="7"/>
        <v>1</v>
      </c>
      <c r="S67" s="99" t="str">
        <f>IFERROR(IF(AND(I67&gt;0,E67="NotHybrid"),_xlfn.CONCAT(MAX(MIN(ROUNDDOWN(I67/D67,0),8),4),INDEX(resources!$G:$G,MATCH(B67,resources!$A:$A,0))),INDEX(resources!$G:$G,MATCH(B67,resources!$A:$A,0))),"n/a")</f>
        <v>utility_pv</v>
      </c>
      <c r="T67" s="99" t="str">
        <f t="shared" si="8"/>
        <v>n/a</v>
      </c>
      <c r="U67" s="99" t="str">
        <f t="shared" si="9"/>
        <v>utility_pv</v>
      </c>
      <c r="V67" s="99">
        <f t="shared" si="10"/>
        <v>0</v>
      </c>
      <c r="W67" s="99">
        <f t="shared" si="11"/>
        <v>0</v>
      </c>
      <c r="X67" s="116">
        <f t="shared" si="12"/>
        <v>1</v>
      </c>
      <c r="Y67" s="116">
        <f t="shared" si="13"/>
        <v>1</v>
      </c>
      <c r="Z67" s="99">
        <f>MIN((IFERROR(IF(AND($V67&lt;=Z$1,$W67&gt;=Z$1),INDEX(Reliability!E$23:E$50,MATCH($S67,Reliability!$C$23:$C$50,0)),0),0)*IF($T67="n/a",$D67*$Y67,$G67)+IFERROR(IF(AND($V67&lt;=Z$1,$W67&gt;=Z$1),INDEX(Reliability!E$23:E$50,MATCH($T67,Reliability!$C$23:$C$50,0)),0),0)*$H67*$X67*$Y67),$D67)*$R67</f>
        <v>0</v>
      </c>
      <c r="AA67" s="99">
        <f>MIN((IFERROR(IF(AND($V67&lt;=AA$1,$W67&gt;=AA$1),INDEX(Reliability!F$23:F$50,MATCH($S67,Reliability!$C$23:$C$50,0)),0),0)*IF($T67="n/a",$D67*$Y67,$G67)+IFERROR(IF(AND($V67&lt;=AA$1,$W67&gt;=AA$1),INDEX(Reliability!F$23:F$50,MATCH($T67,Reliability!$C$23:$C$50,0)),0),0)*$H67*$X67*$Y67),$D67)*$R67</f>
        <v>0</v>
      </c>
      <c r="AB67" s="99">
        <f>MIN((IFERROR(IF(AND($V67&lt;=AB$1,$W67&gt;=AB$1),INDEX(Reliability!G$23:G$50,MATCH($S67,Reliability!$C$23:$C$50,0)),0),0)*IF($T67="n/a",$D67*$Y67,$G67)+IFERROR(IF(AND($V67&lt;=AB$1,$W67&gt;=AB$1),INDEX(Reliability!G$23:G$50,MATCH($T67,Reliability!$C$23:$C$50,0)),0),0)*$H67*$X67*$Y67),$D67)*$R67</f>
        <v>0</v>
      </c>
      <c r="AC67" s="99">
        <f>MIN((IFERROR(IF(AND($V67&lt;=AC$1,$W67&gt;=AC$1),INDEX(Reliability!H$23:H$50,MATCH($S67,Reliability!$C$23:$C$50,0)),0),0)*IF($T67="n/a",$D67*$Y67,$G67)+IFERROR(IF(AND($V67&lt;=AC$1,$W67&gt;=AC$1),INDEX(Reliability!H$23:H$50,MATCH($T67,Reliability!$C$23:$C$50,0)),0),0)*$H67*$X67*$Y67),$D67)*$R67</f>
        <v>0</v>
      </c>
      <c r="AD67" s="99">
        <f>MIN((IFERROR(IF(AND($V67&lt;=AD$1,$W67&gt;=AD$1),INDEX(Reliability!I$23:I$50,MATCH($S67,Reliability!$C$23:$C$50,0)),0),0)*IF($T67="n/a",$D67*$Y67,$G67)+IFERROR(IF(AND($V67&lt;=AD$1,$W67&gt;=AD$1),INDEX(Reliability!I$23:I$50,MATCH($T67,Reliability!$C$23:$C$50,0)),0),0)*$H67*$X67*$Y67),$D67)*$R67</f>
        <v>0</v>
      </c>
      <c r="AE67" s="99">
        <f>MIN((IFERROR(IF(AND($V67&lt;=AE$1,$W67&gt;=AE$1),INDEX(Reliability!J$23:J$50,MATCH($S67,Reliability!$C$23:$C$50,0)),0),0)*IF($T67="n/a",$D67*$Y67,$G67)+IFERROR(IF(AND($V67&lt;=AE$1,$W67&gt;=AE$1),INDEX(Reliability!J$23:J$50,MATCH($T67,Reliability!$C$23:$C$50,0)),0),0)*$H67*$X67*$Y67),$D67)*$R67</f>
        <v>0</v>
      </c>
      <c r="AF67" s="99">
        <f>MIN((IFERROR(IF(AND($V67&lt;=AF$1,$W67&gt;=AF$1),INDEX(Reliability!K$23:K$50,MATCH($S67,Reliability!$C$23:$C$50,0)),0),0)*IF($T67="n/a",$D67*$Y67,$G67)+IFERROR(IF(AND($V67&lt;=AF$1,$W67&gt;=AF$1),INDEX(Reliability!K$23:K$50,MATCH($T67,Reliability!$C$23:$C$50,0)),0),0)*$H67*$X67*$Y67),$D67)*$R67</f>
        <v>0</v>
      </c>
      <c r="AG67" s="99">
        <f>MIN((IFERROR(IF(AND($V67&lt;=AG$1,$W67&gt;=AG$1),INDEX(Reliability!L$23:L$50,MATCH($S67,Reliability!$C$23:$C$50,0)),0),0)*IF($T67="n/a",$D67*$Y67,$G67)+IFERROR(IF(AND($V67&lt;=AG$1,$W67&gt;=AG$1),INDEX(Reliability!L$23:L$50,MATCH($T67,Reliability!$C$23:$C$50,0)),0),0)*$H67*$X67*$Y67),$D67)*$R67</f>
        <v>0</v>
      </c>
      <c r="AH67" s="99">
        <f>MIN((IFERROR(IF(AND($V67&lt;=AH$1,$W67&gt;=AH$1),INDEX(Reliability!M$23:M$50,MATCH($S67,Reliability!$C$23:$C$50,0)),0),0)*IF($T67="n/a",$D67*$Y67,$G67)+IFERROR(IF(AND($V67&lt;=AH$1,$W67&gt;=AH$1),INDEX(Reliability!M$23:M$50,MATCH($T67,Reliability!$C$23:$C$50,0)),0),0)*$H67*$X67*$Y67),$D67)*$R67</f>
        <v>0</v>
      </c>
      <c r="AI67" s="99">
        <f>MIN((IFERROR(IF(AND($V67&lt;=AI$1,$W67&gt;=AI$1),INDEX(Reliability!N$23:N$50,MATCH($S67,Reliability!$C$23:$C$50,0)),0),0)*IF($T67="n/a",$D67*$Y67,$G67)+IFERROR(IF(AND($V67&lt;=AI$1,$W67&gt;=AI$1),INDEX(Reliability!N$23:N$50,MATCH($T67,Reliability!$C$23:$C$50,0)),0),0)*$H67*$X67*$Y67),$D67)*$R67</f>
        <v>0</v>
      </c>
      <c r="AJ67" s="99">
        <f>MIN((IFERROR(IF(AND($V67&lt;=AJ$1,$W67&gt;=AJ$1),INDEX(Reliability!O$23:O$50,MATCH($S67,Reliability!$C$23:$C$50,0)),0),0)*IF($T67="n/a",$D67*$Y67,$G67)+IFERROR(IF(AND($V67&lt;=AJ$1,$W67&gt;=AJ$1),INDEX(Reliability!O$23:O$50,MATCH($T67,Reliability!$C$23:$C$50,0)),0),0)*$H67*$X67*$Y67),$D67)*$R67</f>
        <v>0</v>
      </c>
      <c r="AK67" s="99">
        <f>MIN((IFERROR(IF(AND($V67&lt;=AK$1,$W67&gt;=AK$1),INDEX(Reliability!P$23:P$50,MATCH($S67,Reliability!$C$23:$C$50,0)),0),0)*IF($T67="n/a",$D67*$Y67,$G67)+IFERROR(IF(AND($V67&lt;=AK$1,$W67&gt;=AK$1),INDEX(Reliability!P$23:P$50,MATCH($T67,Reliability!$C$23:$C$50,0)),0),0)*$H67*$X67*$Y67),$D67)*$R67</f>
        <v>0</v>
      </c>
    </row>
    <row r="68" spans="2:37" x14ac:dyDescent="0.25">
      <c r="B68" s="118" t="str">
        <f>unique_contracts!B64</f>
        <v>_CREZ_GENERIC_GREATER_KRAMER_SOLAR</v>
      </c>
      <c r="C68" s="99" t="str">
        <f>unique_contracts!D64</f>
        <v>PlannedNew</v>
      </c>
      <c r="D68" s="117">
        <f>unique_contracts!J64</f>
        <v>768.68451476999996</v>
      </c>
      <c r="E68" s="99">
        <f>unique_contracts!M64</f>
        <v>0</v>
      </c>
      <c r="F68" s="99">
        <f>unique_contracts!N64</f>
        <v>0</v>
      </c>
      <c r="G68" s="99">
        <f>unique_contracts!P64</f>
        <v>0</v>
      </c>
      <c r="H68" s="99">
        <f>unique_contracts!R64</f>
        <v>0</v>
      </c>
      <c r="I68" s="99">
        <f>unique_contracts!V64</f>
        <v>0</v>
      </c>
      <c r="J68" s="118" t="str">
        <f>unique_contracts!AB64</f>
        <v>Buy</v>
      </c>
      <c r="K68" s="99">
        <f>unique_contracts!AM64</f>
        <v>0</v>
      </c>
      <c r="L68" s="99">
        <f>unique_contracts!AN64</f>
        <v>0</v>
      </c>
      <c r="M68" s="99">
        <f>unique_contracts!AO64</f>
        <v>0</v>
      </c>
      <c r="N68" s="99">
        <f>unique_contracts!AP64</f>
        <v>0</v>
      </c>
      <c r="O68" s="99">
        <f>unique_contracts!AQ64</f>
        <v>0</v>
      </c>
      <c r="P68" s="99">
        <f>unique_contracts!AR64</f>
        <v>0</v>
      </c>
      <c r="Q68" s="99" t="str">
        <f>unique_contracts!BP64</f>
        <v>EnergyCapacity</v>
      </c>
      <c r="R68" s="99">
        <f t="shared" si="7"/>
        <v>1</v>
      </c>
      <c r="S68" s="99" t="str">
        <f>IFERROR(IF(AND(I68&gt;0,E68="NotHybrid"),_xlfn.CONCAT(MAX(MIN(ROUNDDOWN(I68/D68,0),8),4),INDEX(resources!$G:$G,MATCH(B68,resources!$A:$A,0))),INDEX(resources!$G:$G,MATCH(B68,resources!$A:$A,0))),"n/a")</f>
        <v>utility_pv</v>
      </c>
      <c r="T68" s="99" t="str">
        <f t="shared" si="8"/>
        <v>n/a</v>
      </c>
      <c r="U68" s="99" t="str">
        <f t="shared" si="9"/>
        <v>utility_pv</v>
      </c>
      <c r="V68" s="99">
        <f t="shared" si="10"/>
        <v>0</v>
      </c>
      <c r="W68" s="99">
        <f t="shared" si="11"/>
        <v>0</v>
      </c>
      <c r="X68" s="116">
        <f t="shared" si="12"/>
        <v>1</v>
      </c>
      <c r="Y68" s="116">
        <f t="shared" si="13"/>
        <v>1</v>
      </c>
      <c r="Z68" s="99">
        <f>MIN((IFERROR(IF(AND($V68&lt;=Z$1,$W68&gt;=Z$1),INDEX(Reliability!E$23:E$50,MATCH($S68,Reliability!$C$23:$C$50,0)),0),0)*IF($T68="n/a",$D68*$Y68,$G68)+IFERROR(IF(AND($V68&lt;=Z$1,$W68&gt;=Z$1),INDEX(Reliability!E$23:E$50,MATCH($T68,Reliability!$C$23:$C$50,0)),0),0)*$H68*$X68*$Y68),$D68)*$R68</f>
        <v>0</v>
      </c>
      <c r="AA68" s="99">
        <f>MIN((IFERROR(IF(AND($V68&lt;=AA$1,$W68&gt;=AA$1),INDEX(Reliability!F$23:F$50,MATCH($S68,Reliability!$C$23:$C$50,0)),0),0)*IF($T68="n/a",$D68*$Y68,$G68)+IFERROR(IF(AND($V68&lt;=AA$1,$W68&gt;=AA$1),INDEX(Reliability!F$23:F$50,MATCH($T68,Reliability!$C$23:$C$50,0)),0),0)*$H68*$X68*$Y68),$D68)*$R68</f>
        <v>0</v>
      </c>
      <c r="AB68" s="99">
        <f>MIN((IFERROR(IF(AND($V68&lt;=AB$1,$W68&gt;=AB$1),INDEX(Reliability!G$23:G$50,MATCH($S68,Reliability!$C$23:$C$50,0)),0),0)*IF($T68="n/a",$D68*$Y68,$G68)+IFERROR(IF(AND($V68&lt;=AB$1,$W68&gt;=AB$1),INDEX(Reliability!G$23:G$50,MATCH($T68,Reliability!$C$23:$C$50,0)),0),0)*$H68*$X68*$Y68),$D68)*$R68</f>
        <v>0</v>
      </c>
      <c r="AC68" s="99">
        <f>MIN((IFERROR(IF(AND($V68&lt;=AC$1,$W68&gt;=AC$1),INDEX(Reliability!H$23:H$50,MATCH($S68,Reliability!$C$23:$C$50,0)),0),0)*IF($T68="n/a",$D68*$Y68,$G68)+IFERROR(IF(AND($V68&lt;=AC$1,$W68&gt;=AC$1),INDEX(Reliability!H$23:H$50,MATCH($T68,Reliability!$C$23:$C$50,0)),0),0)*$H68*$X68*$Y68),$D68)*$R68</f>
        <v>0</v>
      </c>
      <c r="AD68" s="99">
        <f>MIN((IFERROR(IF(AND($V68&lt;=AD$1,$W68&gt;=AD$1),INDEX(Reliability!I$23:I$50,MATCH($S68,Reliability!$C$23:$C$50,0)),0),0)*IF($T68="n/a",$D68*$Y68,$G68)+IFERROR(IF(AND($V68&lt;=AD$1,$W68&gt;=AD$1),INDEX(Reliability!I$23:I$50,MATCH($T68,Reliability!$C$23:$C$50,0)),0),0)*$H68*$X68*$Y68),$D68)*$R68</f>
        <v>0</v>
      </c>
      <c r="AE68" s="99">
        <f>MIN((IFERROR(IF(AND($V68&lt;=AE$1,$W68&gt;=AE$1),INDEX(Reliability!J$23:J$50,MATCH($S68,Reliability!$C$23:$C$50,0)),0),0)*IF($T68="n/a",$D68*$Y68,$G68)+IFERROR(IF(AND($V68&lt;=AE$1,$W68&gt;=AE$1),INDEX(Reliability!J$23:J$50,MATCH($T68,Reliability!$C$23:$C$50,0)),0),0)*$H68*$X68*$Y68),$D68)*$R68</f>
        <v>0</v>
      </c>
      <c r="AF68" s="99">
        <f>MIN((IFERROR(IF(AND($V68&lt;=AF$1,$W68&gt;=AF$1),INDEX(Reliability!K$23:K$50,MATCH($S68,Reliability!$C$23:$C$50,0)),0),0)*IF($T68="n/a",$D68*$Y68,$G68)+IFERROR(IF(AND($V68&lt;=AF$1,$W68&gt;=AF$1),INDEX(Reliability!K$23:K$50,MATCH($T68,Reliability!$C$23:$C$50,0)),0),0)*$H68*$X68*$Y68),$D68)*$R68</f>
        <v>0</v>
      </c>
      <c r="AG68" s="99">
        <f>MIN((IFERROR(IF(AND($V68&lt;=AG$1,$W68&gt;=AG$1),INDEX(Reliability!L$23:L$50,MATCH($S68,Reliability!$C$23:$C$50,0)),0),0)*IF($T68="n/a",$D68*$Y68,$G68)+IFERROR(IF(AND($V68&lt;=AG$1,$W68&gt;=AG$1),INDEX(Reliability!L$23:L$50,MATCH($T68,Reliability!$C$23:$C$50,0)),0),0)*$H68*$X68*$Y68),$D68)*$R68</f>
        <v>0</v>
      </c>
      <c r="AH68" s="99">
        <f>MIN((IFERROR(IF(AND($V68&lt;=AH$1,$W68&gt;=AH$1),INDEX(Reliability!M$23:M$50,MATCH($S68,Reliability!$C$23:$C$50,0)),0),0)*IF($T68="n/a",$D68*$Y68,$G68)+IFERROR(IF(AND($V68&lt;=AH$1,$W68&gt;=AH$1),INDEX(Reliability!M$23:M$50,MATCH($T68,Reliability!$C$23:$C$50,0)),0),0)*$H68*$X68*$Y68),$D68)*$R68</f>
        <v>0</v>
      </c>
      <c r="AI68" s="99">
        <f>MIN((IFERROR(IF(AND($V68&lt;=AI$1,$W68&gt;=AI$1),INDEX(Reliability!N$23:N$50,MATCH($S68,Reliability!$C$23:$C$50,0)),0),0)*IF($T68="n/a",$D68*$Y68,$G68)+IFERROR(IF(AND($V68&lt;=AI$1,$W68&gt;=AI$1),INDEX(Reliability!N$23:N$50,MATCH($T68,Reliability!$C$23:$C$50,0)),0),0)*$H68*$X68*$Y68),$D68)*$R68</f>
        <v>0</v>
      </c>
      <c r="AJ68" s="99">
        <f>MIN((IFERROR(IF(AND($V68&lt;=AJ$1,$W68&gt;=AJ$1),INDEX(Reliability!O$23:O$50,MATCH($S68,Reliability!$C$23:$C$50,0)),0),0)*IF($T68="n/a",$D68*$Y68,$G68)+IFERROR(IF(AND($V68&lt;=AJ$1,$W68&gt;=AJ$1),INDEX(Reliability!O$23:O$50,MATCH($T68,Reliability!$C$23:$C$50,0)),0),0)*$H68*$X68*$Y68),$D68)*$R68</f>
        <v>0</v>
      </c>
      <c r="AK68" s="99">
        <f>MIN((IFERROR(IF(AND($V68&lt;=AK$1,$W68&gt;=AK$1),INDEX(Reliability!P$23:P$50,MATCH($S68,Reliability!$C$23:$C$50,0)),0),0)*IF($T68="n/a",$D68*$Y68,$G68)+IFERROR(IF(AND($V68&lt;=AK$1,$W68&gt;=AK$1),INDEX(Reliability!P$23:P$50,MATCH($T68,Reliability!$C$23:$C$50,0)),0),0)*$H68*$X68*$Y68),$D68)*$R68</f>
        <v>0</v>
      </c>
    </row>
    <row r="69" spans="2:37" x14ac:dyDescent="0.25">
      <c r="B69" s="118" t="str">
        <f>unique_contracts!B65</f>
        <v>_CREZ_GENERIC_RIVERSIDE_PALM_SPRINGS_SOLAR</v>
      </c>
      <c r="C69" s="99" t="str">
        <f>unique_contracts!D65</f>
        <v>PlannedNew</v>
      </c>
      <c r="D69" s="117">
        <f>unique_contracts!J65</f>
        <v>658.51787779274696</v>
      </c>
      <c r="E69" s="99">
        <f>unique_contracts!M65</f>
        <v>0</v>
      </c>
      <c r="F69" s="99">
        <f>unique_contracts!N65</f>
        <v>0</v>
      </c>
      <c r="G69" s="99">
        <f>unique_contracts!P65</f>
        <v>0</v>
      </c>
      <c r="H69" s="99">
        <f>unique_contracts!R65</f>
        <v>0</v>
      </c>
      <c r="I69" s="99">
        <f>unique_contracts!V65</f>
        <v>0</v>
      </c>
      <c r="J69" s="118" t="str">
        <f>unique_contracts!AB65</f>
        <v>Buy</v>
      </c>
      <c r="K69" s="99">
        <f>unique_contracts!AM65</f>
        <v>0</v>
      </c>
      <c r="L69" s="99">
        <f>unique_contracts!AN65</f>
        <v>0</v>
      </c>
      <c r="M69" s="99">
        <f>unique_contracts!AO65</f>
        <v>0</v>
      </c>
      <c r="N69" s="99">
        <f>unique_contracts!AP65</f>
        <v>0</v>
      </c>
      <c r="O69" s="99">
        <f>unique_contracts!AQ65</f>
        <v>0</v>
      </c>
      <c r="P69" s="99">
        <f>unique_contracts!AR65</f>
        <v>0</v>
      </c>
      <c r="Q69" s="99" t="str">
        <f>unique_contracts!BP65</f>
        <v>EnergyCapacity</v>
      </c>
      <c r="R69" s="99">
        <f t="shared" si="7"/>
        <v>1</v>
      </c>
      <c r="S69" s="99" t="str">
        <f>IFERROR(IF(AND(I69&gt;0,E69="NotHybrid"),_xlfn.CONCAT(MAX(MIN(ROUNDDOWN(I69/D69,0),8),4),INDEX(resources!$G:$G,MATCH(B69,resources!$A:$A,0))),INDEX(resources!$G:$G,MATCH(B69,resources!$A:$A,0))),"n/a")</f>
        <v>utility_pv</v>
      </c>
      <c r="T69" s="99" t="str">
        <f t="shared" si="8"/>
        <v>n/a</v>
      </c>
      <c r="U69" s="99" t="str">
        <f t="shared" si="9"/>
        <v>utility_pv</v>
      </c>
      <c r="V69" s="99">
        <f t="shared" si="10"/>
        <v>0</v>
      </c>
      <c r="W69" s="99">
        <f t="shared" si="11"/>
        <v>0</v>
      </c>
      <c r="X69" s="116">
        <f t="shared" si="12"/>
        <v>1</v>
      </c>
      <c r="Y69" s="116">
        <f t="shared" si="13"/>
        <v>1</v>
      </c>
      <c r="Z69" s="99">
        <f>MIN((IFERROR(IF(AND($V69&lt;=Z$1,$W69&gt;=Z$1),INDEX(Reliability!E$23:E$50,MATCH($S69,Reliability!$C$23:$C$50,0)),0),0)*IF($T69="n/a",$D69*$Y69,$G69)+IFERROR(IF(AND($V69&lt;=Z$1,$W69&gt;=Z$1),INDEX(Reliability!E$23:E$50,MATCH($T69,Reliability!$C$23:$C$50,0)),0),0)*$H69*$X69*$Y69),$D69)*$R69</f>
        <v>0</v>
      </c>
      <c r="AA69" s="99">
        <f>MIN((IFERROR(IF(AND($V69&lt;=AA$1,$W69&gt;=AA$1),INDEX(Reliability!F$23:F$50,MATCH($S69,Reliability!$C$23:$C$50,0)),0),0)*IF($T69="n/a",$D69*$Y69,$G69)+IFERROR(IF(AND($V69&lt;=AA$1,$W69&gt;=AA$1),INDEX(Reliability!F$23:F$50,MATCH($T69,Reliability!$C$23:$C$50,0)),0),0)*$H69*$X69*$Y69),$D69)*$R69</f>
        <v>0</v>
      </c>
      <c r="AB69" s="99">
        <f>MIN((IFERROR(IF(AND($V69&lt;=AB$1,$W69&gt;=AB$1),INDEX(Reliability!G$23:G$50,MATCH($S69,Reliability!$C$23:$C$50,0)),0),0)*IF($T69="n/a",$D69*$Y69,$G69)+IFERROR(IF(AND($V69&lt;=AB$1,$W69&gt;=AB$1),INDEX(Reliability!G$23:G$50,MATCH($T69,Reliability!$C$23:$C$50,0)),0),0)*$H69*$X69*$Y69),$D69)*$R69</f>
        <v>0</v>
      </c>
      <c r="AC69" s="99">
        <f>MIN((IFERROR(IF(AND($V69&lt;=AC$1,$W69&gt;=AC$1),INDEX(Reliability!H$23:H$50,MATCH($S69,Reliability!$C$23:$C$50,0)),0),0)*IF($T69="n/a",$D69*$Y69,$G69)+IFERROR(IF(AND($V69&lt;=AC$1,$W69&gt;=AC$1),INDEX(Reliability!H$23:H$50,MATCH($T69,Reliability!$C$23:$C$50,0)),0),0)*$H69*$X69*$Y69),$D69)*$R69</f>
        <v>0</v>
      </c>
      <c r="AD69" s="99">
        <f>MIN((IFERROR(IF(AND($V69&lt;=AD$1,$W69&gt;=AD$1),INDEX(Reliability!I$23:I$50,MATCH($S69,Reliability!$C$23:$C$50,0)),0),0)*IF($T69="n/a",$D69*$Y69,$G69)+IFERROR(IF(AND($V69&lt;=AD$1,$W69&gt;=AD$1),INDEX(Reliability!I$23:I$50,MATCH($T69,Reliability!$C$23:$C$50,0)),0),0)*$H69*$X69*$Y69),$D69)*$R69</f>
        <v>0</v>
      </c>
      <c r="AE69" s="99">
        <f>MIN((IFERROR(IF(AND($V69&lt;=AE$1,$W69&gt;=AE$1),INDEX(Reliability!J$23:J$50,MATCH($S69,Reliability!$C$23:$C$50,0)),0),0)*IF($T69="n/a",$D69*$Y69,$G69)+IFERROR(IF(AND($V69&lt;=AE$1,$W69&gt;=AE$1),INDEX(Reliability!J$23:J$50,MATCH($T69,Reliability!$C$23:$C$50,0)),0),0)*$H69*$X69*$Y69),$D69)*$R69</f>
        <v>0</v>
      </c>
      <c r="AF69" s="99">
        <f>MIN((IFERROR(IF(AND($V69&lt;=AF$1,$W69&gt;=AF$1),INDEX(Reliability!K$23:K$50,MATCH($S69,Reliability!$C$23:$C$50,0)),0),0)*IF($T69="n/a",$D69*$Y69,$G69)+IFERROR(IF(AND($V69&lt;=AF$1,$W69&gt;=AF$1),INDEX(Reliability!K$23:K$50,MATCH($T69,Reliability!$C$23:$C$50,0)),0),0)*$H69*$X69*$Y69),$D69)*$R69</f>
        <v>0</v>
      </c>
      <c r="AG69" s="99">
        <f>MIN((IFERROR(IF(AND($V69&lt;=AG$1,$W69&gt;=AG$1),INDEX(Reliability!L$23:L$50,MATCH($S69,Reliability!$C$23:$C$50,0)),0),0)*IF($T69="n/a",$D69*$Y69,$G69)+IFERROR(IF(AND($V69&lt;=AG$1,$W69&gt;=AG$1),INDEX(Reliability!L$23:L$50,MATCH($T69,Reliability!$C$23:$C$50,0)),0),0)*$H69*$X69*$Y69),$D69)*$R69</f>
        <v>0</v>
      </c>
      <c r="AH69" s="99">
        <f>MIN((IFERROR(IF(AND($V69&lt;=AH$1,$W69&gt;=AH$1),INDEX(Reliability!M$23:M$50,MATCH($S69,Reliability!$C$23:$C$50,0)),0),0)*IF($T69="n/a",$D69*$Y69,$G69)+IFERROR(IF(AND($V69&lt;=AH$1,$W69&gt;=AH$1),INDEX(Reliability!M$23:M$50,MATCH($T69,Reliability!$C$23:$C$50,0)),0),0)*$H69*$X69*$Y69),$D69)*$R69</f>
        <v>0</v>
      </c>
      <c r="AI69" s="99">
        <f>MIN((IFERROR(IF(AND($V69&lt;=AI$1,$W69&gt;=AI$1),INDEX(Reliability!N$23:N$50,MATCH($S69,Reliability!$C$23:$C$50,0)),0),0)*IF($T69="n/a",$D69*$Y69,$G69)+IFERROR(IF(AND($V69&lt;=AI$1,$W69&gt;=AI$1),INDEX(Reliability!N$23:N$50,MATCH($T69,Reliability!$C$23:$C$50,0)),0),0)*$H69*$X69*$Y69),$D69)*$R69</f>
        <v>0</v>
      </c>
      <c r="AJ69" s="99">
        <f>MIN((IFERROR(IF(AND($V69&lt;=AJ$1,$W69&gt;=AJ$1),INDEX(Reliability!O$23:O$50,MATCH($S69,Reliability!$C$23:$C$50,0)),0),0)*IF($T69="n/a",$D69*$Y69,$G69)+IFERROR(IF(AND($V69&lt;=AJ$1,$W69&gt;=AJ$1),INDEX(Reliability!O$23:O$50,MATCH($T69,Reliability!$C$23:$C$50,0)),0),0)*$H69*$X69*$Y69),$D69)*$R69</f>
        <v>0</v>
      </c>
      <c r="AK69" s="99">
        <f>MIN((IFERROR(IF(AND($V69&lt;=AK$1,$W69&gt;=AK$1),INDEX(Reliability!P$23:P$50,MATCH($S69,Reliability!$C$23:$C$50,0)),0),0)*IF($T69="n/a",$D69*$Y69,$G69)+IFERROR(IF(AND($V69&lt;=AK$1,$W69&gt;=AK$1),INDEX(Reliability!P$23:P$50,MATCH($T69,Reliability!$C$23:$C$50,0)),0),0)*$H69*$X69*$Y69),$D69)*$R69</f>
        <v>0</v>
      </c>
    </row>
    <row r="70" spans="2:37" x14ac:dyDescent="0.25">
      <c r="B70" s="118" t="str">
        <f>unique_contracts!B66</f>
        <v>_CREZ_GENERIC_TEHACHAPI_EX_SOLAR</v>
      </c>
      <c r="C70" s="99" t="str">
        <f>unique_contracts!D66</f>
        <v>PlannedNew</v>
      </c>
      <c r="D70" s="117">
        <f>unique_contracts!J66</f>
        <v>553.71368854800005</v>
      </c>
      <c r="E70" s="99">
        <f>unique_contracts!M66</f>
        <v>0</v>
      </c>
      <c r="F70" s="99">
        <f>unique_contracts!N66</f>
        <v>0</v>
      </c>
      <c r="G70" s="99">
        <f>unique_contracts!P66</f>
        <v>0</v>
      </c>
      <c r="H70" s="99">
        <f>unique_contracts!R66</f>
        <v>0</v>
      </c>
      <c r="I70" s="99">
        <f>unique_contracts!V66</f>
        <v>0</v>
      </c>
      <c r="J70" s="118" t="str">
        <f>unique_contracts!AB66</f>
        <v>Buy</v>
      </c>
      <c r="K70" s="99">
        <f>unique_contracts!AM66</f>
        <v>0</v>
      </c>
      <c r="L70" s="99">
        <f>unique_contracts!AN66</f>
        <v>0</v>
      </c>
      <c r="M70" s="99">
        <f>unique_contracts!AO66</f>
        <v>0</v>
      </c>
      <c r="N70" s="99">
        <f>unique_contracts!AP66</f>
        <v>0</v>
      </c>
      <c r="O70" s="99">
        <f>unique_contracts!AQ66</f>
        <v>0</v>
      </c>
      <c r="P70" s="99">
        <f>unique_contracts!AR66</f>
        <v>0</v>
      </c>
      <c r="Q70" s="99" t="str">
        <f>unique_contracts!BP66</f>
        <v>EnergyCapacity</v>
      </c>
      <c r="R70" s="99">
        <f t="shared" si="7"/>
        <v>1</v>
      </c>
      <c r="S70" s="99" t="str">
        <f>IFERROR(IF(AND(I70&gt;0,E70="NotHybrid"),_xlfn.CONCAT(MAX(MIN(ROUNDDOWN(I70/D70,0),8),4),INDEX(resources!$G:$G,MATCH(B70,resources!$A:$A,0))),INDEX(resources!$G:$G,MATCH(B70,resources!$A:$A,0))),"n/a")</f>
        <v>utility_pv</v>
      </c>
      <c r="T70" s="99" t="str">
        <f t="shared" si="8"/>
        <v>n/a</v>
      </c>
      <c r="U70" s="99" t="str">
        <f t="shared" si="9"/>
        <v>utility_pv</v>
      </c>
      <c r="V70" s="99">
        <f t="shared" si="10"/>
        <v>0</v>
      </c>
      <c r="W70" s="99">
        <f t="shared" si="11"/>
        <v>0</v>
      </c>
      <c r="X70" s="116">
        <f t="shared" si="12"/>
        <v>1</v>
      </c>
      <c r="Y70" s="116">
        <f t="shared" si="13"/>
        <v>1</v>
      </c>
      <c r="Z70" s="99">
        <f>MIN((IFERROR(IF(AND($V70&lt;=Z$1,$W70&gt;=Z$1),INDEX(Reliability!E$23:E$50,MATCH($S70,Reliability!$C$23:$C$50,0)),0),0)*IF($T70="n/a",$D70*$Y70,$G70)+IFERROR(IF(AND($V70&lt;=Z$1,$W70&gt;=Z$1),INDEX(Reliability!E$23:E$50,MATCH($T70,Reliability!$C$23:$C$50,0)),0),0)*$H70*$X70*$Y70),$D70)*$R70</f>
        <v>0</v>
      </c>
      <c r="AA70" s="99">
        <f>MIN((IFERROR(IF(AND($V70&lt;=AA$1,$W70&gt;=AA$1),INDEX(Reliability!F$23:F$50,MATCH($S70,Reliability!$C$23:$C$50,0)),0),0)*IF($T70="n/a",$D70*$Y70,$G70)+IFERROR(IF(AND($V70&lt;=AA$1,$W70&gt;=AA$1),INDEX(Reliability!F$23:F$50,MATCH($T70,Reliability!$C$23:$C$50,0)),0),0)*$H70*$X70*$Y70),$D70)*$R70</f>
        <v>0</v>
      </c>
      <c r="AB70" s="99">
        <f>MIN((IFERROR(IF(AND($V70&lt;=AB$1,$W70&gt;=AB$1),INDEX(Reliability!G$23:G$50,MATCH($S70,Reliability!$C$23:$C$50,0)),0),0)*IF($T70="n/a",$D70*$Y70,$G70)+IFERROR(IF(AND($V70&lt;=AB$1,$W70&gt;=AB$1),INDEX(Reliability!G$23:G$50,MATCH($T70,Reliability!$C$23:$C$50,0)),0),0)*$H70*$X70*$Y70),$D70)*$R70</f>
        <v>0</v>
      </c>
      <c r="AC70" s="99">
        <f>MIN((IFERROR(IF(AND($V70&lt;=AC$1,$W70&gt;=AC$1),INDEX(Reliability!H$23:H$50,MATCH($S70,Reliability!$C$23:$C$50,0)),0),0)*IF($T70="n/a",$D70*$Y70,$G70)+IFERROR(IF(AND($V70&lt;=AC$1,$W70&gt;=AC$1),INDEX(Reliability!H$23:H$50,MATCH($T70,Reliability!$C$23:$C$50,0)),0),0)*$H70*$X70*$Y70),$D70)*$R70</f>
        <v>0</v>
      </c>
      <c r="AD70" s="99">
        <f>MIN((IFERROR(IF(AND($V70&lt;=AD$1,$W70&gt;=AD$1),INDEX(Reliability!I$23:I$50,MATCH($S70,Reliability!$C$23:$C$50,0)),0),0)*IF($T70="n/a",$D70*$Y70,$G70)+IFERROR(IF(AND($V70&lt;=AD$1,$W70&gt;=AD$1),INDEX(Reliability!I$23:I$50,MATCH($T70,Reliability!$C$23:$C$50,0)),0),0)*$H70*$X70*$Y70),$D70)*$R70</f>
        <v>0</v>
      </c>
      <c r="AE70" s="99">
        <f>MIN((IFERROR(IF(AND($V70&lt;=AE$1,$W70&gt;=AE$1),INDEX(Reliability!J$23:J$50,MATCH($S70,Reliability!$C$23:$C$50,0)),0),0)*IF($T70="n/a",$D70*$Y70,$G70)+IFERROR(IF(AND($V70&lt;=AE$1,$W70&gt;=AE$1),INDEX(Reliability!J$23:J$50,MATCH($T70,Reliability!$C$23:$C$50,0)),0),0)*$H70*$X70*$Y70),$D70)*$R70</f>
        <v>0</v>
      </c>
      <c r="AF70" s="99">
        <f>MIN((IFERROR(IF(AND($V70&lt;=AF$1,$W70&gt;=AF$1),INDEX(Reliability!K$23:K$50,MATCH($S70,Reliability!$C$23:$C$50,0)),0),0)*IF($T70="n/a",$D70*$Y70,$G70)+IFERROR(IF(AND($V70&lt;=AF$1,$W70&gt;=AF$1),INDEX(Reliability!K$23:K$50,MATCH($T70,Reliability!$C$23:$C$50,0)),0),0)*$H70*$X70*$Y70),$D70)*$R70</f>
        <v>0</v>
      </c>
      <c r="AG70" s="99">
        <f>MIN((IFERROR(IF(AND($V70&lt;=AG$1,$W70&gt;=AG$1),INDEX(Reliability!L$23:L$50,MATCH($S70,Reliability!$C$23:$C$50,0)),0),0)*IF($T70="n/a",$D70*$Y70,$G70)+IFERROR(IF(AND($V70&lt;=AG$1,$W70&gt;=AG$1),INDEX(Reliability!L$23:L$50,MATCH($T70,Reliability!$C$23:$C$50,0)),0),0)*$H70*$X70*$Y70),$D70)*$R70</f>
        <v>0</v>
      </c>
      <c r="AH70" s="99">
        <f>MIN((IFERROR(IF(AND($V70&lt;=AH$1,$W70&gt;=AH$1),INDEX(Reliability!M$23:M$50,MATCH($S70,Reliability!$C$23:$C$50,0)),0),0)*IF($T70="n/a",$D70*$Y70,$G70)+IFERROR(IF(AND($V70&lt;=AH$1,$W70&gt;=AH$1),INDEX(Reliability!M$23:M$50,MATCH($T70,Reliability!$C$23:$C$50,0)),0),0)*$H70*$X70*$Y70),$D70)*$R70</f>
        <v>0</v>
      </c>
      <c r="AI70" s="99">
        <f>MIN((IFERROR(IF(AND($V70&lt;=AI$1,$W70&gt;=AI$1),INDEX(Reliability!N$23:N$50,MATCH($S70,Reliability!$C$23:$C$50,0)),0),0)*IF($T70="n/a",$D70*$Y70,$G70)+IFERROR(IF(AND($V70&lt;=AI$1,$W70&gt;=AI$1),INDEX(Reliability!N$23:N$50,MATCH($T70,Reliability!$C$23:$C$50,0)),0),0)*$H70*$X70*$Y70),$D70)*$R70</f>
        <v>0</v>
      </c>
      <c r="AJ70" s="99">
        <f>MIN((IFERROR(IF(AND($V70&lt;=AJ$1,$W70&gt;=AJ$1),INDEX(Reliability!O$23:O$50,MATCH($S70,Reliability!$C$23:$C$50,0)),0),0)*IF($T70="n/a",$D70*$Y70,$G70)+IFERROR(IF(AND($V70&lt;=AJ$1,$W70&gt;=AJ$1),INDEX(Reliability!O$23:O$50,MATCH($T70,Reliability!$C$23:$C$50,0)),0),0)*$H70*$X70*$Y70),$D70)*$R70</f>
        <v>0</v>
      </c>
      <c r="AK70" s="99">
        <f>MIN((IFERROR(IF(AND($V70&lt;=AK$1,$W70&gt;=AK$1),INDEX(Reliability!P$23:P$50,MATCH($S70,Reliability!$C$23:$C$50,0)),0),0)*IF($T70="n/a",$D70*$Y70,$G70)+IFERROR(IF(AND($V70&lt;=AK$1,$W70&gt;=AK$1),INDEX(Reliability!P$23:P$50,MATCH($T70,Reliability!$C$23:$C$50,0)),0),0)*$H70*$X70*$Y70),$D70)*$R70</f>
        <v>0</v>
      </c>
    </row>
    <row r="71" spans="2:37" x14ac:dyDescent="0.25">
      <c r="B71" s="118" t="str">
        <f>unique_contracts!B67</f>
        <v>_NEW_GENERIC_BATTERY_STORAGE</v>
      </c>
      <c r="C71" s="99" t="str">
        <f>unique_contracts!D67</f>
        <v>PlannedNew</v>
      </c>
      <c r="D71" s="117">
        <f>unique_contracts!J67</f>
        <v>78.660045999999994</v>
      </c>
      <c r="E71" s="99">
        <f>unique_contracts!M67</f>
        <v>0</v>
      </c>
      <c r="F71" s="99">
        <f>unique_contracts!N67</f>
        <v>0</v>
      </c>
      <c r="G71" s="99">
        <f>unique_contracts!P67</f>
        <v>0</v>
      </c>
      <c r="H71" s="99">
        <f>unique_contracts!R67</f>
        <v>0</v>
      </c>
      <c r="I71" s="99">
        <f>unique_contracts!V67</f>
        <v>314.64018399999998</v>
      </c>
      <c r="J71" s="118" t="str">
        <f>unique_contracts!AB67</f>
        <v>Buy</v>
      </c>
      <c r="K71" s="99">
        <f>unique_contracts!AM67</f>
        <v>0</v>
      </c>
      <c r="L71" s="99">
        <f>unique_contracts!AN67</f>
        <v>0</v>
      </c>
      <c r="M71" s="99">
        <f>unique_contracts!AO67</f>
        <v>0</v>
      </c>
      <c r="N71" s="99">
        <f>unique_contracts!AP67</f>
        <v>0</v>
      </c>
      <c r="O71" s="99">
        <f>unique_contracts!AQ67</f>
        <v>0</v>
      </c>
      <c r="P71" s="99">
        <f>unique_contracts!AR67</f>
        <v>0</v>
      </c>
      <c r="Q71" s="99" t="str">
        <f>unique_contracts!BP67</f>
        <v>EnergyCapacity</v>
      </c>
      <c r="R71" s="99">
        <f t="shared" si="7"/>
        <v>1</v>
      </c>
      <c r="S71" s="99" t="str">
        <f>IFERROR(IF(AND(I71&gt;0,E71="NotHybrid"),_xlfn.CONCAT(MAX(MIN(ROUNDDOWN(I71/D71,0),8),4),INDEX(resources!$G:$G,MATCH(B71,resources!$A:$A,0))),INDEX(resources!$G:$G,MATCH(B71,resources!$A:$A,0))),"n/a")</f>
        <v>hr_batteries</v>
      </c>
      <c r="T71" s="99" t="str">
        <f t="shared" si="8"/>
        <v>n/a</v>
      </c>
      <c r="U71" s="99" t="str">
        <f t="shared" si="9"/>
        <v>hr_batteries</v>
      </c>
      <c r="V71" s="99">
        <f t="shared" si="10"/>
        <v>0</v>
      </c>
      <c r="W71" s="99">
        <f t="shared" si="11"/>
        <v>0</v>
      </c>
      <c r="X71" s="116">
        <f t="shared" si="12"/>
        <v>1</v>
      </c>
      <c r="Y71" s="116">
        <f t="shared" si="13"/>
        <v>1</v>
      </c>
      <c r="Z71" s="99">
        <f>MIN((IFERROR(IF(AND($V71&lt;=Z$1,$W71&gt;=Z$1),INDEX(Reliability!E$23:E$50,MATCH($S71,Reliability!$C$23:$C$50,0)),0),0)*IF($T71="n/a",$D71*$Y71,$G71)+IFERROR(IF(AND($V71&lt;=Z$1,$W71&gt;=Z$1),INDEX(Reliability!E$23:E$50,MATCH($T71,Reliability!$C$23:$C$50,0)),0),0)*$H71*$X71*$Y71),$D71)*$R71</f>
        <v>0</v>
      </c>
      <c r="AA71" s="99">
        <f>MIN((IFERROR(IF(AND($V71&lt;=AA$1,$W71&gt;=AA$1),INDEX(Reliability!F$23:F$50,MATCH($S71,Reliability!$C$23:$C$50,0)),0),0)*IF($T71="n/a",$D71*$Y71,$G71)+IFERROR(IF(AND($V71&lt;=AA$1,$W71&gt;=AA$1),INDEX(Reliability!F$23:F$50,MATCH($T71,Reliability!$C$23:$C$50,0)),0),0)*$H71*$X71*$Y71),$D71)*$R71</f>
        <v>0</v>
      </c>
      <c r="AB71" s="99">
        <f>MIN((IFERROR(IF(AND($V71&lt;=AB$1,$W71&gt;=AB$1),INDEX(Reliability!G$23:G$50,MATCH($S71,Reliability!$C$23:$C$50,0)),0),0)*IF($T71="n/a",$D71*$Y71,$G71)+IFERROR(IF(AND($V71&lt;=AB$1,$W71&gt;=AB$1),INDEX(Reliability!G$23:G$50,MATCH($T71,Reliability!$C$23:$C$50,0)),0),0)*$H71*$X71*$Y71),$D71)*$R71</f>
        <v>0</v>
      </c>
      <c r="AC71" s="99">
        <f>MIN((IFERROR(IF(AND($V71&lt;=AC$1,$W71&gt;=AC$1),INDEX(Reliability!H$23:H$50,MATCH($S71,Reliability!$C$23:$C$50,0)),0),0)*IF($T71="n/a",$D71*$Y71,$G71)+IFERROR(IF(AND($V71&lt;=AC$1,$W71&gt;=AC$1),INDEX(Reliability!H$23:H$50,MATCH($T71,Reliability!$C$23:$C$50,0)),0),0)*$H71*$X71*$Y71),$D71)*$R71</f>
        <v>0</v>
      </c>
      <c r="AD71" s="99">
        <f>MIN((IFERROR(IF(AND($V71&lt;=AD$1,$W71&gt;=AD$1),INDEX(Reliability!I$23:I$50,MATCH($S71,Reliability!$C$23:$C$50,0)),0),0)*IF($T71="n/a",$D71*$Y71,$G71)+IFERROR(IF(AND($V71&lt;=AD$1,$W71&gt;=AD$1),INDEX(Reliability!I$23:I$50,MATCH($T71,Reliability!$C$23:$C$50,0)),0),0)*$H71*$X71*$Y71),$D71)*$R71</f>
        <v>0</v>
      </c>
      <c r="AE71" s="99">
        <f>MIN((IFERROR(IF(AND($V71&lt;=AE$1,$W71&gt;=AE$1),INDEX(Reliability!J$23:J$50,MATCH($S71,Reliability!$C$23:$C$50,0)),0),0)*IF($T71="n/a",$D71*$Y71,$G71)+IFERROR(IF(AND($V71&lt;=AE$1,$W71&gt;=AE$1),INDEX(Reliability!J$23:J$50,MATCH($T71,Reliability!$C$23:$C$50,0)),0),0)*$H71*$X71*$Y71),$D71)*$R71</f>
        <v>0</v>
      </c>
      <c r="AF71" s="99">
        <f>MIN((IFERROR(IF(AND($V71&lt;=AF$1,$W71&gt;=AF$1),INDEX(Reliability!K$23:K$50,MATCH($S71,Reliability!$C$23:$C$50,0)),0),0)*IF($T71="n/a",$D71*$Y71,$G71)+IFERROR(IF(AND($V71&lt;=AF$1,$W71&gt;=AF$1),INDEX(Reliability!K$23:K$50,MATCH($T71,Reliability!$C$23:$C$50,0)),0),0)*$H71*$X71*$Y71),$D71)*$R71</f>
        <v>0</v>
      </c>
      <c r="AG71" s="99">
        <f>MIN((IFERROR(IF(AND($V71&lt;=AG$1,$W71&gt;=AG$1),INDEX(Reliability!L$23:L$50,MATCH($S71,Reliability!$C$23:$C$50,0)),0),0)*IF($T71="n/a",$D71*$Y71,$G71)+IFERROR(IF(AND($V71&lt;=AG$1,$W71&gt;=AG$1),INDEX(Reliability!L$23:L$50,MATCH($T71,Reliability!$C$23:$C$50,0)),0),0)*$H71*$X71*$Y71),$D71)*$R71</f>
        <v>0</v>
      </c>
      <c r="AH71" s="99">
        <f>MIN((IFERROR(IF(AND($V71&lt;=AH$1,$W71&gt;=AH$1),INDEX(Reliability!M$23:M$50,MATCH($S71,Reliability!$C$23:$C$50,0)),0),0)*IF($T71="n/a",$D71*$Y71,$G71)+IFERROR(IF(AND($V71&lt;=AH$1,$W71&gt;=AH$1),INDEX(Reliability!M$23:M$50,MATCH($T71,Reliability!$C$23:$C$50,0)),0),0)*$H71*$X71*$Y71),$D71)*$R71</f>
        <v>0</v>
      </c>
      <c r="AI71" s="99">
        <f>MIN((IFERROR(IF(AND($V71&lt;=AI$1,$W71&gt;=AI$1),INDEX(Reliability!N$23:N$50,MATCH($S71,Reliability!$C$23:$C$50,0)),0),0)*IF($T71="n/a",$D71*$Y71,$G71)+IFERROR(IF(AND($V71&lt;=AI$1,$W71&gt;=AI$1),INDEX(Reliability!N$23:N$50,MATCH($T71,Reliability!$C$23:$C$50,0)),0),0)*$H71*$X71*$Y71),$D71)*$R71</f>
        <v>0</v>
      </c>
      <c r="AJ71" s="99">
        <f>MIN((IFERROR(IF(AND($V71&lt;=AJ$1,$W71&gt;=AJ$1),INDEX(Reliability!O$23:O$50,MATCH($S71,Reliability!$C$23:$C$50,0)),0),0)*IF($T71="n/a",$D71*$Y71,$G71)+IFERROR(IF(AND($V71&lt;=AJ$1,$W71&gt;=AJ$1),INDEX(Reliability!O$23:O$50,MATCH($T71,Reliability!$C$23:$C$50,0)),0),0)*$H71*$X71*$Y71),$D71)*$R71</f>
        <v>0</v>
      </c>
      <c r="AK71" s="99">
        <f>MIN((IFERROR(IF(AND($V71&lt;=AK$1,$W71&gt;=AK$1),INDEX(Reliability!P$23:P$50,MATCH($S71,Reliability!$C$23:$C$50,0)),0),0)*IF($T71="n/a",$D71*$Y71,$G71)+IFERROR(IF(AND($V71&lt;=AK$1,$W71&gt;=AK$1),INDEX(Reliability!P$23:P$50,MATCH($T71,Reliability!$C$23:$C$50,0)),0),0)*$H71*$X71*$Y71),$D71)*$R71</f>
        <v>0</v>
      </c>
    </row>
    <row r="72" spans="2:37" x14ac:dyDescent="0.25">
      <c r="B72" s="118" t="str">
        <f>unique_contracts!B68</f>
        <v>_NEW_GENERIC_BATTERY_STORAGE</v>
      </c>
      <c r="C72" s="99" t="str">
        <f>unique_contracts!D68</f>
        <v>PlannedNew</v>
      </c>
      <c r="D72" s="117">
        <f>unique_contracts!J68</f>
        <v>383.35286000000002</v>
      </c>
      <c r="E72" s="99">
        <f>unique_contracts!M68</f>
        <v>0</v>
      </c>
      <c r="F72" s="99">
        <f>unique_contracts!N68</f>
        <v>0</v>
      </c>
      <c r="G72" s="99">
        <f>unique_contracts!P68</f>
        <v>0</v>
      </c>
      <c r="H72" s="99">
        <f>unique_contracts!R68</f>
        <v>0</v>
      </c>
      <c r="I72" s="99">
        <f>unique_contracts!V68</f>
        <v>1533.4114400000001</v>
      </c>
      <c r="J72" s="118" t="str">
        <f>unique_contracts!AB68</f>
        <v>Buy</v>
      </c>
      <c r="K72" s="99">
        <f>unique_contracts!AM68</f>
        <v>0</v>
      </c>
      <c r="L72" s="99">
        <f>unique_contracts!AN68</f>
        <v>0</v>
      </c>
      <c r="M72" s="99">
        <f>unique_contracts!AO68</f>
        <v>0</v>
      </c>
      <c r="N72" s="99">
        <f>unique_contracts!AP68</f>
        <v>0</v>
      </c>
      <c r="O72" s="99">
        <f>unique_contracts!AQ68</f>
        <v>0</v>
      </c>
      <c r="P72" s="99">
        <f>unique_contracts!AR68</f>
        <v>0</v>
      </c>
      <c r="Q72" s="99" t="str">
        <f>unique_contracts!BP68</f>
        <v>EnergyCapacity</v>
      </c>
      <c r="R72" s="99">
        <f t="shared" si="7"/>
        <v>1</v>
      </c>
      <c r="S72" s="99" t="str">
        <f>IFERROR(IF(AND(I72&gt;0,E72="NotHybrid"),_xlfn.CONCAT(MAX(MIN(ROUNDDOWN(I72/D72,0),8),4),INDEX(resources!$G:$G,MATCH(B72,resources!$A:$A,0))),INDEX(resources!$G:$G,MATCH(B72,resources!$A:$A,0))),"n/a")</f>
        <v>hr_batteries</v>
      </c>
      <c r="T72" s="99" t="str">
        <f t="shared" si="8"/>
        <v>n/a</v>
      </c>
      <c r="U72" s="99" t="str">
        <f t="shared" si="9"/>
        <v>hr_batteries</v>
      </c>
      <c r="V72" s="99">
        <f t="shared" si="10"/>
        <v>0</v>
      </c>
      <c r="W72" s="99">
        <f t="shared" si="11"/>
        <v>0</v>
      </c>
      <c r="X72" s="116">
        <f t="shared" si="12"/>
        <v>1</v>
      </c>
      <c r="Y72" s="116">
        <f t="shared" si="13"/>
        <v>1</v>
      </c>
      <c r="Z72" s="99">
        <f>MIN((IFERROR(IF(AND($V72&lt;=Z$1,$W72&gt;=Z$1),INDEX(Reliability!E$23:E$50,MATCH($S72,Reliability!$C$23:$C$50,0)),0),0)*IF($T72="n/a",$D72*$Y72,$G72)+IFERROR(IF(AND($V72&lt;=Z$1,$W72&gt;=Z$1),INDEX(Reliability!E$23:E$50,MATCH($T72,Reliability!$C$23:$C$50,0)),0),0)*$H72*$X72*$Y72),$D72)*$R72</f>
        <v>0</v>
      </c>
      <c r="AA72" s="99">
        <f>MIN((IFERROR(IF(AND($V72&lt;=AA$1,$W72&gt;=AA$1),INDEX(Reliability!F$23:F$50,MATCH($S72,Reliability!$C$23:$C$50,0)),0),0)*IF($T72="n/a",$D72*$Y72,$G72)+IFERROR(IF(AND($V72&lt;=AA$1,$W72&gt;=AA$1),INDEX(Reliability!F$23:F$50,MATCH($T72,Reliability!$C$23:$C$50,0)),0),0)*$H72*$X72*$Y72),$D72)*$R72</f>
        <v>0</v>
      </c>
      <c r="AB72" s="99">
        <f>MIN((IFERROR(IF(AND($V72&lt;=AB$1,$W72&gt;=AB$1),INDEX(Reliability!G$23:G$50,MATCH($S72,Reliability!$C$23:$C$50,0)),0),0)*IF($T72="n/a",$D72*$Y72,$G72)+IFERROR(IF(AND($V72&lt;=AB$1,$W72&gt;=AB$1),INDEX(Reliability!G$23:G$50,MATCH($T72,Reliability!$C$23:$C$50,0)),0),0)*$H72*$X72*$Y72),$D72)*$R72</f>
        <v>0</v>
      </c>
      <c r="AC72" s="99">
        <f>MIN((IFERROR(IF(AND($V72&lt;=AC$1,$W72&gt;=AC$1),INDEX(Reliability!H$23:H$50,MATCH($S72,Reliability!$C$23:$C$50,0)),0),0)*IF($T72="n/a",$D72*$Y72,$G72)+IFERROR(IF(AND($V72&lt;=AC$1,$W72&gt;=AC$1),INDEX(Reliability!H$23:H$50,MATCH($T72,Reliability!$C$23:$C$50,0)),0),0)*$H72*$X72*$Y72),$D72)*$R72</f>
        <v>0</v>
      </c>
      <c r="AD72" s="99">
        <f>MIN((IFERROR(IF(AND($V72&lt;=AD$1,$W72&gt;=AD$1),INDEX(Reliability!I$23:I$50,MATCH($S72,Reliability!$C$23:$C$50,0)),0),0)*IF($T72="n/a",$D72*$Y72,$G72)+IFERROR(IF(AND($V72&lt;=AD$1,$W72&gt;=AD$1),INDEX(Reliability!I$23:I$50,MATCH($T72,Reliability!$C$23:$C$50,0)),0),0)*$H72*$X72*$Y72),$D72)*$R72</f>
        <v>0</v>
      </c>
      <c r="AE72" s="99">
        <f>MIN((IFERROR(IF(AND($V72&lt;=AE$1,$W72&gt;=AE$1),INDEX(Reliability!J$23:J$50,MATCH($S72,Reliability!$C$23:$C$50,0)),0),0)*IF($T72="n/a",$D72*$Y72,$G72)+IFERROR(IF(AND($V72&lt;=AE$1,$W72&gt;=AE$1),INDEX(Reliability!J$23:J$50,MATCH($T72,Reliability!$C$23:$C$50,0)),0),0)*$H72*$X72*$Y72),$D72)*$R72</f>
        <v>0</v>
      </c>
      <c r="AF72" s="99">
        <f>MIN((IFERROR(IF(AND($V72&lt;=AF$1,$W72&gt;=AF$1),INDEX(Reliability!K$23:K$50,MATCH($S72,Reliability!$C$23:$C$50,0)),0),0)*IF($T72="n/a",$D72*$Y72,$G72)+IFERROR(IF(AND($V72&lt;=AF$1,$W72&gt;=AF$1),INDEX(Reliability!K$23:K$50,MATCH($T72,Reliability!$C$23:$C$50,0)),0),0)*$H72*$X72*$Y72),$D72)*$R72</f>
        <v>0</v>
      </c>
      <c r="AG72" s="99">
        <f>MIN((IFERROR(IF(AND($V72&lt;=AG$1,$W72&gt;=AG$1),INDEX(Reliability!L$23:L$50,MATCH($S72,Reliability!$C$23:$C$50,0)),0),0)*IF($T72="n/a",$D72*$Y72,$G72)+IFERROR(IF(AND($V72&lt;=AG$1,$W72&gt;=AG$1),INDEX(Reliability!L$23:L$50,MATCH($T72,Reliability!$C$23:$C$50,0)),0),0)*$H72*$X72*$Y72),$D72)*$R72</f>
        <v>0</v>
      </c>
      <c r="AH72" s="99">
        <f>MIN((IFERROR(IF(AND($V72&lt;=AH$1,$W72&gt;=AH$1),INDEX(Reliability!M$23:M$50,MATCH($S72,Reliability!$C$23:$C$50,0)),0),0)*IF($T72="n/a",$D72*$Y72,$G72)+IFERROR(IF(AND($V72&lt;=AH$1,$W72&gt;=AH$1),INDEX(Reliability!M$23:M$50,MATCH($T72,Reliability!$C$23:$C$50,0)),0),0)*$H72*$X72*$Y72),$D72)*$R72</f>
        <v>0</v>
      </c>
      <c r="AI72" s="99">
        <f>MIN((IFERROR(IF(AND($V72&lt;=AI$1,$W72&gt;=AI$1),INDEX(Reliability!N$23:N$50,MATCH($S72,Reliability!$C$23:$C$50,0)),0),0)*IF($T72="n/a",$D72*$Y72,$G72)+IFERROR(IF(AND($V72&lt;=AI$1,$W72&gt;=AI$1),INDEX(Reliability!N$23:N$50,MATCH($T72,Reliability!$C$23:$C$50,0)),0),0)*$H72*$X72*$Y72),$D72)*$R72</f>
        <v>0</v>
      </c>
      <c r="AJ72" s="99">
        <f>MIN((IFERROR(IF(AND($V72&lt;=AJ$1,$W72&gt;=AJ$1),INDEX(Reliability!O$23:O$50,MATCH($S72,Reliability!$C$23:$C$50,0)),0),0)*IF($T72="n/a",$D72*$Y72,$G72)+IFERROR(IF(AND($V72&lt;=AJ$1,$W72&gt;=AJ$1),INDEX(Reliability!O$23:O$50,MATCH($T72,Reliability!$C$23:$C$50,0)),0),0)*$H72*$X72*$Y72),$D72)*$R72</f>
        <v>0</v>
      </c>
      <c r="AK72" s="99">
        <f>MIN((IFERROR(IF(AND($V72&lt;=AK$1,$W72&gt;=AK$1),INDEX(Reliability!P$23:P$50,MATCH($S72,Reliability!$C$23:$C$50,0)),0),0)*IF($T72="n/a",$D72*$Y72,$G72)+IFERROR(IF(AND($V72&lt;=AK$1,$W72&gt;=AK$1),INDEX(Reliability!P$23:P$50,MATCH($T72,Reliability!$C$23:$C$50,0)),0),0)*$H72*$X72*$Y72),$D72)*$R72</f>
        <v>0</v>
      </c>
    </row>
    <row r="73" spans="2:37" x14ac:dyDescent="0.25">
      <c r="B73" s="118" t="str">
        <f>unique_contracts!B69</f>
        <v>_NEW_GENERIC_BATTERY_STORAGE</v>
      </c>
      <c r="C73" s="99" t="str">
        <f>unique_contracts!D69</f>
        <v>PlannedNew</v>
      </c>
      <c r="D73" s="117">
        <f>unique_contracts!J69</f>
        <v>272.75270999999998</v>
      </c>
      <c r="E73" s="99">
        <f>unique_contracts!M69</f>
        <v>0</v>
      </c>
      <c r="F73" s="99">
        <f>unique_contracts!N69</f>
        <v>0</v>
      </c>
      <c r="G73" s="99">
        <f>unique_contracts!P69</f>
        <v>0</v>
      </c>
      <c r="H73" s="99">
        <f>unique_contracts!R69</f>
        <v>0</v>
      </c>
      <c r="I73" s="99">
        <f>unique_contracts!V69</f>
        <v>1091.0108399999999</v>
      </c>
      <c r="J73" s="118" t="str">
        <f>unique_contracts!AB69</f>
        <v>Buy</v>
      </c>
      <c r="K73" s="99">
        <f>unique_contracts!AM69</f>
        <v>0</v>
      </c>
      <c r="L73" s="99">
        <f>unique_contracts!AN69</f>
        <v>0</v>
      </c>
      <c r="M73" s="99">
        <f>unique_contracts!AO69</f>
        <v>0</v>
      </c>
      <c r="N73" s="99">
        <f>unique_contracts!AP69</f>
        <v>0</v>
      </c>
      <c r="O73" s="99">
        <f>unique_contracts!AQ69</f>
        <v>0</v>
      </c>
      <c r="P73" s="99">
        <f>unique_contracts!AR69</f>
        <v>0</v>
      </c>
      <c r="Q73" s="99" t="str">
        <f>unique_contracts!BP69</f>
        <v>EnergyCapacity</v>
      </c>
      <c r="R73" s="99">
        <f t="shared" si="7"/>
        <v>1</v>
      </c>
      <c r="S73" s="99" t="str">
        <f>IFERROR(IF(AND(I73&gt;0,E73="NotHybrid"),_xlfn.CONCAT(MAX(MIN(ROUNDDOWN(I73/D73,0),8),4),INDEX(resources!$G:$G,MATCH(B73,resources!$A:$A,0))),INDEX(resources!$G:$G,MATCH(B73,resources!$A:$A,0))),"n/a")</f>
        <v>hr_batteries</v>
      </c>
      <c r="T73" s="99" t="str">
        <f t="shared" si="8"/>
        <v>n/a</v>
      </c>
      <c r="U73" s="99" t="str">
        <f t="shared" si="9"/>
        <v>hr_batteries</v>
      </c>
      <c r="V73" s="99">
        <f t="shared" si="10"/>
        <v>0</v>
      </c>
      <c r="W73" s="99">
        <f t="shared" si="11"/>
        <v>0</v>
      </c>
      <c r="X73" s="116">
        <f t="shared" si="12"/>
        <v>1</v>
      </c>
      <c r="Y73" s="116">
        <f t="shared" si="13"/>
        <v>1</v>
      </c>
      <c r="Z73" s="99">
        <f>MIN((IFERROR(IF(AND($V73&lt;=Z$1,$W73&gt;=Z$1),INDEX(Reliability!E$23:E$50,MATCH($S73,Reliability!$C$23:$C$50,0)),0),0)*IF($T73="n/a",$D73*$Y73,$G73)+IFERROR(IF(AND($V73&lt;=Z$1,$W73&gt;=Z$1),INDEX(Reliability!E$23:E$50,MATCH($T73,Reliability!$C$23:$C$50,0)),0),0)*$H73*$X73*$Y73),$D73)*$R73</f>
        <v>0</v>
      </c>
      <c r="AA73" s="99">
        <f>MIN((IFERROR(IF(AND($V73&lt;=AA$1,$W73&gt;=AA$1),INDEX(Reliability!F$23:F$50,MATCH($S73,Reliability!$C$23:$C$50,0)),0),0)*IF($T73="n/a",$D73*$Y73,$G73)+IFERROR(IF(AND($V73&lt;=AA$1,$W73&gt;=AA$1),INDEX(Reliability!F$23:F$50,MATCH($T73,Reliability!$C$23:$C$50,0)),0),0)*$H73*$X73*$Y73),$D73)*$R73</f>
        <v>0</v>
      </c>
      <c r="AB73" s="99">
        <f>MIN((IFERROR(IF(AND($V73&lt;=AB$1,$W73&gt;=AB$1),INDEX(Reliability!G$23:G$50,MATCH($S73,Reliability!$C$23:$C$50,0)),0),0)*IF($T73="n/a",$D73*$Y73,$G73)+IFERROR(IF(AND($V73&lt;=AB$1,$W73&gt;=AB$1),INDEX(Reliability!G$23:G$50,MATCH($T73,Reliability!$C$23:$C$50,0)),0),0)*$H73*$X73*$Y73),$D73)*$R73</f>
        <v>0</v>
      </c>
      <c r="AC73" s="99">
        <f>MIN((IFERROR(IF(AND($V73&lt;=AC$1,$W73&gt;=AC$1),INDEX(Reliability!H$23:H$50,MATCH($S73,Reliability!$C$23:$C$50,0)),0),0)*IF($T73="n/a",$D73*$Y73,$G73)+IFERROR(IF(AND($V73&lt;=AC$1,$W73&gt;=AC$1),INDEX(Reliability!H$23:H$50,MATCH($T73,Reliability!$C$23:$C$50,0)),0),0)*$H73*$X73*$Y73),$D73)*$R73</f>
        <v>0</v>
      </c>
      <c r="AD73" s="99">
        <f>MIN((IFERROR(IF(AND($V73&lt;=AD$1,$W73&gt;=AD$1),INDEX(Reliability!I$23:I$50,MATCH($S73,Reliability!$C$23:$C$50,0)),0),0)*IF($T73="n/a",$D73*$Y73,$G73)+IFERROR(IF(AND($V73&lt;=AD$1,$W73&gt;=AD$1),INDEX(Reliability!I$23:I$50,MATCH($T73,Reliability!$C$23:$C$50,0)),0),0)*$H73*$X73*$Y73),$D73)*$R73</f>
        <v>0</v>
      </c>
      <c r="AE73" s="99">
        <f>MIN((IFERROR(IF(AND($V73&lt;=AE$1,$W73&gt;=AE$1),INDEX(Reliability!J$23:J$50,MATCH($S73,Reliability!$C$23:$C$50,0)),0),0)*IF($T73="n/a",$D73*$Y73,$G73)+IFERROR(IF(AND($V73&lt;=AE$1,$W73&gt;=AE$1),INDEX(Reliability!J$23:J$50,MATCH($T73,Reliability!$C$23:$C$50,0)),0),0)*$H73*$X73*$Y73),$D73)*$R73</f>
        <v>0</v>
      </c>
      <c r="AF73" s="99">
        <f>MIN((IFERROR(IF(AND($V73&lt;=AF$1,$W73&gt;=AF$1),INDEX(Reliability!K$23:K$50,MATCH($S73,Reliability!$C$23:$C$50,0)),0),0)*IF($T73="n/a",$D73*$Y73,$G73)+IFERROR(IF(AND($V73&lt;=AF$1,$W73&gt;=AF$1),INDEX(Reliability!K$23:K$50,MATCH($T73,Reliability!$C$23:$C$50,0)),0),0)*$H73*$X73*$Y73),$D73)*$R73</f>
        <v>0</v>
      </c>
      <c r="AG73" s="99">
        <f>MIN((IFERROR(IF(AND($V73&lt;=AG$1,$W73&gt;=AG$1),INDEX(Reliability!L$23:L$50,MATCH($S73,Reliability!$C$23:$C$50,0)),0),0)*IF($T73="n/a",$D73*$Y73,$G73)+IFERROR(IF(AND($V73&lt;=AG$1,$W73&gt;=AG$1),INDEX(Reliability!L$23:L$50,MATCH($T73,Reliability!$C$23:$C$50,0)),0),0)*$H73*$X73*$Y73),$D73)*$R73</f>
        <v>0</v>
      </c>
      <c r="AH73" s="99">
        <f>MIN((IFERROR(IF(AND($V73&lt;=AH$1,$W73&gt;=AH$1),INDEX(Reliability!M$23:M$50,MATCH($S73,Reliability!$C$23:$C$50,0)),0),0)*IF($T73="n/a",$D73*$Y73,$G73)+IFERROR(IF(AND($V73&lt;=AH$1,$W73&gt;=AH$1),INDEX(Reliability!M$23:M$50,MATCH($T73,Reliability!$C$23:$C$50,0)),0),0)*$H73*$X73*$Y73),$D73)*$R73</f>
        <v>0</v>
      </c>
      <c r="AI73" s="99">
        <f>MIN((IFERROR(IF(AND($V73&lt;=AI$1,$W73&gt;=AI$1),INDEX(Reliability!N$23:N$50,MATCH($S73,Reliability!$C$23:$C$50,0)),0),0)*IF($T73="n/a",$D73*$Y73,$G73)+IFERROR(IF(AND($V73&lt;=AI$1,$W73&gt;=AI$1),INDEX(Reliability!N$23:N$50,MATCH($T73,Reliability!$C$23:$C$50,0)),0),0)*$H73*$X73*$Y73),$D73)*$R73</f>
        <v>0</v>
      </c>
      <c r="AJ73" s="99">
        <f>MIN((IFERROR(IF(AND($V73&lt;=AJ$1,$W73&gt;=AJ$1),INDEX(Reliability!O$23:O$50,MATCH($S73,Reliability!$C$23:$C$50,0)),0),0)*IF($T73="n/a",$D73*$Y73,$G73)+IFERROR(IF(AND($V73&lt;=AJ$1,$W73&gt;=AJ$1),INDEX(Reliability!O$23:O$50,MATCH($T73,Reliability!$C$23:$C$50,0)),0),0)*$H73*$X73*$Y73),$D73)*$R73</f>
        <v>0</v>
      </c>
      <c r="AK73" s="99">
        <f>MIN((IFERROR(IF(AND($V73&lt;=AK$1,$W73&gt;=AK$1),INDEX(Reliability!P$23:P$50,MATCH($S73,Reliability!$C$23:$C$50,0)),0),0)*IF($T73="n/a",$D73*$Y73,$G73)+IFERROR(IF(AND($V73&lt;=AK$1,$W73&gt;=AK$1),INDEX(Reliability!P$23:P$50,MATCH($T73,Reliability!$C$23:$C$50,0)),0),0)*$H73*$X73*$Y73),$D73)*$R73</f>
        <v>0</v>
      </c>
    </row>
    <row r="74" spans="2:37" x14ac:dyDescent="0.25">
      <c r="B74" s="118" t="str">
        <f>unique_contracts!B70</f>
        <v>_NEW_GENERIC_BATTERY_STORAGE</v>
      </c>
      <c r="C74" s="99" t="str">
        <f>unique_contracts!D70</f>
        <v>PlannedNew</v>
      </c>
      <c r="D74" s="117">
        <f>unique_contracts!J70</f>
        <v>239.05625000000001</v>
      </c>
      <c r="E74" s="99">
        <f>unique_contracts!M70</f>
        <v>0</v>
      </c>
      <c r="F74" s="99">
        <f>unique_contracts!N70</f>
        <v>0</v>
      </c>
      <c r="G74" s="99">
        <f>unique_contracts!P70</f>
        <v>0</v>
      </c>
      <c r="H74" s="99">
        <f>unique_contracts!R70</f>
        <v>0</v>
      </c>
      <c r="I74" s="99">
        <f>unique_contracts!V70</f>
        <v>956.22500000000002</v>
      </c>
      <c r="J74" s="118" t="str">
        <f>unique_contracts!AB70</f>
        <v>Buy</v>
      </c>
      <c r="K74" s="99">
        <f>unique_contracts!AM70</f>
        <v>0</v>
      </c>
      <c r="L74" s="99">
        <f>unique_contracts!AN70</f>
        <v>0</v>
      </c>
      <c r="M74" s="99">
        <f>unique_contracts!AO70</f>
        <v>0</v>
      </c>
      <c r="N74" s="99">
        <f>unique_contracts!AP70</f>
        <v>0</v>
      </c>
      <c r="O74" s="99">
        <f>unique_contracts!AQ70</f>
        <v>0</v>
      </c>
      <c r="P74" s="99">
        <f>unique_contracts!AR70</f>
        <v>0</v>
      </c>
      <c r="Q74" s="99" t="str">
        <f>unique_contracts!BP70</f>
        <v>EnergyCapacity</v>
      </c>
      <c r="R74" s="99">
        <f t="shared" si="7"/>
        <v>1</v>
      </c>
      <c r="S74" s="99" t="str">
        <f>IFERROR(IF(AND(I74&gt;0,E74="NotHybrid"),_xlfn.CONCAT(MAX(MIN(ROUNDDOWN(I74/D74,0),8),4),INDEX(resources!$G:$G,MATCH(B74,resources!$A:$A,0))),INDEX(resources!$G:$G,MATCH(B74,resources!$A:$A,0))),"n/a")</f>
        <v>hr_batteries</v>
      </c>
      <c r="T74" s="99" t="str">
        <f t="shared" si="8"/>
        <v>n/a</v>
      </c>
      <c r="U74" s="99" t="str">
        <f t="shared" si="9"/>
        <v>hr_batteries</v>
      </c>
      <c r="V74" s="99">
        <f t="shared" si="10"/>
        <v>0</v>
      </c>
      <c r="W74" s="99">
        <f t="shared" si="11"/>
        <v>0</v>
      </c>
      <c r="X74" s="116">
        <f t="shared" si="12"/>
        <v>1</v>
      </c>
      <c r="Y74" s="116">
        <f t="shared" si="13"/>
        <v>1</v>
      </c>
      <c r="Z74" s="99">
        <f>MIN((IFERROR(IF(AND($V74&lt;=Z$1,$W74&gt;=Z$1),INDEX(Reliability!E$23:E$50,MATCH($S74,Reliability!$C$23:$C$50,0)),0),0)*IF($T74="n/a",$D74*$Y74,$G74)+IFERROR(IF(AND($V74&lt;=Z$1,$W74&gt;=Z$1),INDEX(Reliability!E$23:E$50,MATCH($T74,Reliability!$C$23:$C$50,0)),0),0)*$H74*$X74*$Y74),$D74)*$R74</f>
        <v>0</v>
      </c>
      <c r="AA74" s="99">
        <f>MIN((IFERROR(IF(AND($V74&lt;=AA$1,$W74&gt;=AA$1),INDEX(Reliability!F$23:F$50,MATCH($S74,Reliability!$C$23:$C$50,0)),0),0)*IF($T74="n/a",$D74*$Y74,$G74)+IFERROR(IF(AND($V74&lt;=AA$1,$W74&gt;=AA$1),INDEX(Reliability!F$23:F$50,MATCH($T74,Reliability!$C$23:$C$50,0)),0),0)*$H74*$X74*$Y74),$D74)*$R74</f>
        <v>0</v>
      </c>
      <c r="AB74" s="99">
        <f>MIN((IFERROR(IF(AND($V74&lt;=AB$1,$W74&gt;=AB$1),INDEX(Reliability!G$23:G$50,MATCH($S74,Reliability!$C$23:$C$50,0)),0),0)*IF($T74="n/a",$D74*$Y74,$G74)+IFERROR(IF(AND($V74&lt;=AB$1,$W74&gt;=AB$1),INDEX(Reliability!G$23:G$50,MATCH($T74,Reliability!$C$23:$C$50,0)),0),0)*$H74*$X74*$Y74),$D74)*$R74</f>
        <v>0</v>
      </c>
      <c r="AC74" s="99">
        <f>MIN((IFERROR(IF(AND($V74&lt;=AC$1,$W74&gt;=AC$1),INDEX(Reliability!H$23:H$50,MATCH($S74,Reliability!$C$23:$C$50,0)),0),0)*IF($T74="n/a",$D74*$Y74,$G74)+IFERROR(IF(AND($V74&lt;=AC$1,$W74&gt;=AC$1),INDEX(Reliability!H$23:H$50,MATCH($T74,Reliability!$C$23:$C$50,0)),0),0)*$H74*$X74*$Y74),$D74)*$R74</f>
        <v>0</v>
      </c>
      <c r="AD74" s="99">
        <f>MIN((IFERROR(IF(AND($V74&lt;=AD$1,$W74&gt;=AD$1),INDEX(Reliability!I$23:I$50,MATCH($S74,Reliability!$C$23:$C$50,0)),0),0)*IF($T74="n/a",$D74*$Y74,$G74)+IFERROR(IF(AND($V74&lt;=AD$1,$W74&gt;=AD$1),INDEX(Reliability!I$23:I$50,MATCH($T74,Reliability!$C$23:$C$50,0)),0),0)*$H74*$X74*$Y74),$D74)*$R74</f>
        <v>0</v>
      </c>
      <c r="AE74" s="99">
        <f>MIN((IFERROR(IF(AND($V74&lt;=AE$1,$W74&gt;=AE$1),INDEX(Reliability!J$23:J$50,MATCH($S74,Reliability!$C$23:$C$50,0)),0),0)*IF($T74="n/a",$D74*$Y74,$G74)+IFERROR(IF(AND($V74&lt;=AE$1,$W74&gt;=AE$1),INDEX(Reliability!J$23:J$50,MATCH($T74,Reliability!$C$23:$C$50,0)),0),0)*$H74*$X74*$Y74),$D74)*$R74</f>
        <v>0</v>
      </c>
      <c r="AF74" s="99">
        <f>MIN((IFERROR(IF(AND($V74&lt;=AF$1,$W74&gt;=AF$1),INDEX(Reliability!K$23:K$50,MATCH($S74,Reliability!$C$23:$C$50,0)),0),0)*IF($T74="n/a",$D74*$Y74,$G74)+IFERROR(IF(AND($V74&lt;=AF$1,$W74&gt;=AF$1),INDEX(Reliability!K$23:K$50,MATCH($T74,Reliability!$C$23:$C$50,0)),0),0)*$H74*$X74*$Y74),$D74)*$R74</f>
        <v>0</v>
      </c>
      <c r="AG74" s="99">
        <f>MIN((IFERROR(IF(AND($V74&lt;=AG$1,$W74&gt;=AG$1),INDEX(Reliability!L$23:L$50,MATCH($S74,Reliability!$C$23:$C$50,0)),0),0)*IF($T74="n/a",$D74*$Y74,$G74)+IFERROR(IF(AND($V74&lt;=AG$1,$W74&gt;=AG$1),INDEX(Reliability!L$23:L$50,MATCH($T74,Reliability!$C$23:$C$50,0)),0),0)*$H74*$X74*$Y74),$D74)*$R74</f>
        <v>0</v>
      </c>
      <c r="AH74" s="99">
        <f>MIN((IFERROR(IF(AND($V74&lt;=AH$1,$W74&gt;=AH$1),INDEX(Reliability!M$23:M$50,MATCH($S74,Reliability!$C$23:$C$50,0)),0),0)*IF($T74="n/a",$D74*$Y74,$G74)+IFERROR(IF(AND($V74&lt;=AH$1,$W74&gt;=AH$1),INDEX(Reliability!M$23:M$50,MATCH($T74,Reliability!$C$23:$C$50,0)),0),0)*$H74*$X74*$Y74),$D74)*$R74</f>
        <v>0</v>
      </c>
      <c r="AI74" s="99">
        <f>MIN((IFERROR(IF(AND($V74&lt;=AI$1,$W74&gt;=AI$1),INDEX(Reliability!N$23:N$50,MATCH($S74,Reliability!$C$23:$C$50,0)),0),0)*IF($T74="n/a",$D74*$Y74,$G74)+IFERROR(IF(AND($V74&lt;=AI$1,$W74&gt;=AI$1),INDEX(Reliability!N$23:N$50,MATCH($T74,Reliability!$C$23:$C$50,0)),0),0)*$H74*$X74*$Y74),$D74)*$R74</f>
        <v>0</v>
      </c>
      <c r="AJ74" s="99">
        <f>MIN((IFERROR(IF(AND($V74&lt;=AJ$1,$W74&gt;=AJ$1),INDEX(Reliability!O$23:O$50,MATCH($S74,Reliability!$C$23:$C$50,0)),0),0)*IF($T74="n/a",$D74*$Y74,$G74)+IFERROR(IF(AND($V74&lt;=AJ$1,$W74&gt;=AJ$1),INDEX(Reliability!O$23:O$50,MATCH($T74,Reliability!$C$23:$C$50,0)),0),0)*$H74*$X74*$Y74),$D74)*$R74</f>
        <v>0</v>
      </c>
      <c r="AK74" s="99">
        <f>MIN((IFERROR(IF(AND($V74&lt;=AK$1,$W74&gt;=AK$1),INDEX(Reliability!P$23:P$50,MATCH($S74,Reliability!$C$23:$C$50,0)),0),0)*IF($T74="n/a",$D74*$Y74,$G74)+IFERROR(IF(AND($V74&lt;=AK$1,$W74&gt;=AK$1),INDEX(Reliability!P$23:P$50,MATCH($T74,Reliability!$C$23:$C$50,0)),0),0)*$H74*$X74*$Y74),$D74)*$R74</f>
        <v>0</v>
      </c>
    </row>
    <row r="75" spans="2:37" x14ac:dyDescent="0.25">
      <c r="B75" s="118" t="str">
        <f>unique_contracts!B71</f>
        <v>_NEW_GENERIC_BATTERY_STORAGE</v>
      </c>
      <c r="C75" s="99" t="str">
        <f>unique_contracts!D71</f>
        <v>PlannedNew</v>
      </c>
      <c r="D75" s="117">
        <f>unique_contracts!J71</f>
        <v>127.78115</v>
      </c>
      <c r="E75" s="99">
        <f>unique_contracts!M71</f>
        <v>0</v>
      </c>
      <c r="F75" s="99">
        <f>unique_contracts!N71</f>
        <v>0</v>
      </c>
      <c r="G75" s="99">
        <f>unique_contracts!P71</f>
        <v>0</v>
      </c>
      <c r="H75" s="99">
        <f>unique_contracts!R71</f>
        <v>0</v>
      </c>
      <c r="I75" s="99">
        <f>unique_contracts!V71</f>
        <v>511.12459999999999</v>
      </c>
      <c r="J75" s="118" t="str">
        <f>unique_contracts!AB71</f>
        <v>Buy</v>
      </c>
      <c r="K75" s="99">
        <f>unique_contracts!AM71</f>
        <v>0</v>
      </c>
      <c r="L75" s="99">
        <f>unique_contracts!AN71</f>
        <v>0</v>
      </c>
      <c r="M75" s="99">
        <f>unique_contracts!AO71</f>
        <v>0</v>
      </c>
      <c r="N75" s="99">
        <f>unique_contracts!AP71</f>
        <v>0</v>
      </c>
      <c r="O75" s="99">
        <f>unique_contracts!AQ71</f>
        <v>0</v>
      </c>
      <c r="P75" s="99">
        <f>unique_contracts!AR71</f>
        <v>0</v>
      </c>
      <c r="Q75" s="99" t="str">
        <f>unique_contracts!BP71</f>
        <v>EnergyCapacity</v>
      </c>
      <c r="R75" s="99">
        <f t="shared" si="7"/>
        <v>1</v>
      </c>
      <c r="S75" s="99" t="str">
        <f>IFERROR(IF(AND(I75&gt;0,E75="NotHybrid"),_xlfn.CONCAT(MAX(MIN(ROUNDDOWN(I75/D75,0),8),4),INDEX(resources!$G:$G,MATCH(B75,resources!$A:$A,0))),INDEX(resources!$G:$G,MATCH(B75,resources!$A:$A,0))),"n/a")</f>
        <v>hr_batteries</v>
      </c>
      <c r="T75" s="99" t="str">
        <f t="shared" si="8"/>
        <v>n/a</v>
      </c>
      <c r="U75" s="99" t="str">
        <f t="shared" si="9"/>
        <v>hr_batteries</v>
      </c>
      <c r="V75" s="99">
        <f t="shared" si="10"/>
        <v>0</v>
      </c>
      <c r="W75" s="99">
        <f t="shared" si="11"/>
        <v>0</v>
      </c>
      <c r="X75" s="116">
        <f t="shared" si="12"/>
        <v>1</v>
      </c>
      <c r="Y75" s="116">
        <f t="shared" si="13"/>
        <v>1</v>
      </c>
      <c r="Z75" s="99">
        <f>MIN((IFERROR(IF(AND($V75&lt;=Z$1,$W75&gt;=Z$1),INDEX(Reliability!E$23:E$50,MATCH($S75,Reliability!$C$23:$C$50,0)),0),0)*IF($T75="n/a",$D75*$Y75,$G75)+IFERROR(IF(AND($V75&lt;=Z$1,$W75&gt;=Z$1),INDEX(Reliability!E$23:E$50,MATCH($T75,Reliability!$C$23:$C$50,0)),0),0)*$H75*$X75*$Y75),$D75)*$R75</f>
        <v>0</v>
      </c>
      <c r="AA75" s="99">
        <f>MIN((IFERROR(IF(AND($V75&lt;=AA$1,$W75&gt;=AA$1),INDEX(Reliability!F$23:F$50,MATCH($S75,Reliability!$C$23:$C$50,0)),0),0)*IF($T75="n/a",$D75*$Y75,$G75)+IFERROR(IF(AND($V75&lt;=AA$1,$W75&gt;=AA$1),INDEX(Reliability!F$23:F$50,MATCH($T75,Reliability!$C$23:$C$50,0)),0),0)*$H75*$X75*$Y75),$D75)*$R75</f>
        <v>0</v>
      </c>
      <c r="AB75" s="99">
        <f>MIN((IFERROR(IF(AND($V75&lt;=AB$1,$W75&gt;=AB$1),INDEX(Reliability!G$23:G$50,MATCH($S75,Reliability!$C$23:$C$50,0)),0),0)*IF($T75="n/a",$D75*$Y75,$G75)+IFERROR(IF(AND($V75&lt;=AB$1,$W75&gt;=AB$1),INDEX(Reliability!G$23:G$50,MATCH($T75,Reliability!$C$23:$C$50,0)),0),0)*$H75*$X75*$Y75),$D75)*$R75</f>
        <v>0</v>
      </c>
      <c r="AC75" s="99">
        <f>MIN((IFERROR(IF(AND($V75&lt;=AC$1,$W75&gt;=AC$1),INDEX(Reliability!H$23:H$50,MATCH($S75,Reliability!$C$23:$C$50,0)),0),0)*IF($T75="n/a",$D75*$Y75,$G75)+IFERROR(IF(AND($V75&lt;=AC$1,$W75&gt;=AC$1),INDEX(Reliability!H$23:H$50,MATCH($T75,Reliability!$C$23:$C$50,0)),0),0)*$H75*$X75*$Y75),$D75)*$R75</f>
        <v>0</v>
      </c>
      <c r="AD75" s="99">
        <f>MIN((IFERROR(IF(AND($V75&lt;=AD$1,$W75&gt;=AD$1),INDEX(Reliability!I$23:I$50,MATCH($S75,Reliability!$C$23:$C$50,0)),0),0)*IF($T75="n/a",$D75*$Y75,$G75)+IFERROR(IF(AND($V75&lt;=AD$1,$W75&gt;=AD$1),INDEX(Reliability!I$23:I$50,MATCH($T75,Reliability!$C$23:$C$50,0)),0),0)*$H75*$X75*$Y75),$D75)*$R75</f>
        <v>0</v>
      </c>
      <c r="AE75" s="99">
        <f>MIN((IFERROR(IF(AND($V75&lt;=AE$1,$W75&gt;=AE$1),INDEX(Reliability!J$23:J$50,MATCH($S75,Reliability!$C$23:$C$50,0)),0),0)*IF($T75="n/a",$D75*$Y75,$G75)+IFERROR(IF(AND($V75&lt;=AE$1,$W75&gt;=AE$1),INDEX(Reliability!J$23:J$50,MATCH($T75,Reliability!$C$23:$C$50,0)),0),0)*$H75*$X75*$Y75),$D75)*$R75</f>
        <v>0</v>
      </c>
      <c r="AF75" s="99">
        <f>MIN((IFERROR(IF(AND($V75&lt;=AF$1,$W75&gt;=AF$1),INDEX(Reliability!K$23:K$50,MATCH($S75,Reliability!$C$23:$C$50,0)),0),0)*IF($T75="n/a",$D75*$Y75,$G75)+IFERROR(IF(AND($V75&lt;=AF$1,$W75&gt;=AF$1),INDEX(Reliability!K$23:K$50,MATCH($T75,Reliability!$C$23:$C$50,0)),0),0)*$H75*$X75*$Y75),$D75)*$R75</f>
        <v>0</v>
      </c>
      <c r="AG75" s="99">
        <f>MIN((IFERROR(IF(AND($V75&lt;=AG$1,$W75&gt;=AG$1),INDEX(Reliability!L$23:L$50,MATCH($S75,Reliability!$C$23:$C$50,0)),0),0)*IF($T75="n/a",$D75*$Y75,$G75)+IFERROR(IF(AND($V75&lt;=AG$1,$W75&gt;=AG$1),INDEX(Reliability!L$23:L$50,MATCH($T75,Reliability!$C$23:$C$50,0)),0),0)*$H75*$X75*$Y75),$D75)*$R75</f>
        <v>0</v>
      </c>
      <c r="AH75" s="99">
        <f>MIN((IFERROR(IF(AND($V75&lt;=AH$1,$W75&gt;=AH$1),INDEX(Reliability!M$23:M$50,MATCH($S75,Reliability!$C$23:$C$50,0)),0),0)*IF($T75="n/a",$D75*$Y75,$G75)+IFERROR(IF(AND($V75&lt;=AH$1,$W75&gt;=AH$1),INDEX(Reliability!M$23:M$50,MATCH($T75,Reliability!$C$23:$C$50,0)),0),0)*$H75*$X75*$Y75),$D75)*$R75</f>
        <v>0</v>
      </c>
      <c r="AI75" s="99">
        <f>MIN((IFERROR(IF(AND($V75&lt;=AI$1,$W75&gt;=AI$1),INDEX(Reliability!N$23:N$50,MATCH($S75,Reliability!$C$23:$C$50,0)),0),0)*IF($T75="n/a",$D75*$Y75,$G75)+IFERROR(IF(AND($V75&lt;=AI$1,$W75&gt;=AI$1),INDEX(Reliability!N$23:N$50,MATCH($T75,Reliability!$C$23:$C$50,0)),0),0)*$H75*$X75*$Y75),$D75)*$R75</f>
        <v>0</v>
      </c>
      <c r="AJ75" s="99">
        <f>MIN((IFERROR(IF(AND($V75&lt;=AJ$1,$W75&gt;=AJ$1),INDEX(Reliability!O$23:O$50,MATCH($S75,Reliability!$C$23:$C$50,0)),0),0)*IF($T75="n/a",$D75*$Y75,$G75)+IFERROR(IF(AND($V75&lt;=AJ$1,$W75&gt;=AJ$1),INDEX(Reliability!O$23:O$50,MATCH($T75,Reliability!$C$23:$C$50,0)),0),0)*$H75*$X75*$Y75),$D75)*$R75</f>
        <v>0</v>
      </c>
      <c r="AK75" s="99">
        <f>MIN((IFERROR(IF(AND($V75&lt;=AK$1,$W75&gt;=AK$1),INDEX(Reliability!P$23:P$50,MATCH($S75,Reliability!$C$23:$C$50,0)),0),0)*IF($T75="n/a",$D75*$Y75,$G75)+IFERROR(IF(AND($V75&lt;=AK$1,$W75&gt;=AK$1),INDEX(Reliability!P$23:P$50,MATCH($T75,Reliability!$C$23:$C$50,0)),0),0)*$H75*$X75*$Y75),$D75)*$R75</f>
        <v>0</v>
      </c>
    </row>
    <row r="76" spans="2:37" x14ac:dyDescent="0.25">
      <c r="B76" s="118" t="str">
        <f>unique_contracts!B72</f>
        <v>_CREZ_GENERIC_BAJA_CALIFORNIA_WIND</v>
      </c>
      <c r="C76" s="99" t="str">
        <f>unique_contracts!D72</f>
        <v>PlannedNew</v>
      </c>
      <c r="D76" s="117">
        <f>unique_contracts!J72</f>
        <v>111.15252</v>
      </c>
      <c r="E76" s="99">
        <f>unique_contracts!M72</f>
        <v>0</v>
      </c>
      <c r="F76" s="99">
        <f>unique_contracts!N72</f>
        <v>0</v>
      </c>
      <c r="G76" s="99">
        <f>unique_contracts!P72</f>
        <v>0</v>
      </c>
      <c r="H76" s="99">
        <f>unique_contracts!R72</f>
        <v>0</v>
      </c>
      <c r="I76" s="99">
        <f>unique_contracts!V72</f>
        <v>0</v>
      </c>
      <c r="J76" s="118" t="str">
        <f>unique_contracts!AB72</f>
        <v>Buy</v>
      </c>
      <c r="K76" s="99">
        <f>unique_contracts!AM72</f>
        <v>0</v>
      </c>
      <c r="L76" s="99">
        <f>unique_contracts!AN72</f>
        <v>0</v>
      </c>
      <c r="M76" s="99">
        <f>unique_contracts!AO72</f>
        <v>0</v>
      </c>
      <c r="N76" s="99">
        <f>unique_contracts!AP72</f>
        <v>0</v>
      </c>
      <c r="O76" s="99">
        <f>unique_contracts!AQ72</f>
        <v>0</v>
      </c>
      <c r="P76" s="99">
        <f>unique_contracts!AR72</f>
        <v>0</v>
      </c>
      <c r="Q76" s="99" t="str">
        <f>unique_contracts!BP72</f>
        <v>EnergyCapacity</v>
      </c>
      <c r="R76" s="99">
        <f t="shared" si="7"/>
        <v>1</v>
      </c>
      <c r="S76" s="99" t="str">
        <f>IFERROR(IF(AND(I76&gt;0,E76="NotHybrid"),_xlfn.CONCAT(MAX(MIN(ROUNDDOWN(I76/D76,0),8),4),INDEX(resources!$G:$G,MATCH(B76,resources!$A:$A,0))),INDEX(resources!$G:$G,MATCH(B76,resources!$A:$A,0))),"n/a")</f>
        <v>in_state_wind_south</v>
      </c>
      <c r="T76" s="99" t="str">
        <f t="shared" si="8"/>
        <v>n/a</v>
      </c>
      <c r="U76" s="99" t="str">
        <f t="shared" si="9"/>
        <v>in_state_wind_south</v>
      </c>
      <c r="V76" s="99">
        <f t="shared" si="10"/>
        <v>0</v>
      </c>
      <c r="W76" s="99">
        <f t="shared" si="11"/>
        <v>0</v>
      </c>
      <c r="X76" s="116">
        <f t="shared" si="12"/>
        <v>1</v>
      </c>
      <c r="Y76" s="116">
        <f t="shared" si="13"/>
        <v>1</v>
      </c>
      <c r="Z76" s="99">
        <f>MIN((IFERROR(IF(AND($V76&lt;=Z$1,$W76&gt;=Z$1),INDEX(Reliability!E$23:E$50,MATCH($S76,Reliability!$C$23:$C$50,0)),0),0)*IF($T76="n/a",$D76*$Y76,$G76)+IFERROR(IF(AND($V76&lt;=Z$1,$W76&gt;=Z$1),INDEX(Reliability!E$23:E$50,MATCH($T76,Reliability!$C$23:$C$50,0)),0),0)*$H76*$X76*$Y76),$D76)*$R76</f>
        <v>0</v>
      </c>
      <c r="AA76" s="99">
        <f>MIN((IFERROR(IF(AND($V76&lt;=AA$1,$W76&gt;=AA$1),INDEX(Reliability!F$23:F$50,MATCH($S76,Reliability!$C$23:$C$50,0)),0),0)*IF($T76="n/a",$D76*$Y76,$G76)+IFERROR(IF(AND($V76&lt;=AA$1,$W76&gt;=AA$1),INDEX(Reliability!F$23:F$50,MATCH($T76,Reliability!$C$23:$C$50,0)),0),0)*$H76*$X76*$Y76),$D76)*$R76</f>
        <v>0</v>
      </c>
      <c r="AB76" s="99">
        <f>MIN((IFERROR(IF(AND($V76&lt;=AB$1,$W76&gt;=AB$1),INDEX(Reliability!G$23:G$50,MATCH($S76,Reliability!$C$23:$C$50,0)),0),0)*IF($T76="n/a",$D76*$Y76,$G76)+IFERROR(IF(AND($V76&lt;=AB$1,$W76&gt;=AB$1),INDEX(Reliability!G$23:G$50,MATCH($T76,Reliability!$C$23:$C$50,0)),0),0)*$H76*$X76*$Y76),$D76)*$R76</f>
        <v>0</v>
      </c>
      <c r="AC76" s="99">
        <f>MIN((IFERROR(IF(AND($V76&lt;=AC$1,$W76&gt;=AC$1),INDEX(Reliability!H$23:H$50,MATCH($S76,Reliability!$C$23:$C$50,0)),0),0)*IF($T76="n/a",$D76*$Y76,$G76)+IFERROR(IF(AND($V76&lt;=AC$1,$W76&gt;=AC$1),INDEX(Reliability!H$23:H$50,MATCH($T76,Reliability!$C$23:$C$50,0)),0),0)*$H76*$X76*$Y76),$D76)*$R76</f>
        <v>0</v>
      </c>
      <c r="AD76" s="99">
        <f>MIN((IFERROR(IF(AND($V76&lt;=AD$1,$W76&gt;=AD$1),INDEX(Reliability!I$23:I$50,MATCH($S76,Reliability!$C$23:$C$50,0)),0),0)*IF($T76="n/a",$D76*$Y76,$G76)+IFERROR(IF(AND($V76&lt;=AD$1,$W76&gt;=AD$1),INDEX(Reliability!I$23:I$50,MATCH($T76,Reliability!$C$23:$C$50,0)),0),0)*$H76*$X76*$Y76),$D76)*$R76</f>
        <v>0</v>
      </c>
      <c r="AE76" s="99">
        <f>MIN((IFERROR(IF(AND($V76&lt;=AE$1,$W76&gt;=AE$1),INDEX(Reliability!J$23:J$50,MATCH($S76,Reliability!$C$23:$C$50,0)),0),0)*IF($T76="n/a",$D76*$Y76,$G76)+IFERROR(IF(AND($V76&lt;=AE$1,$W76&gt;=AE$1),INDEX(Reliability!J$23:J$50,MATCH($T76,Reliability!$C$23:$C$50,0)),0),0)*$H76*$X76*$Y76),$D76)*$R76</f>
        <v>0</v>
      </c>
      <c r="AF76" s="99">
        <f>MIN((IFERROR(IF(AND($V76&lt;=AF$1,$W76&gt;=AF$1),INDEX(Reliability!K$23:K$50,MATCH($S76,Reliability!$C$23:$C$50,0)),0),0)*IF($T76="n/a",$D76*$Y76,$G76)+IFERROR(IF(AND($V76&lt;=AF$1,$W76&gt;=AF$1),INDEX(Reliability!K$23:K$50,MATCH($T76,Reliability!$C$23:$C$50,0)),0),0)*$H76*$X76*$Y76),$D76)*$R76</f>
        <v>0</v>
      </c>
      <c r="AG76" s="99">
        <f>MIN((IFERROR(IF(AND($V76&lt;=AG$1,$W76&gt;=AG$1),INDEX(Reliability!L$23:L$50,MATCH($S76,Reliability!$C$23:$C$50,0)),0),0)*IF($T76="n/a",$D76*$Y76,$G76)+IFERROR(IF(AND($V76&lt;=AG$1,$W76&gt;=AG$1),INDEX(Reliability!L$23:L$50,MATCH($T76,Reliability!$C$23:$C$50,0)),0),0)*$H76*$X76*$Y76),$D76)*$R76</f>
        <v>0</v>
      </c>
      <c r="AH76" s="99">
        <f>MIN((IFERROR(IF(AND($V76&lt;=AH$1,$W76&gt;=AH$1),INDEX(Reliability!M$23:M$50,MATCH($S76,Reliability!$C$23:$C$50,0)),0),0)*IF($T76="n/a",$D76*$Y76,$G76)+IFERROR(IF(AND($V76&lt;=AH$1,$W76&gt;=AH$1),INDEX(Reliability!M$23:M$50,MATCH($T76,Reliability!$C$23:$C$50,0)),0),0)*$H76*$X76*$Y76),$D76)*$R76</f>
        <v>0</v>
      </c>
      <c r="AI76" s="99">
        <f>MIN((IFERROR(IF(AND($V76&lt;=AI$1,$W76&gt;=AI$1),INDEX(Reliability!N$23:N$50,MATCH($S76,Reliability!$C$23:$C$50,0)),0),0)*IF($T76="n/a",$D76*$Y76,$G76)+IFERROR(IF(AND($V76&lt;=AI$1,$W76&gt;=AI$1),INDEX(Reliability!N$23:N$50,MATCH($T76,Reliability!$C$23:$C$50,0)),0),0)*$H76*$X76*$Y76),$D76)*$R76</f>
        <v>0</v>
      </c>
      <c r="AJ76" s="99">
        <f>MIN((IFERROR(IF(AND($V76&lt;=AJ$1,$W76&gt;=AJ$1),INDEX(Reliability!O$23:O$50,MATCH($S76,Reliability!$C$23:$C$50,0)),0),0)*IF($T76="n/a",$D76*$Y76,$G76)+IFERROR(IF(AND($V76&lt;=AJ$1,$W76&gt;=AJ$1),INDEX(Reliability!O$23:O$50,MATCH($T76,Reliability!$C$23:$C$50,0)),0),0)*$H76*$X76*$Y76),$D76)*$R76</f>
        <v>0</v>
      </c>
      <c r="AK76" s="99">
        <f>MIN((IFERROR(IF(AND($V76&lt;=AK$1,$W76&gt;=AK$1),INDEX(Reliability!P$23:P$50,MATCH($S76,Reliability!$C$23:$C$50,0)),0),0)*IF($T76="n/a",$D76*$Y76,$G76)+IFERROR(IF(AND($V76&lt;=AK$1,$W76&gt;=AK$1),INDEX(Reliability!P$23:P$50,MATCH($T76,Reliability!$C$23:$C$50,0)),0),0)*$H76*$X76*$Y76),$D76)*$R76</f>
        <v>0</v>
      </c>
    </row>
    <row r="77" spans="2:37" x14ac:dyDescent="0.25">
      <c r="B77" s="118" t="str">
        <f>unique_contracts!B73</f>
        <v>_CREZ_GENERIC_CARRIZO_WIND</v>
      </c>
      <c r="C77" s="99" t="str">
        <f>unique_contracts!D73</f>
        <v>PlannedNew</v>
      </c>
      <c r="D77" s="117">
        <f>unique_contracts!J73</f>
        <v>53.167955399999997</v>
      </c>
      <c r="E77" s="99">
        <f>unique_contracts!M73</f>
        <v>0</v>
      </c>
      <c r="F77" s="99">
        <f>unique_contracts!N73</f>
        <v>0</v>
      </c>
      <c r="G77" s="99">
        <f>unique_contracts!P73</f>
        <v>0</v>
      </c>
      <c r="H77" s="99">
        <f>unique_contracts!R73</f>
        <v>0</v>
      </c>
      <c r="I77" s="99">
        <f>unique_contracts!V73</f>
        <v>0</v>
      </c>
      <c r="J77" s="118" t="str">
        <f>unique_contracts!AB73</f>
        <v>Buy</v>
      </c>
      <c r="K77" s="99">
        <f>unique_contracts!AM73</f>
        <v>0</v>
      </c>
      <c r="L77" s="99">
        <f>unique_contracts!AN73</f>
        <v>0</v>
      </c>
      <c r="M77" s="99">
        <f>unique_contracts!AO73</f>
        <v>0</v>
      </c>
      <c r="N77" s="99">
        <f>unique_contracts!AP73</f>
        <v>0</v>
      </c>
      <c r="O77" s="99">
        <f>unique_contracts!AQ73</f>
        <v>0</v>
      </c>
      <c r="P77" s="99">
        <f>unique_contracts!AR73</f>
        <v>0</v>
      </c>
      <c r="Q77" s="99" t="str">
        <f>unique_contracts!BP73</f>
        <v>EnergyCapacity</v>
      </c>
      <c r="R77" s="99">
        <f t="shared" si="7"/>
        <v>1</v>
      </c>
      <c r="S77" s="99" t="str">
        <f>IFERROR(IF(AND(I77&gt;0,E77="NotHybrid"),_xlfn.CONCAT(MAX(MIN(ROUNDDOWN(I77/D77,0),8),4),INDEX(resources!$G:$G,MATCH(B77,resources!$A:$A,0))),INDEX(resources!$G:$G,MATCH(B77,resources!$A:$A,0))),"n/a")</f>
        <v>in_state_wind_north</v>
      </c>
      <c r="T77" s="99" t="str">
        <f t="shared" si="8"/>
        <v>n/a</v>
      </c>
      <c r="U77" s="99" t="str">
        <f t="shared" si="9"/>
        <v>in_state_wind_north</v>
      </c>
      <c r="V77" s="99">
        <f t="shared" si="10"/>
        <v>0</v>
      </c>
      <c r="W77" s="99">
        <f t="shared" si="11"/>
        <v>0</v>
      </c>
      <c r="X77" s="116">
        <f t="shared" si="12"/>
        <v>1</v>
      </c>
      <c r="Y77" s="116">
        <f t="shared" si="13"/>
        <v>1</v>
      </c>
      <c r="Z77" s="99">
        <f>MIN((IFERROR(IF(AND($V77&lt;=Z$1,$W77&gt;=Z$1),INDEX(Reliability!E$23:E$50,MATCH($S77,Reliability!$C$23:$C$50,0)),0),0)*IF($T77="n/a",$D77*$Y77,$G77)+IFERROR(IF(AND($V77&lt;=Z$1,$W77&gt;=Z$1),INDEX(Reliability!E$23:E$50,MATCH($T77,Reliability!$C$23:$C$50,0)),0),0)*$H77*$X77*$Y77),$D77)*$R77</f>
        <v>0</v>
      </c>
      <c r="AA77" s="99">
        <f>MIN((IFERROR(IF(AND($V77&lt;=AA$1,$W77&gt;=AA$1),INDEX(Reliability!F$23:F$50,MATCH($S77,Reliability!$C$23:$C$50,0)),0),0)*IF($T77="n/a",$D77*$Y77,$G77)+IFERROR(IF(AND($V77&lt;=AA$1,$W77&gt;=AA$1),INDEX(Reliability!F$23:F$50,MATCH($T77,Reliability!$C$23:$C$50,0)),0),0)*$H77*$X77*$Y77),$D77)*$R77</f>
        <v>0</v>
      </c>
      <c r="AB77" s="99">
        <f>MIN((IFERROR(IF(AND($V77&lt;=AB$1,$W77&gt;=AB$1),INDEX(Reliability!G$23:G$50,MATCH($S77,Reliability!$C$23:$C$50,0)),0),0)*IF($T77="n/a",$D77*$Y77,$G77)+IFERROR(IF(AND($V77&lt;=AB$1,$W77&gt;=AB$1),INDEX(Reliability!G$23:G$50,MATCH($T77,Reliability!$C$23:$C$50,0)),0),0)*$H77*$X77*$Y77),$D77)*$R77</f>
        <v>0</v>
      </c>
      <c r="AC77" s="99">
        <f>MIN((IFERROR(IF(AND($V77&lt;=AC$1,$W77&gt;=AC$1),INDEX(Reliability!H$23:H$50,MATCH($S77,Reliability!$C$23:$C$50,0)),0),0)*IF($T77="n/a",$D77*$Y77,$G77)+IFERROR(IF(AND($V77&lt;=AC$1,$W77&gt;=AC$1),INDEX(Reliability!H$23:H$50,MATCH($T77,Reliability!$C$23:$C$50,0)),0),0)*$H77*$X77*$Y77),$D77)*$R77</f>
        <v>0</v>
      </c>
      <c r="AD77" s="99">
        <f>MIN((IFERROR(IF(AND($V77&lt;=AD$1,$W77&gt;=AD$1),INDEX(Reliability!I$23:I$50,MATCH($S77,Reliability!$C$23:$C$50,0)),0),0)*IF($T77="n/a",$D77*$Y77,$G77)+IFERROR(IF(AND($V77&lt;=AD$1,$W77&gt;=AD$1),INDEX(Reliability!I$23:I$50,MATCH($T77,Reliability!$C$23:$C$50,0)),0),0)*$H77*$X77*$Y77),$D77)*$R77</f>
        <v>0</v>
      </c>
      <c r="AE77" s="99">
        <f>MIN((IFERROR(IF(AND($V77&lt;=AE$1,$W77&gt;=AE$1),INDEX(Reliability!J$23:J$50,MATCH($S77,Reliability!$C$23:$C$50,0)),0),0)*IF($T77="n/a",$D77*$Y77,$G77)+IFERROR(IF(AND($V77&lt;=AE$1,$W77&gt;=AE$1),INDEX(Reliability!J$23:J$50,MATCH($T77,Reliability!$C$23:$C$50,0)),0),0)*$H77*$X77*$Y77),$D77)*$R77</f>
        <v>0</v>
      </c>
      <c r="AF77" s="99">
        <f>MIN((IFERROR(IF(AND($V77&lt;=AF$1,$W77&gt;=AF$1),INDEX(Reliability!K$23:K$50,MATCH($S77,Reliability!$C$23:$C$50,0)),0),0)*IF($T77="n/a",$D77*$Y77,$G77)+IFERROR(IF(AND($V77&lt;=AF$1,$W77&gt;=AF$1),INDEX(Reliability!K$23:K$50,MATCH($T77,Reliability!$C$23:$C$50,0)),0),0)*$H77*$X77*$Y77),$D77)*$R77</f>
        <v>0</v>
      </c>
      <c r="AG77" s="99">
        <f>MIN((IFERROR(IF(AND($V77&lt;=AG$1,$W77&gt;=AG$1),INDEX(Reliability!L$23:L$50,MATCH($S77,Reliability!$C$23:$C$50,0)),0),0)*IF($T77="n/a",$D77*$Y77,$G77)+IFERROR(IF(AND($V77&lt;=AG$1,$W77&gt;=AG$1),INDEX(Reliability!L$23:L$50,MATCH($T77,Reliability!$C$23:$C$50,0)),0),0)*$H77*$X77*$Y77),$D77)*$R77</f>
        <v>0</v>
      </c>
      <c r="AH77" s="99">
        <f>MIN((IFERROR(IF(AND($V77&lt;=AH$1,$W77&gt;=AH$1),INDEX(Reliability!M$23:M$50,MATCH($S77,Reliability!$C$23:$C$50,0)),0),0)*IF($T77="n/a",$D77*$Y77,$G77)+IFERROR(IF(AND($V77&lt;=AH$1,$W77&gt;=AH$1),INDEX(Reliability!M$23:M$50,MATCH($T77,Reliability!$C$23:$C$50,0)),0),0)*$H77*$X77*$Y77),$D77)*$R77</f>
        <v>0</v>
      </c>
      <c r="AI77" s="99">
        <f>MIN((IFERROR(IF(AND($V77&lt;=AI$1,$W77&gt;=AI$1),INDEX(Reliability!N$23:N$50,MATCH($S77,Reliability!$C$23:$C$50,0)),0),0)*IF($T77="n/a",$D77*$Y77,$G77)+IFERROR(IF(AND($V77&lt;=AI$1,$W77&gt;=AI$1),INDEX(Reliability!N$23:N$50,MATCH($T77,Reliability!$C$23:$C$50,0)),0),0)*$H77*$X77*$Y77),$D77)*$R77</f>
        <v>0</v>
      </c>
      <c r="AJ77" s="99">
        <f>MIN((IFERROR(IF(AND($V77&lt;=AJ$1,$W77&gt;=AJ$1),INDEX(Reliability!O$23:O$50,MATCH($S77,Reliability!$C$23:$C$50,0)),0),0)*IF($T77="n/a",$D77*$Y77,$G77)+IFERROR(IF(AND($V77&lt;=AJ$1,$W77&gt;=AJ$1),INDEX(Reliability!O$23:O$50,MATCH($T77,Reliability!$C$23:$C$50,0)),0),0)*$H77*$X77*$Y77),$D77)*$R77</f>
        <v>0</v>
      </c>
      <c r="AK77" s="99">
        <f>MIN((IFERROR(IF(AND($V77&lt;=AK$1,$W77&gt;=AK$1),INDEX(Reliability!P$23:P$50,MATCH($S77,Reliability!$C$23:$C$50,0)),0),0)*IF($T77="n/a",$D77*$Y77,$G77)+IFERROR(IF(AND($V77&lt;=AK$1,$W77&gt;=AK$1),INDEX(Reliability!P$23:P$50,MATCH($T77,Reliability!$C$23:$C$50,0)),0),0)*$H77*$X77*$Y77),$D77)*$R77</f>
        <v>0</v>
      </c>
    </row>
    <row r="78" spans="2:37" x14ac:dyDescent="0.25">
      <c r="B78" s="118" t="str">
        <f>unique_contracts!B74</f>
        <v>_CREZ_GENERIC_CENTRAL_VALLEY_NORTH_LOS_BANOS_WIND</v>
      </c>
      <c r="C78" s="99" t="str">
        <f>unique_contracts!D74</f>
        <v>PlannedNew</v>
      </c>
      <c r="D78" s="117">
        <f>unique_contracts!J74</f>
        <v>32.048976600000003</v>
      </c>
      <c r="E78" s="99">
        <f>unique_contracts!M74</f>
        <v>0</v>
      </c>
      <c r="F78" s="99">
        <f>unique_contracts!N74</f>
        <v>0</v>
      </c>
      <c r="G78" s="99">
        <f>unique_contracts!P74</f>
        <v>0</v>
      </c>
      <c r="H78" s="99">
        <f>unique_contracts!R74</f>
        <v>0</v>
      </c>
      <c r="I78" s="99">
        <f>unique_contracts!V74</f>
        <v>0</v>
      </c>
      <c r="J78" s="118" t="str">
        <f>unique_contracts!AB74</f>
        <v>Buy</v>
      </c>
      <c r="K78" s="99">
        <f>unique_contracts!AM74</f>
        <v>0</v>
      </c>
      <c r="L78" s="99">
        <f>unique_contracts!AN74</f>
        <v>0</v>
      </c>
      <c r="M78" s="99">
        <f>unique_contracts!AO74</f>
        <v>0</v>
      </c>
      <c r="N78" s="99">
        <f>unique_contracts!AP74</f>
        <v>0</v>
      </c>
      <c r="O78" s="99">
        <f>unique_contracts!AQ74</f>
        <v>0</v>
      </c>
      <c r="P78" s="99">
        <f>unique_contracts!AR74</f>
        <v>0</v>
      </c>
      <c r="Q78" s="99" t="str">
        <f>unique_contracts!BP74</f>
        <v>EnergyCapacity</v>
      </c>
      <c r="R78" s="99">
        <f t="shared" si="7"/>
        <v>1</v>
      </c>
      <c r="S78" s="99" t="str">
        <f>IFERROR(IF(AND(I78&gt;0,E78="NotHybrid"),_xlfn.CONCAT(MAX(MIN(ROUNDDOWN(I78/D78,0),8),4),INDEX(resources!$G:$G,MATCH(B78,resources!$A:$A,0))),INDEX(resources!$G:$G,MATCH(B78,resources!$A:$A,0))),"n/a")</f>
        <v>in_state_wind_north</v>
      </c>
      <c r="T78" s="99" t="str">
        <f t="shared" si="8"/>
        <v>n/a</v>
      </c>
      <c r="U78" s="99" t="str">
        <f t="shared" si="9"/>
        <v>in_state_wind_north</v>
      </c>
      <c r="V78" s="99">
        <f t="shared" si="10"/>
        <v>0</v>
      </c>
      <c r="W78" s="99">
        <f t="shared" si="11"/>
        <v>0</v>
      </c>
      <c r="X78" s="116">
        <f t="shared" si="12"/>
        <v>1</v>
      </c>
      <c r="Y78" s="116">
        <f t="shared" si="13"/>
        <v>1</v>
      </c>
      <c r="Z78" s="99">
        <f>MIN((IFERROR(IF(AND($V78&lt;=Z$1,$W78&gt;=Z$1),INDEX(Reliability!E$23:E$50,MATCH($S78,Reliability!$C$23:$C$50,0)),0),0)*IF($T78="n/a",$D78*$Y78,$G78)+IFERROR(IF(AND($V78&lt;=Z$1,$W78&gt;=Z$1),INDEX(Reliability!E$23:E$50,MATCH($T78,Reliability!$C$23:$C$50,0)),0),0)*$H78*$X78*$Y78),$D78)*$R78</f>
        <v>0</v>
      </c>
      <c r="AA78" s="99">
        <f>MIN((IFERROR(IF(AND($V78&lt;=AA$1,$W78&gt;=AA$1),INDEX(Reliability!F$23:F$50,MATCH($S78,Reliability!$C$23:$C$50,0)),0),0)*IF($T78="n/a",$D78*$Y78,$G78)+IFERROR(IF(AND($V78&lt;=AA$1,$W78&gt;=AA$1),INDEX(Reliability!F$23:F$50,MATCH($T78,Reliability!$C$23:$C$50,0)),0),0)*$H78*$X78*$Y78),$D78)*$R78</f>
        <v>0</v>
      </c>
      <c r="AB78" s="99">
        <f>MIN((IFERROR(IF(AND($V78&lt;=AB$1,$W78&gt;=AB$1),INDEX(Reliability!G$23:G$50,MATCH($S78,Reliability!$C$23:$C$50,0)),0),0)*IF($T78="n/a",$D78*$Y78,$G78)+IFERROR(IF(AND($V78&lt;=AB$1,$W78&gt;=AB$1),INDEX(Reliability!G$23:G$50,MATCH($T78,Reliability!$C$23:$C$50,0)),0),0)*$H78*$X78*$Y78),$D78)*$R78</f>
        <v>0</v>
      </c>
      <c r="AC78" s="99">
        <f>MIN((IFERROR(IF(AND($V78&lt;=AC$1,$W78&gt;=AC$1),INDEX(Reliability!H$23:H$50,MATCH($S78,Reliability!$C$23:$C$50,0)),0),0)*IF($T78="n/a",$D78*$Y78,$G78)+IFERROR(IF(AND($V78&lt;=AC$1,$W78&gt;=AC$1),INDEX(Reliability!H$23:H$50,MATCH($T78,Reliability!$C$23:$C$50,0)),0),0)*$H78*$X78*$Y78),$D78)*$R78</f>
        <v>0</v>
      </c>
      <c r="AD78" s="99">
        <f>MIN((IFERROR(IF(AND($V78&lt;=AD$1,$W78&gt;=AD$1),INDEX(Reliability!I$23:I$50,MATCH($S78,Reliability!$C$23:$C$50,0)),0),0)*IF($T78="n/a",$D78*$Y78,$G78)+IFERROR(IF(AND($V78&lt;=AD$1,$W78&gt;=AD$1),INDEX(Reliability!I$23:I$50,MATCH($T78,Reliability!$C$23:$C$50,0)),0),0)*$H78*$X78*$Y78),$D78)*$R78</f>
        <v>0</v>
      </c>
      <c r="AE78" s="99">
        <f>MIN((IFERROR(IF(AND($V78&lt;=AE$1,$W78&gt;=AE$1),INDEX(Reliability!J$23:J$50,MATCH($S78,Reliability!$C$23:$C$50,0)),0),0)*IF($T78="n/a",$D78*$Y78,$G78)+IFERROR(IF(AND($V78&lt;=AE$1,$W78&gt;=AE$1),INDEX(Reliability!J$23:J$50,MATCH($T78,Reliability!$C$23:$C$50,0)),0),0)*$H78*$X78*$Y78),$D78)*$R78</f>
        <v>0</v>
      </c>
      <c r="AF78" s="99">
        <f>MIN((IFERROR(IF(AND($V78&lt;=AF$1,$W78&gt;=AF$1),INDEX(Reliability!K$23:K$50,MATCH($S78,Reliability!$C$23:$C$50,0)),0),0)*IF($T78="n/a",$D78*$Y78,$G78)+IFERROR(IF(AND($V78&lt;=AF$1,$W78&gt;=AF$1),INDEX(Reliability!K$23:K$50,MATCH($T78,Reliability!$C$23:$C$50,0)),0),0)*$H78*$X78*$Y78),$D78)*$R78</f>
        <v>0</v>
      </c>
      <c r="AG78" s="99">
        <f>MIN((IFERROR(IF(AND($V78&lt;=AG$1,$W78&gt;=AG$1),INDEX(Reliability!L$23:L$50,MATCH($S78,Reliability!$C$23:$C$50,0)),0),0)*IF($T78="n/a",$D78*$Y78,$G78)+IFERROR(IF(AND($V78&lt;=AG$1,$W78&gt;=AG$1),INDEX(Reliability!L$23:L$50,MATCH($T78,Reliability!$C$23:$C$50,0)),0),0)*$H78*$X78*$Y78),$D78)*$R78</f>
        <v>0</v>
      </c>
      <c r="AH78" s="99">
        <f>MIN((IFERROR(IF(AND($V78&lt;=AH$1,$W78&gt;=AH$1),INDEX(Reliability!M$23:M$50,MATCH($S78,Reliability!$C$23:$C$50,0)),0),0)*IF($T78="n/a",$D78*$Y78,$G78)+IFERROR(IF(AND($V78&lt;=AH$1,$W78&gt;=AH$1),INDEX(Reliability!M$23:M$50,MATCH($T78,Reliability!$C$23:$C$50,0)),0),0)*$H78*$X78*$Y78),$D78)*$R78</f>
        <v>0</v>
      </c>
      <c r="AI78" s="99">
        <f>MIN((IFERROR(IF(AND($V78&lt;=AI$1,$W78&gt;=AI$1),INDEX(Reliability!N$23:N$50,MATCH($S78,Reliability!$C$23:$C$50,0)),0),0)*IF($T78="n/a",$D78*$Y78,$G78)+IFERROR(IF(AND($V78&lt;=AI$1,$W78&gt;=AI$1),INDEX(Reliability!N$23:N$50,MATCH($T78,Reliability!$C$23:$C$50,0)),0),0)*$H78*$X78*$Y78),$D78)*$R78</f>
        <v>0</v>
      </c>
      <c r="AJ78" s="99">
        <f>MIN((IFERROR(IF(AND($V78&lt;=AJ$1,$W78&gt;=AJ$1),INDEX(Reliability!O$23:O$50,MATCH($S78,Reliability!$C$23:$C$50,0)),0),0)*IF($T78="n/a",$D78*$Y78,$G78)+IFERROR(IF(AND($V78&lt;=AJ$1,$W78&gt;=AJ$1),INDEX(Reliability!O$23:O$50,MATCH($T78,Reliability!$C$23:$C$50,0)),0),0)*$H78*$X78*$Y78),$D78)*$R78</f>
        <v>0</v>
      </c>
      <c r="AK78" s="99">
        <f>MIN((IFERROR(IF(AND($V78&lt;=AK$1,$W78&gt;=AK$1),INDEX(Reliability!P$23:P$50,MATCH($S78,Reliability!$C$23:$C$50,0)),0),0)*IF($T78="n/a",$D78*$Y78,$G78)+IFERROR(IF(AND($V78&lt;=AK$1,$W78&gt;=AK$1),INDEX(Reliability!P$23:P$50,MATCH($T78,Reliability!$C$23:$C$50,0)),0),0)*$H78*$X78*$Y78),$D78)*$R78</f>
        <v>0</v>
      </c>
    </row>
    <row r="79" spans="2:37" x14ac:dyDescent="0.25">
      <c r="B79" s="118" t="str">
        <f>unique_contracts!B75</f>
        <v>_CREZ_GENERIC_HUMBOLDT_WIND</v>
      </c>
      <c r="C79" s="99" t="str">
        <f>unique_contracts!D75</f>
        <v>PlannedNew</v>
      </c>
      <c r="D79" s="117">
        <f>unique_contracts!J75</f>
        <v>6.2986427999999997</v>
      </c>
      <c r="E79" s="99">
        <f>unique_contracts!M75</f>
        <v>0</v>
      </c>
      <c r="F79" s="99">
        <f>unique_contracts!N75</f>
        <v>0</v>
      </c>
      <c r="G79" s="99">
        <f>unique_contracts!P75</f>
        <v>0</v>
      </c>
      <c r="H79" s="99">
        <f>unique_contracts!R75</f>
        <v>0</v>
      </c>
      <c r="I79" s="99">
        <f>unique_contracts!V75</f>
        <v>0</v>
      </c>
      <c r="J79" s="118" t="str">
        <f>unique_contracts!AB75</f>
        <v>Buy</v>
      </c>
      <c r="K79" s="99">
        <f>unique_contracts!AM75</f>
        <v>0</v>
      </c>
      <c r="L79" s="99">
        <f>unique_contracts!AN75</f>
        <v>0</v>
      </c>
      <c r="M79" s="99">
        <f>unique_contracts!AO75</f>
        <v>0</v>
      </c>
      <c r="N79" s="99">
        <f>unique_contracts!AP75</f>
        <v>0</v>
      </c>
      <c r="O79" s="99">
        <f>unique_contracts!AQ75</f>
        <v>0</v>
      </c>
      <c r="P79" s="99">
        <f>unique_contracts!AR75</f>
        <v>0</v>
      </c>
      <c r="Q79" s="99" t="str">
        <f>unique_contracts!BP75</f>
        <v>EnergyCapacity</v>
      </c>
      <c r="R79" s="99">
        <f t="shared" si="7"/>
        <v>1</v>
      </c>
      <c r="S79" s="99" t="str">
        <f>IFERROR(IF(AND(I79&gt;0,E79="NotHybrid"),_xlfn.CONCAT(MAX(MIN(ROUNDDOWN(I79/D79,0),8),4),INDEX(resources!$G:$G,MATCH(B79,resources!$A:$A,0))),INDEX(resources!$G:$G,MATCH(B79,resources!$A:$A,0))),"n/a")</f>
        <v>in_state_wind_north</v>
      </c>
      <c r="T79" s="99" t="str">
        <f t="shared" si="8"/>
        <v>n/a</v>
      </c>
      <c r="U79" s="99" t="str">
        <f t="shared" si="9"/>
        <v>in_state_wind_north</v>
      </c>
      <c r="V79" s="99">
        <f t="shared" si="10"/>
        <v>0</v>
      </c>
      <c r="W79" s="99">
        <f t="shared" si="11"/>
        <v>0</v>
      </c>
      <c r="X79" s="116">
        <f t="shared" si="12"/>
        <v>1</v>
      </c>
      <c r="Y79" s="116">
        <f t="shared" si="13"/>
        <v>1</v>
      </c>
      <c r="Z79" s="99">
        <f>MIN((IFERROR(IF(AND($V79&lt;=Z$1,$W79&gt;=Z$1),INDEX(Reliability!E$23:E$50,MATCH($S79,Reliability!$C$23:$C$50,0)),0),0)*IF($T79="n/a",$D79*$Y79,$G79)+IFERROR(IF(AND($V79&lt;=Z$1,$W79&gt;=Z$1),INDEX(Reliability!E$23:E$50,MATCH($T79,Reliability!$C$23:$C$50,0)),0),0)*$H79*$X79*$Y79),$D79)*$R79</f>
        <v>0</v>
      </c>
      <c r="AA79" s="99">
        <f>MIN((IFERROR(IF(AND($V79&lt;=AA$1,$W79&gt;=AA$1),INDEX(Reliability!F$23:F$50,MATCH($S79,Reliability!$C$23:$C$50,0)),0),0)*IF($T79="n/a",$D79*$Y79,$G79)+IFERROR(IF(AND($V79&lt;=AA$1,$W79&gt;=AA$1),INDEX(Reliability!F$23:F$50,MATCH($T79,Reliability!$C$23:$C$50,0)),0),0)*$H79*$X79*$Y79),$D79)*$R79</f>
        <v>0</v>
      </c>
      <c r="AB79" s="99">
        <f>MIN((IFERROR(IF(AND($V79&lt;=AB$1,$W79&gt;=AB$1),INDEX(Reliability!G$23:G$50,MATCH($S79,Reliability!$C$23:$C$50,0)),0),0)*IF($T79="n/a",$D79*$Y79,$G79)+IFERROR(IF(AND($V79&lt;=AB$1,$W79&gt;=AB$1),INDEX(Reliability!G$23:G$50,MATCH($T79,Reliability!$C$23:$C$50,0)),0),0)*$H79*$X79*$Y79),$D79)*$R79</f>
        <v>0</v>
      </c>
      <c r="AC79" s="99">
        <f>MIN((IFERROR(IF(AND($V79&lt;=AC$1,$W79&gt;=AC$1),INDEX(Reliability!H$23:H$50,MATCH($S79,Reliability!$C$23:$C$50,0)),0),0)*IF($T79="n/a",$D79*$Y79,$G79)+IFERROR(IF(AND($V79&lt;=AC$1,$W79&gt;=AC$1),INDEX(Reliability!H$23:H$50,MATCH($T79,Reliability!$C$23:$C$50,0)),0),0)*$H79*$X79*$Y79),$D79)*$R79</f>
        <v>0</v>
      </c>
      <c r="AD79" s="99">
        <f>MIN((IFERROR(IF(AND($V79&lt;=AD$1,$W79&gt;=AD$1),INDEX(Reliability!I$23:I$50,MATCH($S79,Reliability!$C$23:$C$50,0)),0),0)*IF($T79="n/a",$D79*$Y79,$G79)+IFERROR(IF(AND($V79&lt;=AD$1,$W79&gt;=AD$1),INDEX(Reliability!I$23:I$50,MATCH($T79,Reliability!$C$23:$C$50,0)),0),0)*$H79*$X79*$Y79),$D79)*$R79</f>
        <v>0</v>
      </c>
      <c r="AE79" s="99">
        <f>MIN((IFERROR(IF(AND($V79&lt;=AE$1,$W79&gt;=AE$1),INDEX(Reliability!J$23:J$50,MATCH($S79,Reliability!$C$23:$C$50,0)),0),0)*IF($T79="n/a",$D79*$Y79,$G79)+IFERROR(IF(AND($V79&lt;=AE$1,$W79&gt;=AE$1),INDEX(Reliability!J$23:J$50,MATCH($T79,Reliability!$C$23:$C$50,0)),0),0)*$H79*$X79*$Y79),$D79)*$R79</f>
        <v>0</v>
      </c>
      <c r="AF79" s="99">
        <f>MIN((IFERROR(IF(AND($V79&lt;=AF$1,$W79&gt;=AF$1),INDEX(Reliability!K$23:K$50,MATCH($S79,Reliability!$C$23:$C$50,0)),0),0)*IF($T79="n/a",$D79*$Y79,$G79)+IFERROR(IF(AND($V79&lt;=AF$1,$W79&gt;=AF$1),INDEX(Reliability!K$23:K$50,MATCH($T79,Reliability!$C$23:$C$50,0)),0),0)*$H79*$X79*$Y79),$D79)*$R79</f>
        <v>0</v>
      </c>
      <c r="AG79" s="99">
        <f>MIN((IFERROR(IF(AND($V79&lt;=AG$1,$W79&gt;=AG$1),INDEX(Reliability!L$23:L$50,MATCH($S79,Reliability!$C$23:$C$50,0)),0),0)*IF($T79="n/a",$D79*$Y79,$G79)+IFERROR(IF(AND($V79&lt;=AG$1,$W79&gt;=AG$1),INDEX(Reliability!L$23:L$50,MATCH($T79,Reliability!$C$23:$C$50,0)),0),0)*$H79*$X79*$Y79),$D79)*$R79</f>
        <v>0</v>
      </c>
      <c r="AH79" s="99">
        <f>MIN((IFERROR(IF(AND($V79&lt;=AH$1,$W79&gt;=AH$1),INDEX(Reliability!M$23:M$50,MATCH($S79,Reliability!$C$23:$C$50,0)),0),0)*IF($T79="n/a",$D79*$Y79,$G79)+IFERROR(IF(AND($V79&lt;=AH$1,$W79&gt;=AH$1),INDEX(Reliability!M$23:M$50,MATCH($T79,Reliability!$C$23:$C$50,0)),0),0)*$H79*$X79*$Y79),$D79)*$R79</f>
        <v>0</v>
      </c>
      <c r="AI79" s="99">
        <f>MIN((IFERROR(IF(AND($V79&lt;=AI$1,$W79&gt;=AI$1),INDEX(Reliability!N$23:N$50,MATCH($S79,Reliability!$C$23:$C$50,0)),0),0)*IF($T79="n/a",$D79*$Y79,$G79)+IFERROR(IF(AND($V79&lt;=AI$1,$W79&gt;=AI$1),INDEX(Reliability!N$23:N$50,MATCH($T79,Reliability!$C$23:$C$50,0)),0),0)*$H79*$X79*$Y79),$D79)*$R79</f>
        <v>0</v>
      </c>
      <c r="AJ79" s="99">
        <f>MIN((IFERROR(IF(AND($V79&lt;=AJ$1,$W79&gt;=AJ$1),INDEX(Reliability!O$23:O$50,MATCH($S79,Reliability!$C$23:$C$50,0)),0),0)*IF($T79="n/a",$D79*$Y79,$G79)+IFERROR(IF(AND($V79&lt;=AJ$1,$W79&gt;=AJ$1),INDEX(Reliability!O$23:O$50,MATCH($T79,Reliability!$C$23:$C$50,0)),0),0)*$H79*$X79*$Y79),$D79)*$R79</f>
        <v>0</v>
      </c>
      <c r="AK79" s="99">
        <f>MIN((IFERROR(IF(AND($V79&lt;=AK$1,$W79&gt;=AK$1),INDEX(Reliability!P$23:P$50,MATCH($S79,Reliability!$C$23:$C$50,0)),0),0)*IF($T79="n/a",$D79*$Y79,$G79)+IFERROR(IF(AND($V79&lt;=AK$1,$W79&gt;=AK$1),INDEX(Reliability!P$23:P$50,MATCH($T79,Reliability!$C$23:$C$50,0)),0),0)*$H79*$X79*$Y79),$D79)*$R79</f>
        <v>0</v>
      </c>
    </row>
    <row r="80" spans="2:37" x14ac:dyDescent="0.25">
      <c r="B80" s="118" t="str">
        <f>unique_contracts!B76</f>
        <v>_CREZ_GENERIC_HUMBOLDT_BAY_OFFSHORE_WIND</v>
      </c>
      <c r="C80" s="99" t="str">
        <f>unique_contracts!D76</f>
        <v>PlannedNew</v>
      </c>
      <c r="D80" s="117">
        <f>unique_contracts!J76</f>
        <v>251.28742046300999</v>
      </c>
      <c r="E80" s="99">
        <f>unique_contracts!M76</f>
        <v>0</v>
      </c>
      <c r="F80" s="99">
        <f>unique_contracts!N76</f>
        <v>0</v>
      </c>
      <c r="G80" s="99">
        <f>unique_contracts!P76</f>
        <v>0</v>
      </c>
      <c r="H80" s="99">
        <f>unique_contracts!R76</f>
        <v>0</v>
      </c>
      <c r="I80" s="99">
        <f>unique_contracts!V76</f>
        <v>0</v>
      </c>
      <c r="J80" s="118" t="str">
        <f>unique_contracts!AB76</f>
        <v>Buy</v>
      </c>
      <c r="K80" s="99">
        <f>unique_contracts!AM76</f>
        <v>0</v>
      </c>
      <c r="L80" s="99">
        <f>unique_contracts!AN76</f>
        <v>0</v>
      </c>
      <c r="M80" s="99">
        <f>unique_contracts!AO76</f>
        <v>0</v>
      </c>
      <c r="N80" s="99">
        <f>unique_contracts!AP76</f>
        <v>0</v>
      </c>
      <c r="O80" s="99">
        <f>unique_contracts!AQ76</f>
        <v>0</v>
      </c>
      <c r="P80" s="99">
        <f>unique_contracts!AR76</f>
        <v>0</v>
      </c>
      <c r="Q80" s="99" t="str">
        <f>unique_contracts!BP76</f>
        <v>EnergyCapacity</v>
      </c>
      <c r="R80" s="99">
        <f t="shared" si="7"/>
        <v>1</v>
      </c>
      <c r="S80" s="99" t="str">
        <f>IFERROR(IF(AND(I80&gt;0,E80="NotHybrid"),_xlfn.CONCAT(MAX(MIN(ROUNDDOWN(I80/D80,0),8),4),INDEX(resources!$G:$G,MATCH(B80,resources!$A:$A,0))),INDEX(resources!$G:$G,MATCH(B80,resources!$A:$A,0))),"n/a")</f>
        <v>offshore_wind</v>
      </c>
      <c r="T80" s="99" t="str">
        <f t="shared" si="8"/>
        <v>n/a</v>
      </c>
      <c r="U80" s="99" t="str">
        <f t="shared" si="9"/>
        <v>offshore_wind</v>
      </c>
      <c r="V80" s="99">
        <f t="shared" si="10"/>
        <v>0</v>
      </c>
      <c r="W80" s="99">
        <f t="shared" si="11"/>
        <v>0</v>
      </c>
      <c r="X80" s="116">
        <f t="shared" si="12"/>
        <v>1</v>
      </c>
      <c r="Y80" s="116">
        <f t="shared" si="13"/>
        <v>1</v>
      </c>
      <c r="Z80" s="99">
        <f>MIN((IFERROR(IF(AND($V80&lt;=Z$1,$W80&gt;=Z$1),INDEX(Reliability!E$23:E$50,MATCH($S80,Reliability!$C$23:$C$50,0)),0),0)*IF($T80="n/a",$D80*$Y80,$G80)+IFERROR(IF(AND($V80&lt;=Z$1,$W80&gt;=Z$1),INDEX(Reliability!E$23:E$50,MATCH($T80,Reliability!$C$23:$C$50,0)),0),0)*$H80*$X80*$Y80),$D80)*$R80</f>
        <v>0</v>
      </c>
      <c r="AA80" s="99">
        <f>MIN((IFERROR(IF(AND($V80&lt;=AA$1,$W80&gt;=AA$1),INDEX(Reliability!F$23:F$50,MATCH($S80,Reliability!$C$23:$C$50,0)),0),0)*IF($T80="n/a",$D80*$Y80,$G80)+IFERROR(IF(AND($V80&lt;=AA$1,$W80&gt;=AA$1),INDEX(Reliability!F$23:F$50,MATCH($T80,Reliability!$C$23:$C$50,0)),0),0)*$H80*$X80*$Y80),$D80)*$R80</f>
        <v>0</v>
      </c>
      <c r="AB80" s="99">
        <f>MIN((IFERROR(IF(AND($V80&lt;=AB$1,$W80&gt;=AB$1),INDEX(Reliability!G$23:G$50,MATCH($S80,Reliability!$C$23:$C$50,0)),0),0)*IF($T80="n/a",$D80*$Y80,$G80)+IFERROR(IF(AND($V80&lt;=AB$1,$W80&gt;=AB$1),INDEX(Reliability!G$23:G$50,MATCH($T80,Reliability!$C$23:$C$50,0)),0),0)*$H80*$X80*$Y80),$D80)*$R80</f>
        <v>0</v>
      </c>
      <c r="AC80" s="99">
        <f>MIN((IFERROR(IF(AND($V80&lt;=AC$1,$W80&gt;=AC$1),INDEX(Reliability!H$23:H$50,MATCH($S80,Reliability!$C$23:$C$50,0)),0),0)*IF($T80="n/a",$D80*$Y80,$G80)+IFERROR(IF(AND($V80&lt;=AC$1,$W80&gt;=AC$1),INDEX(Reliability!H$23:H$50,MATCH($T80,Reliability!$C$23:$C$50,0)),0),0)*$H80*$X80*$Y80),$D80)*$R80</f>
        <v>0</v>
      </c>
      <c r="AD80" s="99">
        <f>MIN((IFERROR(IF(AND($V80&lt;=AD$1,$W80&gt;=AD$1),INDEX(Reliability!I$23:I$50,MATCH($S80,Reliability!$C$23:$C$50,0)),0),0)*IF($T80="n/a",$D80*$Y80,$G80)+IFERROR(IF(AND($V80&lt;=AD$1,$W80&gt;=AD$1),INDEX(Reliability!I$23:I$50,MATCH($T80,Reliability!$C$23:$C$50,0)),0),0)*$H80*$X80*$Y80),$D80)*$R80</f>
        <v>0</v>
      </c>
      <c r="AE80" s="99">
        <f>MIN((IFERROR(IF(AND($V80&lt;=AE$1,$W80&gt;=AE$1),INDEX(Reliability!J$23:J$50,MATCH($S80,Reliability!$C$23:$C$50,0)),0),0)*IF($T80="n/a",$D80*$Y80,$G80)+IFERROR(IF(AND($V80&lt;=AE$1,$W80&gt;=AE$1),INDEX(Reliability!J$23:J$50,MATCH($T80,Reliability!$C$23:$C$50,0)),0),0)*$H80*$X80*$Y80),$D80)*$R80</f>
        <v>0</v>
      </c>
      <c r="AF80" s="99">
        <f>MIN((IFERROR(IF(AND($V80&lt;=AF$1,$W80&gt;=AF$1),INDEX(Reliability!K$23:K$50,MATCH($S80,Reliability!$C$23:$C$50,0)),0),0)*IF($T80="n/a",$D80*$Y80,$G80)+IFERROR(IF(AND($V80&lt;=AF$1,$W80&gt;=AF$1),INDEX(Reliability!K$23:K$50,MATCH($T80,Reliability!$C$23:$C$50,0)),0),0)*$H80*$X80*$Y80),$D80)*$R80</f>
        <v>0</v>
      </c>
      <c r="AG80" s="99">
        <f>MIN((IFERROR(IF(AND($V80&lt;=AG$1,$W80&gt;=AG$1),INDEX(Reliability!L$23:L$50,MATCH($S80,Reliability!$C$23:$C$50,0)),0),0)*IF($T80="n/a",$D80*$Y80,$G80)+IFERROR(IF(AND($V80&lt;=AG$1,$W80&gt;=AG$1),INDEX(Reliability!L$23:L$50,MATCH($T80,Reliability!$C$23:$C$50,0)),0),0)*$H80*$X80*$Y80),$D80)*$R80</f>
        <v>0</v>
      </c>
      <c r="AH80" s="99">
        <f>MIN((IFERROR(IF(AND($V80&lt;=AH$1,$W80&gt;=AH$1),INDEX(Reliability!M$23:M$50,MATCH($S80,Reliability!$C$23:$C$50,0)),0),0)*IF($T80="n/a",$D80*$Y80,$G80)+IFERROR(IF(AND($V80&lt;=AH$1,$W80&gt;=AH$1),INDEX(Reliability!M$23:M$50,MATCH($T80,Reliability!$C$23:$C$50,0)),0),0)*$H80*$X80*$Y80),$D80)*$R80</f>
        <v>0</v>
      </c>
      <c r="AI80" s="99">
        <f>MIN((IFERROR(IF(AND($V80&lt;=AI$1,$W80&gt;=AI$1),INDEX(Reliability!N$23:N$50,MATCH($S80,Reliability!$C$23:$C$50,0)),0),0)*IF($T80="n/a",$D80*$Y80,$G80)+IFERROR(IF(AND($V80&lt;=AI$1,$W80&gt;=AI$1),INDEX(Reliability!N$23:N$50,MATCH($T80,Reliability!$C$23:$C$50,0)),0),0)*$H80*$X80*$Y80),$D80)*$R80</f>
        <v>0</v>
      </c>
      <c r="AJ80" s="99">
        <f>MIN((IFERROR(IF(AND($V80&lt;=AJ$1,$W80&gt;=AJ$1),INDEX(Reliability!O$23:O$50,MATCH($S80,Reliability!$C$23:$C$50,0)),0),0)*IF($T80="n/a",$D80*$Y80,$G80)+IFERROR(IF(AND($V80&lt;=AJ$1,$W80&gt;=AJ$1),INDEX(Reliability!O$23:O$50,MATCH($T80,Reliability!$C$23:$C$50,0)),0),0)*$H80*$X80*$Y80),$D80)*$R80</f>
        <v>0</v>
      </c>
      <c r="AK80" s="99">
        <f>MIN((IFERROR(IF(AND($V80&lt;=AK$1,$W80&gt;=AK$1),INDEX(Reliability!P$23:P$50,MATCH($S80,Reliability!$C$23:$C$50,0)),0),0)*IF($T80="n/a",$D80*$Y80,$G80)+IFERROR(IF(AND($V80&lt;=AK$1,$W80&gt;=AK$1),INDEX(Reliability!P$23:P$50,MATCH($T80,Reliability!$C$23:$C$50,0)),0),0)*$H80*$X80*$Y80),$D80)*$R80</f>
        <v>0</v>
      </c>
    </row>
    <row r="81" spans="2:37" x14ac:dyDescent="0.25">
      <c r="B81" s="118" t="str">
        <f>unique_contracts!B77</f>
        <v>_CREZ_GENERIC_KERN_GREATER_CARRIZO_WIND</v>
      </c>
      <c r="C81" s="99" t="str">
        <f>unique_contracts!D77</f>
        <v>PlannedNew</v>
      </c>
      <c r="D81" s="117">
        <f>unique_contracts!J77</f>
        <v>11.115252</v>
      </c>
      <c r="E81" s="99">
        <f>unique_contracts!M77</f>
        <v>0</v>
      </c>
      <c r="F81" s="99">
        <f>unique_contracts!N77</f>
        <v>0</v>
      </c>
      <c r="G81" s="99">
        <f>unique_contracts!P77</f>
        <v>0</v>
      </c>
      <c r="H81" s="99">
        <f>unique_contracts!R77</f>
        <v>0</v>
      </c>
      <c r="I81" s="99">
        <f>unique_contracts!V77</f>
        <v>0</v>
      </c>
      <c r="J81" s="118" t="str">
        <f>unique_contracts!AB77</f>
        <v>Buy</v>
      </c>
      <c r="K81" s="99">
        <f>unique_contracts!AM77</f>
        <v>0</v>
      </c>
      <c r="L81" s="99">
        <f>unique_contracts!AN77</f>
        <v>0</v>
      </c>
      <c r="M81" s="99">
        <f>unique_contracts!AO77</f>
        <v>0</v>
      </c>
      <c r="N81" s="99">
        <f>unique_contracts!AP77</f>
        <v>0</v>
      </c>
      <c r="O81" s="99">
        <f>unique_contracts!AQ77</f>
        <v>0</v>
      </c>
      <c r="P81" s="99">
        <f>unique_contracts!AR77</f>
        <v>0</v>
      </c>
      <c r="Q81" s="99" t="str">
        <f>unique_contracts!BP77</f>
        <v>EnergyCapacity</v>
      </c>
      <c r="R81" s="99">
        <f t="shared" si="7"/>
        <v>1</v>
      </c>
      <c r="S81" s="99" t="str">
        <f>IFERROR(IF(AND(I81&gt;0,E81="NotHybrid"),_xlfn.CONCAT(MAX(MIN(ROUNDDOWN(I81/D81,0),8),4),INDEX(resources!$G:$G,MATCH(B81,resources!$A:$A,0))),INDEX(resources!$G:$G,MATCH(B81,resources!$A:$A,0))),"n/a")</f>
        <v>in_state_wind_north</v>
      </c>
      <c r="T81" s="99" t="str">
        <f t="shared" si="8"/>
        <v>n/a</v>
      </c>
      <c r="U81" s="99" t="str">
        <f t="shared" si="9"/>
        <v>in_state_wind_north</v>
      </c>
      <c r="V81" s="99">
        <f t="shared" si="10"/>
        <v>0</v>
      </c>
      <c r="W81" s="99">
        <f t="shared" si="11"/>
        <v>0</v>
      </c>
      <c r="X81" s="116">
        <f t="shared" si="12"/>
        <v>1</v>
      </c>
      <c r="Y81" s="116">
        <f t="shared" si="13"/>
        <v>1</v>
      </c>
      <c r="Z81" s="99">
        <f>MIN((IFERROR(IF(AND($V81&lt;=Z$1,$W81&gt;=Z$1),INDEX(Reliability!E$23:E$50,MATCH($S81,Reliability!$C$23:$C$50,0)),0),0)*IF($T81="n/a",$D81*$Y81,$G81)+IFERROR(IF(AND($V81&lt;=Z$1,$W81&gt;=Z$1),INDEX(Reliability!E$23:E$50,MATCH($T81,Reliability!$C$23:$C$50,0)),0),0)*$H81*$X81*$Y81),$D81)*$R81</f>
        <v>0</v>
      </c>
      <c r="AA81" s="99">
        <f>MIN((IFERROR(IF(AND($V81&lt;=AA$1,$W81&gt;=AA$1),INDEX(Reliability!F$23:F$50,MATCH($S81,Reliability!$C$23:$C$50,0)),0),0)*IF($T81="n/a",$D81*$Y81,$G81)+IFERROR(IF(AND($V81&lt;=AA$1,$W81&gt;=AA$1),INDEX(Reliability!F$23:F$50,MATCH($T81,Reliability!$C$23:$C$50,0)),0),0)*$H81*$X81*$Y81),$D81)*$R81</f>
        <v>0</v>
      </c>
      <c r="AB81" s="99">
        <f>MIN((IFERROR(IF(AND($V81&lt;=AB$1,$W81&gt;=AB$1),INDEX(Reliability!G$23:G$50,MATCH($S81,Reliability!$C$23:$C$50,0)),0),0)*IF($T81="n/a",$D81*$Y81,$G81)+IFERROR(IF(AND($V81&lt;=AB$1,$W81&gt;=AB$1),INDEX(Reliability!G$23:G$50,MATCH($T81,Reliability!$C$23:$C$50,0)),0),0)*$H81*$X81*$Y81),$D81)*$R81</f>
        <v>0</v>
      </c>
      <c r="AC81" s="99">
        <f>MIN((IFERROR(IF(AND($V81&lt;=AC$1,$W81&gt;=AC$1),INDEX(Reliability!H$23:H$50,MATCH($S81,Reliability!$C$23:$C$50,0)),0),0)*IF($T81="n/a",$D81*$Y81,$G81)+IFERROR(IF(AND($V81&lt;=AC$1,$W81&gt;=AC$1),INDEX(Reliability!H$23:H$50,MATCH($T81,Reliability!$C$23:$C$50,0)),0),0)*$H81*$X81*$Y81),$D81)*$R81</f>
        <v>0</v>
      </c>
      <c r="AD81" s="99">
        <f>MIN((IFERROR(IF(AND($V81&lt;=AD$1,$W81&gt;=AD$1),INDEX(Reliability!I$23:I$50,MATCH($S81,Reliability!$C$23:$C$50,0)),0),0)*IF($T81="n/a",$D81*$Y81,$G81)+IFERROR(IF(AND($V81&lt;=AD$1,$W81&gt;=AD$1),INDEX(Reliability!I$23:I$50,MATCH($T81,Reliability!$C$23:$C$50,0)),0),0)*$H81*$X81*$Y81),$D81)*$R81</f>
        <v>0</v>
      </c>
      <c r="AE81" s="99">
        <f>MIN((IFERROR(IF(AND($V81&lt;=AE$1,$W81&gt;=AE$1),INDEX(Reliability!J$23:J$50,MATCH($S81,Reliability!$C$23:$C$50,0)),0),0)*IF($T81="n/a",$D81*$Y81,$G81)+IFERROR(IF(AND($V81&lt;=AE$1,$W81&gt;=AE$1),INDEX(Reliability!J$23:J$50,MATCH($T81,Reliability!$C$23:$C$50,0)),0),0)*$H81*$X81*$Y81),$D81)*$R81</f>
        <v>0</v>
      </c>
      <c r="AF81" s="99">
        <f>MIN((IFERROR(IF(AND($V81&lt;=AF$1,$W81&gt;=AF$1),INDEX(Reliability!K$23:K$50,MATCH($S81,Reliability!$C$23:$C$50,0)),0),0)*IF($T81="n/a",$D81*$Y81,$G81)+IFERROR(IF(AND($V81&lt;=AF$1,$W81&gt;=AF$1),INDEX(Reliability!K$23:K$50,MATCH($T81,Reliability!$C$23:$C$50,0)),0),0)*$H81*$X81*$Y81),$D81)*$R81</f>
        <v>0</v>
      </c>
      <c r="AG81" s="99">
        <f>MIN((IFERROR(IF(AND($V81&lt;=AG$1,$W81&gt;=AG$1),INDEX(Reliability!L$23:L$50,MATCH($S81,Reliability!$C$23:$C$50,0)),0),0)*IF($T81="n/a",$D81*$Y81,$G81)+IFERROR(IF(AND($V81&lt;=AG$1,$W81&gt;=AG$1),INDEX(Reliability!L$23:L$50,MATCH($T81,Reliability!$C$23:$C$50,0)),0),0)*$H81*$X81*$Y81),$D81)*$R81</f>
        <v>0</v>
      </c>
      <c r="AH81" s="99">
        <f>MIN((IFERROR(IF(AND($V81&lt;=AH$1,$W81&gt;=AH$1),INDEX(Reliability!M$23:M$50,MATCH($S81,Reliability!$C$23:$C$50,0)),0),0)*IF($T81="n/a",$D81*$Y81,$G81)+IFERROR(IF(AND($V81&lt;=AH$1,$W81&gt;=AH$1),INDEX(Reliability!M$23:M$50,MATCH($T81,Reliability!$C$23:$C$50,0)),0),0)*$H81*$X81*$Y81),$D81)*$R81</f>
        <v>0</v>
      </c>
      <c r="AI81" s="99">
        <f>MIN((IFERROR(IF(AND($V81&lt;=AI$1,$W81&gt;=AI$1),INDEX(Reliability!N$23:N$50,MATCH($S81,Reliability!$C$23:$C$50,0)),0),0)*IF($T81="n/a",$D81*$Y81,$G81)+IFERROR(IF(AND($V81&lt;=AI$1,$W81&gt;=AI$1),INDEX(Reliability!N$23:N$50,MATCH($T81,Reliability!$C$23:$C$50,0)),0),0)*$H81*$X81*$Y81),$D81)*$R81</f>
        <v>0</v>
      </c>
      <c r="AJ81" s="99">
        <f>MIN((IFERROR(IF(AND($V81&lt;=AJ$1,$W81&gt;=AJ$1),INDEX(Reliability!O$23:O$50,MATCH($S81,Reliability!$C$23:$C$50,0)),0),0)*IF($T81="n/a",$D81*$Y81,$G81)+IFERROR(IF(AND($V81&lt;=AJ$1,$W81&gt;=AJ$1),INDEX(Reliability!O$23:O$50,MATCH($T81,Reliability!$C$23:$C$50,0)),0),0)*$H81*$X81*$Y81),$D81)*$R81</f>
        <v>0</v>
      </c>
      <c r="AK81" s="99">
        <f>MIN((IFERROR(IF(AND($V81&lt;=AK$1,$W81&gt;=AK$1),INDEX(Reliability!P$23:P$50,MATCH($S81,Reliability!$C$23:$C$50,0)),0),0)*IF($T81="n/a",$D81*$Y81,$G81)+IFERROR(IF(AND($V81&lt;=AK$1,$W81&gt;=AK$1),INDEX(Reliability!P$23:P$50,MATCH($T81,Reliability!$C$23:$C$50,0)),0),0)*$H81*$X81*$Y81),$D81)*$R81</f>
        <v>0</v>
      </c>
    </row>
    <row r="82" spans="2:37" x14ac:dyDescent="0.25">
      <c r="B82" s="118" t="str">
        <f>unique_contracts!B78</f>
        <v>_CREZ_GENERIC_MORRO_BAY_OFFSHORE_WIND</v>
      </c>
      <c r="C82" s="99" t="str">
        <f>unique_contracts!D78</f>
        <v>PlannedNew</v>
      </c>
      <c r="D82" s="117">
        <f>unique_contracts!J78</f>
        <v>574.28801444237399</v>
      </c>
      <c r="E82" s="99">
        <f>unique_contracts!M78</f>
        <v>0</v>
      </c>
      <c r="F82" s="99">
        <f>unique_contracts!N78</f>
        <v>0</v>
      </c>
      <c r="G82" s="99">
        <f>unique_contracts!P78</f>
        <v>0</v>
      </c>
      <c r="H82" s="99">
        <f>unique_contracts!R78</f>
        <v>0</v>
      </c>
      <c r="I82" s="99">
        <f>unique_contracts!V78</f>
        <v>0</v>
      </c>
      <c r="J82" s="118" t="str">
        <f>unique_contracts!AB78</f>
        <v>Buy</v>
      </c>
      <c r="K82" s="99">
        <f>unique_contracts!AM78</f>
        <v>0</v>
      </c>
      <c r="L82" s="99">
        <f>unique_contracts!AN78</f>
        <v>0</v>
      </c>
      <c r="M82" s="99">
        <f>unique_contracts!AO78</f>
        <v>0</v>
      </c>
      <c r="N82" s="99">
        <f>unique_contracts!AP78</f>
        <v>0</v>
      </c>
      <c r="O82" s="99">
        <f>unique_contracts!AQ78</f>
        <v>0</v>
      </c>
      <c r="P82" s="99">
        <f>unique_contracts!AR78</f>
        <v>0</v>
      </c>
      <c r="Q82" s="99" t="str">
        <f>unique_contracts!BP78</f>
        <v>EnergyCapacity</v>
      </c>
      <c r="R82" s="99">
        <f t="shared" si="7"/>
        <v>1</v>
      </c>
      <c r="S82" s="99" t="str">
        <f>IFERROR(IF(AND(I82&gt;0,E82="NotHybrid"),_xlfn.CONCAT(MAX(MIN(ROUNDDOWN(I82/D82,0),8),4),INDEX(resources!$G:$G,MATCH(B82,resources!$A:$A,0))),INDEX(resources!$G:$G,MATCH(B82,resources!$A:$A,0))),"n/a")</f>
        <v>offshore_wind</v>
      </c>
      <c r="T82" s="99" t="str">
        <f t="shared" si="8"/>
        <v>n/a</v>
      </c>
      <c r="U82" s="99" t="str">
        <f t="shared" si="9"/>
        <v>offshore_wind</v>
      </c>
      <c r="V82" s="99">
        <f t="shared" si="10"/>
        <v>0</v>
      </c>
      <c r="W82" s="99">
        <f t="shared" si="11"/>
        <v>0</v>
      </c>
      <c r="X82" s="116">
        <f t="shared" si="12"/>
        <v>1</v>
      </c>
      <c r="Y82" s="116">
        <f t="shared" si="13"/>
        <v>1</v>
      </c>
      <c r="Z82" s="99">
        <f>MIN((IFERROR(IF(AND($V82&lt;=Z$1,$W82&gt;=Z$1),INDEX(Reliability!E$23:E$50,MATCH($S82,Reliability!$C$23:$C$50,0)),0),0)*IF($T82="n/a",$D82*$Y82,$G82)+IFERROR(IF(AND($V82&lt;=Z$1,$W82&gt;=Z$1),INDEX(Reliability!E$23:E$50,MATCH($T82,Reliability!$C$23:$C$50,0)),0),0)*$H82*$X82*$Y82),$D82)*$R82</f>
        <v>0</v>
      </c>
      <c r="AA82" s="99">
        <f>MIN((IFERROR(IF(AND($V82&lt;=AA$1,$W82&gt;=AA$1),INDEX(Reliability!F$23:F$50,MATCH($S82,Reliability!$C$23:$C$50,0)),0),0)*IF($T82="n/a",$D82*$Y82,$G82)+IFERROR(IF(AND($V82&lt;=AA$1,$W82&gt;=AA$1),INDEX(Reliability!F$23:F$50,MATCH($T82,Reliability!$C$23:$C$50,0)),0),0)*$H82*$X82*$Y82),$D82)*$R82</f>
        <v>0</v>
      </c>
      <c r="AB82" s="99">
        <f>MIN((IFERROR(IF(AND($V82&lt;=AB$1,$W82&gt;=AB$1),INDEX(Reliability!G$23:G$50,MATCH($S82,Reliability!$C$23:$C$50,0)),0),0)*IF($T82="n/a",$D82*$Y82,$G82)+IFERROR(IF(AND($V82&lt;=AB$1,$W82&gt;=AB$1),INDEX(Reliability!G$23:G$50,MATCH($T82,Reliability!$C$23:$C$50,0)),0),0)*$H82*$X82*$Y82),$D82)*$R82</f>
        <v>0</v>
      </c>
      <c r="AC82" s="99">
        <f>MIN((IFERROR(IF(AND($V82&lt;=AC$1,$W82&gt;=AC$1),INDEX(Reliability!H$23:H$50,MATCH($S82,Reliability!$C$23:$C$50,0)),0),0)*IF($T82="n/a",$D82*$Y82,$G82)+IFERROR(IF(AND($V82&lt;=AC$1,$W82&gt;=AC$1),INDEX(Reliability!H$23:H$50,MATCH($T82,Reliability!$C$23:$C$50,0)),0),0)*$H82*$X82*$Y82),$D82)*$R82</f>
        <v>0</v>
      </c>
      <c r="AD82" s="99">
        <f>MIN((IFERROR(IF(AND($V82&lt;=AD$1,$W82&gt;=AD$1),INDEX(Reliability!I$23:I$50,MATCH($S82,Reliability!$C$23:$C$50,0)),0),0)*IF($T82="n/a",$D82*$Y82,$G82)+IFERROR(IF(AND($V82&lt;=AD$1,$W82&gt;=AD$1),INDEX(Reliability!I$23:I$50,MATCH($T82,Reliability!$C$23:$C$50,0)),0),0)*$H82*$X82*$Y82),$D82)*$R82</f>
        <v>0</v>
      </c>
      <c r="AE82" s="99">
        <f>MIN((IFERROR(IF(AND($V82&lt;=AE$1,$W82&gt;=AE$1),INDEX(Reliability!J$23:J$50,MATCH($S82,Reliability!$C$23:$C$50,0)),0),0)*IF($T82="n/a",$D82*$Y82,$G82)+IFERROR(IF(AND($V82&lt;=AE$1,$W82&gt;=AE$1),INDEX(Reliability!J$23:J$50,MATCH($T82,Reliability!$C$23:$C$50,0)),0),0)*$H82*$X82*$Y82),$D82)*$R82</f>
        <v>0</v>
      </c>
      <c r="AF82" s="99">
        <f>MIN((IFERROR(IF(AND($V82&lt;=AF$1,$W82&gt;=AF$1),INDEX(Reliability!K$23:K$50,MATCH($S82,Reliability!$C$23:$C$50,0)),0),0)*IF($T82="n/a",$D82*$Y82,$G82)+IFERROR(IF(AND($V82&lt;=AF$1,$W82&gt;=AF$1),INDEX(Reliability!K$23:K$50,MATCH($T82,Reliability!$C$23:$C$50,0)),0),0)*$H82*$X82*$Y82),$D82)*$R82</f>
        <v>0</v>
      </c>
      <c r="AG82" s="99">
        <f>MIN((IFERROR(IF(AND($V82&lt;=AG$1,$W82&gt;=AG$1),INDEX(Reliability!L$23:L$50,MATCH($S82,Reliability!$C$23:$C$50,0)),0),0)*IF($T82="n/a",$D82*$Y82,$G82)+IFERROR(IF(AND($V82&lt;=AG$1,$W82&gt;=AG$1),INDEX(Reliability!L$23:L$50,MATCH($T82,Reliability!$C$23:$C$50,0)),0),0)*$H82*$X82*$Y82),$D82)*$R82</f>
        <v>0</v>
      </c>
      <c r="AH82" s="99">
        <f>MIN((IFERROR(IF(AND($V82&lt;=AH$1,$W82&gt;=AH$1),INDEX(Reliability!M$23:M$50,MATCH($S82,Reliability!$C$23:$C$50,0)),0),0)*IF($T82="n/a",$D82*$Y82,$G82)+IFERROR(IF(AND($V82&lt;=AH$1,$W82&gt;=AH$1),INDEX(Reliability!M$23:M$50,MATCH($T82,Reliability!$C$23:$C$50,0)),0),0)*$H82*$X82*$Y82),$D82)*$R82</f>
        <v>0</v>
      </c>
      <c r="AI82" s="99">
        <f>MIN((IFERROR(IF(AND($V82&lt;=AI$1,$W82&gt;=AI$1),INDEX(Reliability!N$23:N$50,MATCH($S82,Reliability!$C$23:$C$50,0)),0),0)*IF($T82="n/a",$D82*$Y82,$G82)+IFERROR(IF(AND($V82&lt;=AI$1,$W82&gt;=AI$1),INDEX(Reliability!N$23:N$50,MATCH($T82,Reliability!$C$23:$C$50,0)),0),0)*$H82*$X82*$Y82),$D82)*$R82</f>
        <v>0</v>
      </c>
      <c r="AJ82" s="99">
        <f>MIN((IFERROR(IF(AND($V82&lt;=AJ$1,$W82&gt;=AJ$1),INDEX(Reliability!O$23:O$50,MATCH($S82,Reliability!$C$23:$C$50,0)),0),0)*IF($T82="n/a",$D82*$Y82,$G82)+IFERROR(IF(AND($V82&lt;=AJ$1,$W82&gt;=AJ$1),INDEX(Reliability!O$23:O$50,MATCH($T82,Reliability!$C$23:$C$50,0)),0),0)*$H82*$X82*$Y82),$D82)*$R82</f>
        <v>0</v>
      </c>
      <c r="AK82" s="99">
        <f>MIN((IFERROR(IF(AND($V82&lt;=AK$1,$W82&gt;=AK$1),INDEX(Reliability!P$23:P$50,MATCH($S82,Reliability!$C$23:$C$50,0)),0),0)*IF($T82="n/a",$D82*$Y82,$G82)+IFERROR(IF(AND($V82&lt;=AK$1,$W82&gt;=AK$1),INDEX(Reliability!P$23:P$50,MATCH($T82,Reliability!$C$23:$C$50,0)),0),0)*$H82*$X82*$Y82),$D82)*$R82</f>
        <v>0</v>
      </c>
    </row>
    <row r="83" spans="2:37" x14ac:dyDescent="0.25">
      <c r="B83" s="118" t="str">
        <f>unique_contracts!B79</f>
        <v>_CREZ_GENERIC_NEW_MEXICO_WIND</v>
      </c>
      <c r="C83" s="99" t="str">
        <f>unique_contracts!D79</f>
        <v>PlannedNew</v>
      </c>
      <c r="D83" s="117">
        <f>unique_contracts!J79</f>
        <v>463.13549999999998</v>
      </c>
      <c r="E83" s="99">
        <f>unique_contracts!M79</f>
        <v>0</v>
      </c>
      <c r="F83" s="99">
        <f>unique_contracts!N79</f>
        <v>0</v>
      </c>
      <c r="G83" s="99">
        <f>unique_contracts!P79</f>
        <v>0</v>
      </c>
      <c r="H83" s="99">
        <f>unique_contracts!R79</f>
        <v>0</v>
      </c>
      <c r="I83" s="99">
        <f>unique_contracts!V79</f>
        <v>0</v>
      </c>
      <c r="J83" s="118" t="str">
        <f>unique_contracts!AB79</f>
        <v>Buy</v>
      </c>
      <c r="K83" s="99">
        <f>unique_contracts!AM79</f>
        <v>0</v>
      </c>
      <c r="L83" s="99">
        <f>unique_contracts!AN79</f>
        <v>0</v>
      </c>
      <c r="M83" s="99">
        <f>unique_contracts!AO79</f>
        <v>0</v>
      </c>
      <c r="N83" s="99">
        <f>unique_contracts!AP79</f>
        <v>0</v>
      </c>
      <c r="O83" s="99">
        <f>unique_contracts!AQ79</f>
        <v>0</v>
      </c>
      <c r="P83" s="99">
        <f>unique_contracts!AR79</f>
        <v>0</v>
      </c>
      <c r="Q83" s="99" t="str">
        <f>unique_contracts!BP79</f>
        <v>EnergyCapacity</v>
      </c>
      <c r="R83" s="99">
        <f t="shared" si="7"/>
        <v>1</v>
      </c>
      <c r="S83" s="99" t="str">
        <f>IFERROR(IF(AND(I83&gt;0,E83="NotHybrid"),_xlfn.CONCAT(MAX(MIN(ROUNDDOWN(I83/D83,0),8),4),INDEX(resources!$G:$G,MATCH(B83,resources!$A:$A,0))),INDEX(resources!$G:$G,MATCH(B83,resources!$A:$A,0))),"n/a")</f>
        <v>out_of_state_wind_AZNM</v>
      </c>
      <c r="T83" s="99" t="str">
        <f t="shared" si="8"/>
        <v>n/a</v>
      </c>
      <c r="U83" s="99" t="str">
        <f t="shared" si="9"/>
        <v>out_of_state_wind_AZNM</v>
      </c>
      <c r="V83" s="99">
        <f t="shared" si="10"/>
        <v>0</v>
      </c>
      <c r="W83" s="99">
        <f t="shared" si="11"/>
        <v>0</v>
      </c>
      <c r="X83" s="116">
        <f t="shared" si="12"/>
        <v>1</v>
      </c>
      <c r="Y83" s="116">
        <f t="shared" si="13"/>
        <v>1</v>
      </c>
      <c r="Z83" s="99">
        <f>MIN((IFERROR(IF(AND($V83&lt;=Z$1,$W83&gt;=Z$1),INDEX(Reliability!E$23:E$50,MATCH($S83,Reliability!$C$23:$C$50,0)),0),0)*IF($T83="n/a",$D83*$Y83,$G83)+IFERROR(IF(AND($V83&lt;=Z$1,$W83&gt;=Z$1),INDEX(Reliability!E$23:E$50,MATCH($T83,Reliability!$C$23:$C$50,0)),0),0)*$H83*$X83*$Y83),$D83)*$R83</f>
        <v>0</v>
      </c>
      <c r="AA83" s="99">
        <f>MIN((IFERROR(IF(AND($V83&lt;=AA$1,$W83&gt;=AA$1),INDEX(Reliability!F$23:F$50,MATCH($S83,Reliability!$C$23:$C$50,0)),0),0)*IF($T83="n/a",$D83*$Y83,$G83)+IFERROR(IF(AND($V83&lt;=AA$1,$W83&gt;=AA$1),INDEX(Reliability!F$23:F$50,MATCH($T83,Reliability!$C$23:$C$50,0)),0),0)*$H83*$X83*$Y83),$D83)*$R83</f>
        <v>0</v>
      </c>
      <c r="AB83" s="99">
        <f>MIN((IFERROR(IF(AND($V83&lt;=AB$1,$W83&gt;=AB$1),INDEX(Reliability!G$23:G$50,MATCH($S83,Reliability!$C$23:$C$50,0)),0),0)*IF($T83="n/a",$D83*$Y83,$G83)+IFERROR(IF(AND($V83&lt;=AB$1,$W83&gt;=AB$1),INDEX(Reliability!G$23:G$50,MATCH($T83,Reliability!$C$23:$C$50,0)),0),0)*$H83*$X83*$Y83),$D83)*$R83</f>
        <v>0</v>
      </c>
      <c r="AC83" s="99">
        <f>MIN((IFERROR(IF(AND($V83&lt;=AC$1,$W83&gt;=AC$1),INDEX(Reliability!H$23:H$50,MATCH($S83,Reliability!$C$23:$C$50,0)),0),0)*IF($T83="n/a",$D83*$Y83,$G83)+IFERROR(IF(AND($V83&lt;=AC$1,$W83&gt;=AC$1),INDEX(Reliability!H$23:H$50,MATCH($T83,Reliability!$C$23:$C$50,0)),0),0)*$H83*$X83*$Y83),$D83)*$R83</f>
        <v>0</v>
      </c>
      <c r="AD83" s="99">
        <f>MIN((IFERROR(IF(AND($V83&lt;=AD$1,$W83&gt;=AD$1),INDEX(Reliability!I$23:I$50,MATCH($S83,Reliability!$C$23:$C$50,0)),0),0)*IF($T83="n/a",$D83*$Y83,$G83)+IFERROR(IF(AND($V83&lt;=AD$1,$W83&gt;=AD$1),INDEX(Reliability!I$23:I$50,MATCH($T83,Reliability!$C$23:$C$50,0)),0),0)*$H83*$X83*$Y83),$D83)*$R83</f>
        <v>0</v>
      </c>
      <c r="AE83" s="99">
        <f>MIN((IFERROR(IF(AND($V83&lt;=AE$1,$W83&gt;=AE$1),INDEX(Reliability!J$23:J$50,MATCH($S83,Reliability!$C$23:$C$50,0)),0),0)*IF($T83="n/a",$D83*$Y83,$G83)+IFERROR(IF(AND($V83&lt;=AE$1,$W83&gt;=AE$1),INDEX(Reliability!J$23:J$50,MATCH($T83,Reliability!$C$23:$C$50,0)),0),0)*$H83*$X83*$Y83),$D83)*$R83</f>
        <v>0</v>
      </c>
      <c r="AF83" s="99">
        <f>MIN((IFERROR(IF(AND($V83&lt;=AF$1,$W83&gt;=AF$1),INDEX(Reliability!K$23:K$50,MATCH($S83,Reliability!$C$23:$C$50,0)),0),0)*IF($T83="n/a",$D83*$Y83,$G83)+IFERROR(IF(AND($V83&lt;=AF$1,$W83&gt;=AF$1),INDEX(Reliability!K$23:K$50,MATCH($T83,Reliability!$C$23:$C$50,0)),0),0)*$H83*$X83*$Y83),$D83)*$R83</f>
        <v>0</v>
      </c>
      <c r="AG83" s="99">
        <f>MIN((IFERROR(IF(AND($V83&lt;=AG$1,$W83&gt;=AG$1),INDEX(Reliability!L$23:L$50,MATCH($S83,Reliability!$C$23:$C$50,0)),0),0)*IF($T83="n/a",$D83*$Y83,$G83)+IFERROR(IF(AND($V83&lt;=AG$1,$W83&gt;=AG$1),INDEX(Reliability!L$23:L$50,MATCH($T83,Reliability!$C$23:$C$50,0)),0),0)*$H83*$X83*$Y83),$D83)*$R83</f>
        <v>0</v>
      </c>
      <c r="AH83" s="99">
        <f>MIN((IFERROR(IF(AND($V83&lt;=AH$1,$W83&gt;=AH$1),INDEX(Reliability!M$23:M$50,MATCH($S83,Reliability!$C$23:$C$50,0)),0),0)*IF($T83="n/a",$D83*$Y83,$G83)+IFERROR(IF(AND($V83&lt;=AH$1,$W83&gt;=AH$1),INDEX(Reliability!M$23:M$50,MATCH($T83,Reliability!$C$23:$C$50,0)),0),0)*$H83*$X83*$Y83),$D83)*$R83</f>
        <v>0</v>
      </c>
      <c r="AI83" s="99">
        <f>MIN((IFERROR(IF(AND($V83&lt;=AI$1,$W83&gt;=AI$1),INDEX(Reliability!N$23:N$50,MATCH($S83,Reliability!$C$23:$C$50,0)),0),0)*IF($T83="n/a",$D83*$Y83,$G83)+IFERROR(IF(AND($V83&lt;=AI$1,$W83&gt;=AI$1),INDEX(Reliability!N$23:N$50,MATCH($T83,Reliability!$C$23:$C$50,0)),0),0)*$H83*$X83*$Y83),$D83)*$R83</f>
        <v>0</v>
      </c>
      <c r="AJ83" s="99">
        <f>MIN((IFERROR(IF(AND($V83&lt;=AJ$1,$W83&gt;=AJ$1),INDEX(Reliability!O$23:O$50,MATCH($S83,Reliability!$C$23:$C$50,0)),0),0)*IF($T83="n/a",$D83*$Y83,$G83)+IFERROR(IF(AND($V83&lt;=AJ$1,$W83&gt;=AJ$1),INDEX(Reliability!O$23:O$50,MATCH($T83,Reliability!$C$23:$C$50,0)),0),0)*$H83*$X83*$Y83),$D83)*$R83</f>
        <v>0</v>
      </c>
      <c r="AK83" s="99">
        <f>MIN((IFERROR(IF(AND($V83&lt;=AK$1,$W83&gt;=AK$1),INDEX(Reliability!P$23:P$50,MATCH($S83,Reliability!$C$23:$C$50,0)),0),0)*IF($T83="n/a",$D83*$Y83,$G83)+IFERROR(IF(AND($V83&lt;=AK$1,$W83&gt;=AK$1),INDEX(Reliability!P$23:P$50,MATCH($T83,Reliability!$C$23:$C$50,0)),0),0)*$H83*$X83*$Y83),$D83)*$R83</f>
        <v>0</v>
      </c>
    </row>
    <row r="84" spans="2:37" x14ac:dyDescent="0.25">
      <c r="B84" s="118" t="str">
        <f>unique_contracts!B80</f>
        <v>_CREZ_GENERIC_NORTHERN_CALIFORNIA_EX_WIND</v>
      </c>
      <c r="C84" s="99" t="str">
        <f>unique_contracts!D80</f>
        <v>PlannedNew</v>
      </c>
      <c r="D84" s="117">
        <f>unique_contracts!J80</f>
        <v>160.41161177999999</v>
      </c>
      <c r="E84" s="99">
        <f>unique_contracts!M80</f>
        <v>0</v>
      </c>
      <c r="F84" s="99">
        <f>unique_contracts!N80</f>
        <v>0</v>
      </c>
      <c r="G84" s="99">
        <f>unique_contracts!P80</f>
        <v>0</v>
      </c>
      <c r="H84" s="99">
        <f>unique_contracts!R80</f>
        <v>0</v>
      </c>
      <c r="I84" s="99">
        <f>unique_contracts!V80</f>
        <v>0</v>
      </c>
      <c r="J84" s="118" t="str">
        <f>unique_contracts!AB80</f>
        <v>Buy</v>
      </c>
      <c r="K84" s="99">
        <f>unique_contracts!AM80</f>
        <v>0</v>
      </c>
      <c r="L84" s="99">
        <f>unique_contracts!AN80</f>
        <v>0</v>
      </c>
      <c r="M84" s="99">
        <f>unique_contracts!AO80</f>
        <v>0</v>
      </c>
      <c r="N84" s="99">
        <f>unique_contracts!AP80</f>
        <v>0</v>
      </c>
      <c r="O84" s="99">
        <f>unique_contracts!AQ80</f>
        <v>0</v>
      </c>
      <c r="P84" s="99">
        <f>unique_contracts!AR80</f>
        <v>0</v>
      </c>
      <c r="Q84" s="99" t="str">
        <f>unique_contracts!BP80</f>
        <v>EnergyCapacity</v>
      </c>
      <c r="R84" s="99">
        <f t="shared" si="7"/>
        <v>1</v>
      </c>
      <c r="S84" s="99" t="str">
        <f>IFERROR(IF(AND(I84&gt;0,E84="NotHybrid"),_xlfn.CONCAT(MAX(MIN(ROUNDDOWN(I84/D84,0),8),4),INDEX(resources!$G:$G,MATCH(B84,resources!$A:$A,0))),INDEX(resources!$G:$G,MATCH(B84,resources!$A:$A,0))),"n/a")</f>
        <v>in_state_wind_north</v>
      </c>
      <c r="T84" s="99" t="str">
        <f t="shared" si="8"/>
        <v>n/a</v>
      </c>
      <c r="U84" s="99" t="str">
        <f t="shared" si="9"/>
        <v>in_state_wind_north</v>
      </c>
      <c r="V84" s="99">
        <f t="shared" si="10"/>
        <v>0</v>
      </c>
      <c r="W84" s="99">
        <f t="shared" si="11"/>
        <v>0</v>
      </c>
      <c r="X84" s="116">
        <f t="shared" si="12"/>
        <v>1</v>
      </c>
      <c r="Y84" s="116">
        <f t="shared" si="13"/>
        <v>1</v>
      </c>
      <c r="Z84" s="99">
        <f>MIN((IFERROR(IF(AND($V84&lt;=Z$1,$W84&gt;=Z$1),INDEX(Reliability!E$23:E$50,MATCH($S84,Reliability!$C$23:$C$50,0)),0),0)*IF($T84="n/a",$D84*$Y84,$G84)+IFERROR(IF(AND($V84&lt;=Z$1,$W84&gt;=Z$1),INDEX(Reliability!E$23:E$50,MATCH($T84,Reliability!$C$23:$C$50,0)),0),0)*$H84*$X84*$Y84),$D84)*$R84</f>
        <v>0</v>
      </c>
      <c r="AA84" s="99">
        <f>MIN((IFERROR(IF(AND($V84&lt;=AA$1,$W84&gt;=AA$1),INDEX(Reliability!F$23:F$50,MATCH($S84,Reliability!$C$23:$C$50,0)),0),0)*IF($T84="n/a",$D84*$Y84,$G84)+IFERROR(IF(AND($V84&lt;=AA$1,$W84&gt;=AA$1),INDEX(Reliability!F$23:F$50,MATCH($T84,Reliability!$C$23:$C$50,0)),0),0)*$H84*$X84*$Y84),$D84)*$R84</f>
        <v>0</v>
      </c>
      <c r="AB84" s="99">
        <f>MIN((IFERROR(IF(AND($V84&lt;=AB$1,$W84&gt;=AB$1),INDEX(Reliability!G$23:G$50,MATCH($S84,Reliability!$C$23:$C$50,0)),0),0)*IF($T84="n/a",$D84*$Y84,$G84)+IFERROR(IF(AND($V84&lt;=AB$1,$W84&gt;=AB$1),INDEX(Reliability!G$23:G$50,MATCH($T84,Reliability!$C$23:$C$50,0)),0),0)*$H84*$X84*$Y84),$D84)*$R84</f>
        <v>0</v>
      </c>
      <c r="AC84" s="99">
        <f>MIN((IFERROR(IF(AND($V84&lt;=AC$1,$W84&gt;=AC$1),INDEX(Reliability!H$23:H$50,MATCH($S84,Reliability!$C$23:$C$50,0)),0),0)*IF($T84="n/a",$D84*$Y84,$G84)+IFERROR(IF(AND($V84&lt;=AC$1,$W84&gt;=AC$1),INDEX(Reliability!H$23:H$50,MATCH($T84,Reliability!$C$23:$C$50,0)),0),0)*$H84*$X84*$Y84),$D84)*$R84</f>
        <v>0</v>
      </c>
      <c r="AD84" s="99">
        <f>MIN((IFERROR(IF(AND($V84&lt;=AD$1,$W84&gt;=AD$1),INDEX(Reliability!I$23:I$50,MATCH($S84,Reliability!$C$23:$C$50,0)),0),0)*IF($T84="n/a",$D84*$Y84,$G84)+IFERROR(IF(AND($V84&lt;=AD$1,$W84&gt;=AD$1),INDEX(Reliability!I$23:I$50,MATCH($T84,Reliability!$C$23:$C$50,0)),0),0)*$H84*$X84*$Y84),$D84)*$R84</f>
        <v>0</v>
      </c>
      <c r="AE84" s="99">
        <f>MIN((IFERROR(IF(AND($V84&lt;=AE$1,$W84&gt;=AE$1),INDEX(Reliability!J$23:J$50,MATCH($S84,Reliability!$C$23:$C$50,0)),0),0)*IF($T84="n/a",$D84*$Y84,$G84)+IFERROR(IF(AND($V84&lt;=AE$1,$W84&gt;=AE$1),INDEX(Reliability!J$23:J$50,MATCH($T84,Reliability!$C$23:$C$50,0)),0),0)*$H84*$X84*$Y84),$D84)*$R84</f>
        <v>0</v>
      </c>
      <c r="AF84" s="99">
        <f>MIN((IFERROR(IF(AND($V84&lt;=AF$1,$W84&gt;=AF$1),INDEX(Reliability!K$23:K$50,MATCH($S84,Reliability!$C$23:$C$50,0)),0),0)*IF($T84="n/a",$D84*$Y84,$G84)+IFERROR(IF(AND($V84&lt;=AF$1,$W84&gt;=AF$1),INDEX(Reliability!K$23:K$50,MATCH($T84,Reliability!$C$23:$C$50,0)),0),0)*$H84*$X84*$Y84),$D84)*$R84</f>
        <v>0</v>
      </c>
      <c r="AG84" s="99">
        <f>MIN((IFERROR(IF(AND($V84&lt;=AG$1,$W84&gt;=AG$1),INDEX(Reliability!L$23:L$50,MATCH($S84,Reliability!$C$23:$C$50,0)),0),0)*IF($T84="n/a",$D84*$Y84,$G84)+IFERROR(IF(AND($V84&lt;=AG$1,$W84&gt;=AG$1),INDEX(Reliability!L$23:L$50,MATCH($T84,Reliability!$C$23:$C$50,0)),0),0)*$H84*$X84*$Y84),$D84)*$R84</f>
        <v>0</v>
      </c>
      <c r="AH84" s="99">
        <f>MIN((IFERROR(IF(AND($V84&lt;=AH$1,$W84&gt;=AH$1),INDEX(Reliability!M$23:M$50,MATCH($S84,Reliability!$C$23:$C$50,0)),0),0)*IF($T84="n/a",$D84*$Y84,$G84)+IFERROR(IF(AND($V84&lt;=AH$1,$W84&gt;=AH$1),INDEX(Reliability!M$23:M$50,MATCH($T84,Reliability!$C$23:$C$50,0)),0),0)*$H84*$X84*$Y84),$D84)*$R84</f>
        <v>0</v>
      </c>
      <c r="AI84" s="99">
        <f>MIN((IFERROR(IF(AND($V84&lt;=AI$1,$W84&gt;=AI$1),INDEX(Reliability!N$23:N$50,MATCH($S84,Reliability!$C$23:$C$50,0)),0),0)*IF($T84="n/a",$D84*$Y84,$G84)+IFERROR(IF(AND($V84&lt;=AI$1,$W84&gt;=AI$1),INDEX(Reliability!N$23:N$50,MATCH($T84,Reliability!$C$23:$C$50,0)),0),0)*$H84*$X84*$Y84),$D84)*$R84</f>
        <v>0</v>
      </c>
      <c r="AJ84" s="99">
        <f>MIN((IFERROR(IF(AND($V84&lt;=AJ$1,$W84&gt;=AJ$1),INDEX(Reliability!O$23:O$50,MATCH($S84,Reliability!$C$23:$C$50,0)),0),0)*IF($T84="n/a",$D84*$Y84,$G84)+IFERROR(IF(AND($V84&lt;=AJ$1,$W84&gt;=AJ$1),INDEX(Reliability!O$23:O$50,MATCH($T84,Reliability!$C$23:$C$50,0)),0),0)*$H84*$X84*$Y84),$D84)*$R84</f>
        <v>0</v>
      </c>
      <c r="AK84" s="99">
        <f>MIN((IFERROR(IF(AND($V84&lt;=AK$1,$W84&gt;=AK$1),INDEX(Reliability!P$23:P$50,MATCH($S84,Reliability!$C$23:$C$50,0)),0),0)*IF($T84="n/a",$D84*$Y84,$G84)+IFERROR(IF(AND($V84&lt;=AK$1,$W84&gt;=AK$1),INDEX(Reliability!P$23:P$50,MATCH($T84,Reliability!$C$23:$C$50,0)),0),0)*$H84*$X84*$Y84),$D84)*$R84</f>
        <v>0</v>
      </c>
    </row>
    <row r="85" spans="2:37" x14ac:dyDescent="0.25">
      <c r="B85" s="118" t="str">
        <f>unique_contracts!B81</f>
        <v>_CREZ_GENERIC_SOLANO_WIND</v>
      </c>
      <c r="C85" s="99" t="str">
        <f>unique_contracts!D81</f>
        <v>PlannedNew</v>
      </c>
      <c r="D85" s="117">
        <f>unique_contracts!J81</f>
        <v>103.742352</v>
      </c>
      <c r="E85" s="99">
        <f>unique_contracts!M81</f>
        <v>0</v>
      </c>
      <c r="F85" s="99">
        <f>unique_contracts!N81</f>
        <v>0</v>
      </c>
      <c r="G85" s="99">
        <f>unique_contracts!P81</f>
        <v>0</v>
      </c>
      <c r="H85" s="99">
        <f>unique_contracts!R81</f>
        <v>0</v>
      </c>
      <c r="I85" s="99">
        <f>unique_contracts!V81</f>
        <v>0</v>
      </c>
      <c r="J85" s="118" t="str">
        <f>unique_contracts!AB81</f>
        <v>Buy</v>
      </c>
      <c r="K85" s="99">
        <f>unique_contracts!AM81</f>
        <v>0</v>
      </c>
      <c r="L85" s="99">
        <f>unique_contracts!AN81</f>
        <v>0</v>
      </c>
      <c r="M85" s="99">
        <f>unique_contracts!AO81</f>
        <v>0</v>
      </c>
      <c r="N85" s="99">
        <f>unique_contracts!AP81</f>
        <v>0</v>
      </c>
      <c r="O85" s="99">
        <f>unique_contracts!AQ81</f>
        <v>0</v>
      </c>
      <c r="P85" s="99">
        <f>unique_contracts!AR81</f>
        <v>0</v>
      </c>
      <c r="Q85" s="99" t="str">
        <f>unique_contracts!BP81</f>
        <v>EnergyCapacity</v>
      </c>
      <c r="R85" s="99">
        <f t="shared" si="7"/>
        <v>1</v>
      </c>
      <c r="S85" s="99" t="str">
        <f>IFERROR(IF(AND(I85&gt;0,E85="NotHybrid"),_xlfn.CONCAT(MAX(MIN(ROUNDDOWN(I85/D85,0),8),4),INDEX(resources!$G:$G,MATCH(B85,resources!$A:$A,0))),INDEX(resources!$G:$G,MATCH(B85,resources!$A:$A,0))),"n/a")</f>
        <v>in_state_wind_north</v>
      </c>
      <c r="T85" s="99" t="str">
        <f t="shared" si="8"/>
        <v>n/a</v>
      </c>
      <c r="U85" s="99" t="str">
        <f t="shared" si="9"/>
        <v>in_state_wind_north</v>
      </c>
      <c r="V85" s="99">
        <f t="shared" si="10"/>
        <v>0</v>
      </c>
      <c r="W85" s="99">
        <f t="shared" si="11"/>
        <v>0</v>
      </c>
      <c r="X85" s="116">
        <f t="shared" si="12"/>
        <v>1</v>
      </c>
      <c r="Y85" s="116">
        <f t="shared" si="13"/>
        <v>1</v>
      </c>
      <c r="Z85" s="99">
        <f>MIN((IFERROR(IF(AND($V85&lt;=Z$1,$W85&gt;=Z$1),INDEX(Reliability!E$23:E$50,MATCH($S85,Reliability!$C$23:$C$50,0)),0),0)*IF($T85="n/a",$D85*$Y85,$G85)+IFERROR(IF(AND($V85&lt;=Z$1,$W85&gt;=Z$1),INDEX(Reliability!E$23:E$50,MATCH($T85,Reliability!$C$23:$C$50,0)),0),0)*$H85*$X85*$Y85),$D85)*$R85</f>
        <v>0</v>
      </c>
      <c r="AA85" s="99">
        <f>MIN((IFERROR(IF(AND($V85&lt;=AA$1,$W85&gt;=AA$1),INDEX(Reliability!F$23:F$50,MATCH($S85,Reliability!$C$23:$C$50,0)),0),0)*IF($T85="n/a",$D85*$Y85,$G85)+IFERROR(IF(AND($V85&lt;=AA$1,$W85&gt;=AA$1),INDEX(Reliability!F$23:F$50,MATCH($T85,Reliability!$C$23:$C$50,0)),0),0)*$H85*$X85*$Y85),$D85)*$R85</f>
        <v>0</v>
      </c>
      <c r="AB85" s="99">
        <f>MIN((IFERROR(IF(AND($V85&lt;=AB$1,$W85&gt;=AB$1),INDEX(Reliability!G$23:G$50,MATCH($S85,Reliability!$C$23:$C$50,0)),0),0)*IF($T85="n/a",$D85*$Y85,$G85)+IFERROR(IF(AND($V85&lt;=AB$1,$W85&gt;=AB$1),INDEX(Reliability!G$23:G$50,MATCH($T85,Reliability!$C$23:$C$50,0)),0),0)*$H85*$X85*$Y85),$D85)*$R85</f>
        <v>0</v>
      </c>
      <c r="AC85" s="99">
        <f>MIN((IFERROR(IF(AND($V85&lt;=AC$1,$W85&gt;=AC$1),INDEX(Reliability!H$23:H$50,MATCH($S85,Reliability!$C$23:$C$50,0)),0),0)*IF($T85="n/a",$D85*$Y85,$G85)+IFERROR(IF(AND($V85&lt;=AC$1,$W85&gt;=AC$1),INDEX(Reliability!H$23:H$50,MATCH($T85,Reliability!$C$23:$C$50,0)),0),0)*$H85*$X85*$Y85),$D85)*$R85</f>
        <v>0</v>
      </c>
      <c r="AD85" s="99">
        <f>MIN((IFERROR(IF(AND($V85&lt;=AD$1,$W85&gt;=AD$1),INDEX(Reliability!I$23:I$50,MATCH($S85,Reliability!$C$23:$C$50,0)),0),0)*IF($T85="n/a",$D85*$Y85,$G85)+IFERROR(IF(AND($V85&lt;=AD$1,$W85&gt;=AD$1),INDEX(Reliability!I$23:I$50,MATCH($T85,Reliability!$C$23:$C$50,0)),0),0)*$H85*$X85*$Y85),$D85)*$R85</f>
        <v>0</v>
      </c>
      <c r="AE85" s="99">
        <f>MIN((IFERROR(IF(AND($V85&lt;=AE$1,$W85&gt;=AE$1),INDEX(Reliability!J$23:J$50,MATCH($S85,Reliability!$C$23:$C$50,0)),0),0)*IF($T85="n/a",$D85*$Y85,$G85)+IFERROR(IF(AND($V85&lt;=AE$1,$W85&gt;=AE$1),INDEX(Reliability!J$23:J$50,MATCH($T85,Reliability!$C$23:$C$50,0)),0),0)*$H85*$X85*$Y85),$D85)*$R85</f>
        <v>0</v>
      </c>
      <c r="AF85" s="99">
        <f>MIN((IFERROR(IF(AND($V85&lt;=AF$1,$W85&gt;=AF$1),INDEX(Reliability!K$23:K$50,MATCH($S85,Reliability!$C$23:$C$50,0)),0),0)*IF($T85="n/a",$D85*$Y85,$G85)+IFERROR(IF(AND($V85&lt;=AF$1,$W85&gt;=AF$1),INDEX(Reliability!K$23:K$50,MATCH($T85,Reliability!$C$23:$C$50,0)),0),0)*$H85*$X85*$Y85),$D85)*$R85</f>
        <v>0</v>
      </c>
      <c r="AG85" s="99">
        <f>MIN((IFERROR(IF(AND($V85&lt;=AG$1,$W85&gt;=AG$1),INDEX(Reliability!L$23:L$50,MATCH($S85,Reliability!$C$23:$C$50,0)),0),0)*IF($T85="n/a",$D85*$Y85,$G85)+IFERROR(IF(AND($V85&lt;=AG$1,$W85&gt;=AG$1),INDEX(Reliability!L$23:L$50,MATCH($T85,Reliability!$C$23:$C$50,0)),0),0)*$H85*$X85*$Y85),$D85)*$R85</f>
        <v>0</v>
      </c>
      <c r="AH85" s="99">
        <f>MIN((IFERROR(IF(AND($V85&lt;=AH$1,$W85&gt;=AH$1),INDEX(Reliability!M$23:M$50,MATCH($S85,Reliability!$C$23:$C$50,0)),0),0)*IF($T85="n/a",$D85*$Y85,$G85)+IFERROR(IF(AND($V85&lt;=AH$1,$W85&gt;=AH$1),INDEX(Reliability!M$23:M$50,MATCH($T85,Reliability!$C$23:$C$50,0)),0),0)*$H85*$X85*$Y85),$D85)*$R85</f>
        <v>0</v>
      </c>
      <c r="AI85" s="99">
        <f>MIN((IFERROR(IF(AND($V85&lt;=AI$1,$W85&gt;=AI$1),INDEX(Reliability!N$23:N$50,MATCH($S85,Reliability!$C$23:$C$50,0)),0),0)*IF($T85="n/a",$D85*$Y85,$G85)+IFERROR(IF(AND($V85&lt;=AI$1,$W85&gt;=AI$1),INDEX(Reliability!N$23:N$50,MATCH($T85,Reliability!$C$23:$C$50,0)),0),0)*$H85*$X85*$Y85),$D85)*$R85</f>
        <v>0</v>
      </c>
      <c r="AJ85" s="99">
        <f>MIN((IFERROR(IF(AND($V85&lt;=AJ$1,$W85&gt;=AJ$1),INDEX(Reliability!O$23:O$50,MATCH($S85,Reliability!$C$23:$C$50,0)),0),0)*IF($T85="n/a",$D85*$Y85,$G85)+IFERROR(IF(AND($V85&lt;=AJ$1,$W85&gt;=AJ$1),INDEX(Reliability!O$23:O$50,MATCH($T85,Reliability!$C$23:$C$50,0)),0),0)*$H85*$X85*$Y85),$D85)*$R85</f>
        <v>0</v>
      </c>
      <c r="AK85" s="99">
        <f>MIN((IFERROR(IF(AND($V85&lt;=AK$1,$W85&gt;=AK$1),INDEX(Reliability!P$23:P$50,MATCH($S85,Reliability!$C$23:$C$50,0)),0),0)*IF($T85="n/a",$D85*$Y85,$G85)+IFERROR(IF(AND($V85&lt;=AK$1,$W85&gt;=AK$1),INDEX(Reliability!P$23:P$50,MATCH($T85,Reliability!$C$23:$C$50,0)),0),0)*$H85*$X85*$Y85),$D85)*$R85</f>
        <v>0</v>
      </c>
    </row>
    <row r="86" spans="2:37" x14ac:dyDescent="0.25">
      <c r="B86" s="118" t="str">
        <f>unique_contracts!B82</f>
        <v>_CREZ_GENERIC_SOUTHERN_NEVADA_WIND</v>
      </c>
      <c r="C86" s="99" t="str">
        <f>unique_contracts!D82</f>
        <v>PlannedNew</v>
      </c>
      <c r="D86" s="117">
        <f>unique_contracts!J82</f>
        <v>81.887914026000004</v>
      </c>
      <c r="E86" s="99">
        <f>unique_contracts!M82</f>
        <v>0</v>
      </c>
      <c r="F86" s="99">
        <f>unique_contracts!N82</f>
        <v>0</v>
      </c>
      <c r="G86" s="99">
        <f>unique_contracts!P82</f>
        <v>0</v>
      </c>
      <c r="H86" s="99">
        <f>unique_contracts!R82</f>
        <v>0</v>
      </c>
      <c r="I86" s="99">
        <f>unique_contracts!V82</f>
        <v>0</v>
      </c>
      <c r="J86" s="118" t="str">
        <f>unique_contracts!AB82</f>
        <v>Buy</v>
      </c>
      <c r="K86" s="99">
        <f>unique_contracts!AM82</f>
        <v>0</v>
      </c>
      <c r="L86" s="99">
        <f>unique_contracts!AN82</f>
        <v>0</v>
      </c>
      <c r="M86" s="99">
        <f>unique_contracts!AO82</f>
        <v>0</v>
      </c>
      <c r="N86" s="99">
        <f>unique_contracts!AP82</f>
        <v>0</v>
      </c>
      <c r="O86" s="99">
        <f>unique_contracts!AQ82</f>
        <v>0</v>
      </c>
      <c r="P86" s="99">
        <f>unique_contracts!AR82</f>
        <v>0</v>
      </c>
      <c r="Q86" s="99" t="str">
        <f>unique_contracts!BP82</f>
        <v>EnergyCapacity</v>
      </c>
      <c r="R86" s="99">
        <f t="shared" si="7"/>
        <v>1</v>
      </c>
      <c r="S86" s="99" t="str">
        <f>IFERROR(IF(AND(I86&gt;0,E86="NotHybrid"),_xlfn.CONCAT(MAX(MIN(ROUNDDOWN(I86/D86,0),8),4),INDEX(resources!$G:$G,MATCH(B86,resources!$A:$A,0))),INDEX(resources!$G:$G,MATCH(B86,resources!$A:$A,0))),"n/a")</f>
        <v>in_state_wind_south</v>
      </c>
      <c r="T86" s="99" t="str">
        <f t="shared" si="8"/>
        <v>n/a</v>
      </c>
      <c r="U86" s="99" t="str">
        <f t="shared" si="9"/>
        <v>in_state_wind_south</v>
      </c>
      <c r="V86" s="99">
        <f t="shared" si="10"/>
        <v>0</v>
      </c>
      <c r="W86" s="99">
        <f t="shared" si="11"/>
        <v>0</v>
      </c>
      <c r="X86" s="116">
        <f t="shared" si="12"/>
        <v>1</v>
      </c>
      <c r="Y86" s="116">
        <f t="shared" si="13"/>
        <v>1</v>
      </c>
      <c r="Z86" s="99">
        <f>MIN((IFERROR(IF(AND($V86&lt;=Z$1,$W86&gt;=Z$1),INDEX(Reliability!E$23:E$50,MATCH($S86,Reliability!$C$23:$C$50,0)),0),0)*IF($T86="n/a",$D86*$Y86,$G86)+IFERROR(IF(AND($V86&lt;=Z$1,$W86&gt;=Z$1),INDEX(Reliability!E$23:E$50,MATCH($T86,Reliability!$C$23:$C$50,0)),0),0)*$H86*$X86*$Y86),$D86)*$R86</f>
        <v>0</v>
      </c>
      <c r="AA86" s="99">
        <f>MIN((IFERROR(IF(AND($V86&lt;=AA$1,$W86&gt;=AA$1),INDEX(Reliability!F$23:F$50,MATCH($S86,Reliability!$C$23:$C$50,0)),0),0)*IF($T86="n/a",$D86*$Y86,$G86)+IFERROR(IF(AND($V86&lt;=AA$1,$W86&gt;=AA$1),INDEX(Reliability!F$23:F$50,MATCH($T86,Reliability!$C$23:$C$50,0)),0),0)*$H86*$X86*$Y86),$D86)*$R86</f>
        <v>0</v>
      </c>
      <c r="AB86" s="99">
        <f>MIN((IFERROR(IF(AND($V86&lt;=AB$1,$W86&gt;=AB$1),INDEX(Reliability!G$23:G$50,MATCH($S86,Reliability!$C$23:$C$50,0)),0),0)*IF($T86="n/a",$D86*$Y86,$G86)+IFERROR(IF(AND($V86&lt;=AB$1,$W86&gt;=AB$1),INDEX(Reliability!G$23:G$50,MATCH($T86,Reliability!$C$23:$C$50,0)),0),0)*$H86*$X86*$Y86),$D86)*$R86</f>
        <v>0</v>
      </c>
      <c r="AC86" s="99">
        <f>MIN((IFERROR(IF(AND($V86&lt;=AC$1,$W86&gt;=AC$1),INDEX(Reliability!H$23:H$50,MATCH($S86,Reliability!$C$23:$C$50,0)),0),0)*IF($T86="n/a",$D86*$Y86,$G86)+IFERROR(IF(AND($V86&lt;=AC$1,$W86&gt;=AC$1),INDEX(Reliability!H$23:H$50,MATCH($T86,Reliability!$C$23:$C$50,0)),0),0)*$H86*$X86*$Y86),$D86)*$R86</f>
        <v>0</v>
      </c>
      <c r="AD86" s="99">
        <f>MIN((IFERROR(IF(AND($V86&lt;=AD$1,$W86&gt;=AD$1),INDEX(Reliability!I$23:I$50,MATCH($S86,Reliability!$C$23:$C$50,0)),0),0)*IF($T86="n/a",$D86*$Y86,$G86)+IFERROR(IF(AND($V86&lt;=AD$1,$W86&gt;=AD$1),INDEX(Reliability!I$23:I$50,MATCH($T86,Reliability!$C$23:$C$50,0)),0),0)*$H86*$X86*$Y86),$D86)*$R86</f>
        <v>0</v>
      </c>
      <c r="AE86" s="99">
        <f>MIN((IFERROR(IF(AND($V86&lt;=AE$1,$W86&gt;=AE$1),INDEX(Reliability!J$23:J$50,MATCH($S86,Reliability!$C$23:$C$50,0)),0),0)*IF($T86="n/a",$D86*$Y86,$G86)+IFERROR(IF(AND($V86&lt;=AE$1,$W86&gt;=AE$1),INDEX(Reliability!J$23:J$50,MATCH($T86,Reliability!$C$23:$C$50,0)),0),0)*$H86*$X86*$Y86),$D86)*$R86</f>
        <v>0</v>
      </c>
      <c r="AF86" s="99">
        <f>MIN((IFERROR(IF(AND($V86&lt;=AF$1,$W86&gt;=AF$1),INDEX(Reliability!K$23:K$50,MATCH($S86,Reliability!$C$23:$C$50,0)),0),0)*IF($T86="n/a",$D86*$Y86,$G86)+IFERROR(IF(AND($V86&lt;=AF$1,$W86&gt;=AF$1),INDEX(Reliability!K$23:K$50,MATCH($T86,Reliability!$C$23:$C$50,0)),0),0)*$H86*$X86*$Y86),$D86)*$R86</f>
        <v>0</v>
      </c>
      <c r="AG86" s="99">
        <f>MIN((IFERROR(IF(AND($V86&lt;=AG$1,$W86&gt;=AG$1),INDEX(Reliability!L$23:L$50,MATCH($S86,Reliability!$C$23:$C$50,0)),0),0)*IF($T86="n/a",$D86*$Y86,$G86)+IFERROR(IF(AND($V86&lt;=AG$1,$W86&gt;=AG$1),INDEX(Reliability!L$23:L$50,MATCH($T86,Reliability!$C$23:$C$50,0)),0),0)*$H86*$X86*$Y86),$D86)*$R86</f>
        <v>0</v>
      </c>
      <c r="AH86" s="99">
        <f>MIN((IFERROR(IF(AND($V86&lt;=AH$1,$W86&gt;=AH$1),INDEX(Reliability!M$23:M$50,MATCH($S86,Reliability!$C$23:$C$50,0)),0),0)*IF($T86="n/a",$D86*$Y86,$G86)+IFERROR(IF(AND($V86&lt;=AH$1,$W86&gt;=AH$1),INDEX(Reliability!M$23:M$50,MATCH($T86,Reliability!$C$23:$C$50,0)),0),0)*$H86*$X86*$Y86),$D86)*$R86</f>
        <v>0</v>
      </c>
      <c r="AI86" s="99">
        <f>MIN((IFERROR(IF(AND($V86&lt;=AI$1,$W86&gt;=AI$1),INDEX(Reliability!N$23:N$50,MATCH($S86,Reliability!$C$23:$C$50,0)),0),0)*IF($T86="n/a",$D86*$Y86,$G86)+IFERROR(IF(AND($V86&lt;=AI$1,$W86&gt;=AI$1),INDEX(Reliability!N$23:N$50,MATCH($T86,Reliability!$C$23:$C$50,0)),0),0)*$H86*$X86*$Y86),$D86)*$R86</f>
        <v>0</v>
      </c>
      <c r="AJ86" s="99">
        <f>MIN((IFERROR(IF(AND($V86&lt;=AJ$1,$W86&gt;=AJ$1),INDEX(Reliability!O$23:O$50,MATCH($S86,Reliability!$C$23:$C$50,0)),0),0)*IF($T86="n/a",$D86*$Y86,$G86)+IFERROR(IF(AND($V86&lt;=AJ$1,$W86&gt;=AJ$1),INDEX(Reliability!O$23:O$50,MATCH($T86,Reliability!$C$23:$C$50,0)),0),0)*$H86*$X86*$Y86),$D86)*$R86</f>
        <v>0</v>
      </c>
      <c r="AK86" s="99">
        <f>MIN((IFERROR(IF(AND($V86&lt;=AK$1,$W86&gt;=AK$1),INDEX(Reliability!P$23:P$50,MATCH($S86,Reliability!$C$23:$C$50,0)),0),0)*IF($T86="n/a",$D86*$Y86,$G86)+IFERROR(IF(AND($V86&lt;=AK$1,$W86&gt;=AK$1),INDEX(Reliability!P$23:P$50,MATCH($T86,Reliability!$C$23:$C$50,0)),0),0)*$H86*$X86*$Y86),$D86)*$R86</f>
        <v>0</v>
      </c>
    </row>
    <row r="87" spans="2:37" x14ac:dyDescent="0.25">
      <c r="B87" s="118" t="str">
        <f>unique_contracts!B83</f>
        <v>_CREZ_GENERIC_SW_EXT_TX_WIND</v>
      </c>
      <c r="C87" s="99" t="str">
        <f>unique_contracts!D83</f>
        <v>PlannedNew</v>
      </c>
      <c r="D87" s="117">
        <f>unique_contracts!J83</f>
        <v>92.627099999999999</v>
      </c>
      <c r="E87" s="99">
        <f>unique_contracts!M83</f>
        <v>0</v>
      </c>
      <c r="F87" s="99">
        <f>unique_contracts!N83</f>
        <v>0</v>
      </c>
      <c r="G87" s="99">
        <f>unique_contracts!P83</f>
        <v>0</v>
      </c>
      <c r="H87" s="99">
        <f>unique_contracts!R83</f>
        <v>0</v>
      </c>
      <c r="I87" s="99">
        <f>unique_contracts!V83</f>
        <v>0</v>
      </c>
      <c r="J87" s="118" t="str">
        <f>unique_contracts!AB83</f>
        <v>Buy</v>
      </c>
      <c r="K87" s="99">
        <f>unique_contracts!AM83</f>
        <v>0</v>
      </c>
      <c r="L87" s="99">
        <f>unique_contracts!AN83</f>
        <v>0</v>
      </c>
      <c r="M87" s="99">
        <f>unique_contracts!AO83</f>
        <v>0</v>
      </c>
      <c r="N87" s="99">
        <f>unique_contracts!AP83</f>
        <v>0</v>
      </c>
      <c r="O87" s="99">
        <f>unique_contracts!AQ83</f>
        <v>0</v>
      </c>
      <c r="P87" s="99">
        <f>unique_contracts!AR83</f>
        <v>0</v>
      </c>
      <c r="Q87" s="99" t="str">
        <f>unique_contracts!BP83</f>
        <v>EnergyCapacity</v>
      </c>
      <c r="R87" s="99">
        <f t="shared" si="7"/>
        <v>1</v>
      </c>
      <c r="S87" s="99" t="str">
        <f>IFERROR(IF(AND(I87&gt;0,E87="NotHybrid"),_xlfn.CONCAT(MAX(MIN(ROUNDDOWN(I87/D87,0),8),4),INDEX(resources!$G:$G,MATCH(B87,resources!$A:$A,0))),INDEX(resources!$G:$G,MATCH(B87,resources!$A:$A,0))),"n/a")</f>
        <v>out_of_state_wind_AZNM</v>
      </c>
      <c r="T87" s="99" t="str">
        <f t="shared" si="8"/>
        <v>n/a</v>
      </c>
      <c r="U87" s="99" t="str">
        <f t="shared" si="9"/>
        <v>out_of_state_wind_AZNM</v>
      </c>
      <c r="V87" s="99">
        <f t="shared" si="10"/>
        <v>0</v>
      </c>
      <c r="W87" s="99">
        <f t="shared" si="11"/>
        <v>0</v>
      </c>
      <c r="X87" s="116">
        <f t="shared" si="12"/>
        <v>1</v>
      </c>
      <c r="Y87" s="116">
        <f t="shared" si="13"/>
        <v>1</v>
      </c>
      <c r="Z87" s="99">
        <f>MIN((IFERROR(IF(AND($V87&lt;=Z$1,$W87&gt;=Z$1),INDEX(Reliability!E$23:E$50,MATCH($S87,Reliability!$C$23:$C$50,0)),0),0)*IF($T87="n/a",$D87*$Y87,$G87)+IFERROR(IF(AND($V87&lt;=Z$1,$W87&gt;=Z$1),INDEX(Reliability!E$23:E$50,MATCH($T87,Reliability!$C$23:$C$50,0)),0),0)*$H87*$X87*$Y87),$D87)*$R87</f>
        <v>0</v>
      </c>
      <c r="AA87" s="99">
        <f>MIN((IFERROR(IF(AND($V87&lt;=AA$1,$W87&gt;=AA$1),INDEX(Reliability!F$23:F$50,MATCH($S87,Reliability!$C$23:$C$50,0)),0),0)*IF($T87="n/a",$D87*$Y87,$G87)+IFERROR(IF(AND($V87&lt;=AA$1,$W87&gt;=AA$1),INDEX(Reliability!F$23:F$50,MATCH($T87,Reliability!$C$23:$C$50,0)),0),0)*$H87*$X87*$Y87),$D87)*$R87</f>
        <v>0</v>
      </c>
      <c r="AB87" s="99">
        <f>MIN((IFERROR(IF(AND($V87&lt;=AB$1,$W87&gt;=AB$1),INDEX(Reliability!G$23:G$50,MATCH($S87,Reliability!$C$23:$C$50,0)),0),0)*IF($T87="n/a",$D87*$Y87,$G87)+IFERROR(IF(AND($V87&lt;=AB$1,$W87&gt;=AB$1),INDEX(Reliability!G$23:G$50,MATCH($T87,Reliability!$C$23:$C$50,0)),0),0)*$H87*$X87*$Y87),$D87)*$R87</f>
        <v>0</v>
      </c>
      <c r="AC87" s="99">
        <f>MIN((IFERROR(IF(AND($V87&lt;=AC$1,$W87&gt;=AC$1),INDEX(Reliability!H$23:H$50,MATCH($S87,Reliability!$C$23:$C$50,0)),0),0)*IF($T87="n/a",$D87*$Y87,$G87)+IFERROR(IF(AND($V87&lt;=AC$1,$W87&gt;=AC$1),INDEX(Reliability!H$23:H$50,MATCH($T87,Reliability!$C$23:$C$50,0)),0),0)*$H87*$X87*$Y87),$D87)*$R87</f>
        <v>0</v>
      </c>
      <c r="AD87" s="99">
        <f>MIN((IFERROR(IF(AND($V87&lt;=AD$1,$W87&gt;=AD$1),INDEX(Reliability!I$23:I$50,MATCH($S87,Reliability!$C$23:$C$50,0)),0),0)*IF($T87="n/a",$D87*$Y87,$G87)+IFERROR(IF(AND($V87&lt;=AD$1,$W87&gt;=AD$1),INDEX(Reliability!I$23:I$50,MATCH($T87,Reliability!$C$23:$C$50,0)),0),0)*$H87*$X87*$Y87),$D87)*$R87</f>
        <v>0</v>
      </c>
      <c r="AE87" s="99">
        <f>MIN((IFERROR(IF(AND($V87&lt;=AE$1,$W87&gt;=AE$1),INDEX(Reliability!J$23:J$50,MATCH($S87,Reliability!$C$23:$C$50,0)),0),0)*IF($T87="n/a",$D87*$Y87,$G87)+IFERROR(IF(AND($V87&lt;=AE$1,$W87&gt;=AE$1),INDEX(Reliability!J$23:J$50,MATCH($T87,Reliability!$C$23:$C$50,0)),0),0)*$H87*$X87*$Y87),$D87)*$R87</f>
        <v>0</v>
      </c>
      <c r="AF87" s="99">
        <f>MIN((IFERROR(IF(AND($V87&lt;=AF$1,$W87&gt;=AF$1),INDEX(Reliability!K$23:K$50,MATCH($S87,Reliability!$C$23:$C$50,0)),0),0)*IF($T87="n/a",$D87*$Y87,$G87)+IFERROR(IF(AND($V87&lt;=AF$1,$W87&gt;=AF$1),INDEX(Reliability!K$23:K$50,MATCH($T87,Reliability!$C$23:$C$50,0)),0),0)*$H87*$X87*$Y87),$D87)*$R87</f>
        <v>0</v>
      </c>
      <c r="AG87" s="99">
        <f>MIN((IFERROR(IF(AND($V87&lt;=AG$1,$W87&gt;=AG$1),INDEX(Reliability!L$23:L$50,MATCH($S87,Reliability!$C$23:$C$50,0)),0),0)*IF($T87="n/a",$D87*$Y87,$G87)+IFERROR(IF(AND($V87&lt;=AG$1,$W87&gt;=AG$1),INDEX(Reliability!L$23:L$50,MATCH($T87,Reliability!$C$23:$C$50,0)),0),0)*$H87*$X87*$Y87),$D87)*$R87</f>
        <v>0</v>
      </c>
      <c r="AH87" s="99">
        <f>MIN((IFERROR(IF(AND($V87&lt;=AH$1,$W87&gt;=AH$1),INDEX(Reliability!M$23:M$50,MATCH($S87,Reliability!$C$23:$C$50,0)),0),0)*IF($T87="n/a",$D87*$Y87,$G87)+IFERROR(IF(AND($V87&lt;=AH$1,$W87&gt;=AH$1),INDEX(Reliability!M$23:M$50,MATCH($T87,Reliability!$C$23:$C$50,0)),0),0)*$H87*$X87*$Y87),$D87)*$R87</f>
        <v>0</v>
      </c>
      <c r="AI87" s="99">
        <f>MIN((IFERROR(IF(AND($V87&lt;=AI$1,$W87&gt;=AI$1),INDEX(Reliability!N$23:N$50,MATCH($S87,Reliability!$C$23:$C$50,0)),0),0)*IF($T87="n/a",$D87*$Y87,$G87)+IFERROR(IF(AND($V87&lt;=AI$1,$W87&gt;=AI$1),INDEX(Reliability!N$23:N$50,MATCH($T87,Reliability!$C$23:$C$50,0)),0),0)*$H87*$X87*$Y87),$D87)*$R87</f>
        <v>0</v>
      </c>
      <c r="AJ87" s="99">
        <f>MIN((IFERROR(IF(AND($V87&lt;=AJ$1,$W87&gt;=AJ$1),INDEX(Reliability!O$23:O$50,MATCH($S87,Reliability!$C$23:$C$50,0)),0),0)*IF($T87="n/a",$D87*$Y87,$G87)+IFERROR(IF(AND($V87&lt;=AJ$1,$W87&gt;=AJ$1),INDEX(Reliability!O$23:O$50,MATCH($T87,Reliability!$C$23:$C$50,0)),0),0)*$H87*$X87*$Y87),$D87)*$R87</f>
        <v>0</v>
      </c>
      <c r="AK87" s="99">
        <f>MIN((IFERROR(IF(AND($V87&lt;=AK$1,$W87&gt;=AK$1),INDEX(Reliability!P$23:P$50,MATCH($S87,Reliability!$C$23:$C$50,0)),0),0)*IF($T87="n/a",$D87*$Y87,$G87)+IFERROR(IF(AND($V87&lt;=AK$1,$W87&gt;=AK$1),INDEX(Reliability!P$23:P$50,MATCH($T87,Reliability!$C$23:$C$50,0)),0),0)*$H87*$X87*$Y87),$D87)*$R87</f>
        <v>0</v>
      </c>
    </row>
    <row r="88" spans="2:37" x14ac:dyDescent="0.25">
      <c r="B88" s="118" t="str">
        <f>unique_contracts!B84</f>
        <v>_CREZ_GENERIC_TEHACHAPI_WIND</v>
      </c>
      <c r="C88" s="99" t="str">
        <f>unique_contracts!D84</f>
        <v>PlannedNew</v>
      </c>
      <c r="D88" s="117">
        <f>unique_contracts!J84</f>
        <v>50.944904999999999</v>
      </c>
      <c r="E88" s="99">
        <f>unique_contracts!M84</f>
        <v>0</v>
      </c>
      <c r="F88" s="99">
        <f>unique_contracts!N84</f>
        <v>0</v>
      </c>
      <c r="G88" s="99">
        <f>unique_contracts!P84</f>
        <v>0</v>
      </c>
      <c r="H88" s="99">
        <f>unique_contracts!R84</f>
        <v>0</v>
      </c>
      <c r="I88" s="99">
        <f>unique_contracts!V84</f>
        <v>0</v>
      </c>
      <c r="J88" s="118" t="str">
        <f>unique_contracts!AB84</f>
        <v>Buy</v>
      </c>
      <c r="K88" s="99">
        <f>unique_contracts!AM84</f>
        <v>0</v>
      </c>
      <c r="L88" s="99">
        <f>unique_contracts!AN84</f>
        <v>0</v>
      </c>
      <c r="M88" s="99">
        <f>unique_contracts!AO84</f>
        <v>0</v>
      </c>
      <c r="N88" s="99">
        <f>unique_contracts!AP84</f>
        <v>0</v>
      </c>
      <c r="O88" s="99">
        <f>unique_contracts!AQ84</f>
        <v>0</v>
      </c>
      <c r="P88" s="99">
        <f>unique_contracts!AR84</f>
        <v>0</v>
      </c>
      <c r="Q88" s="99" t="str">
        <f>unique_contracts!BP84</f>
        <v>EnergyCapacity</v>
      </c>
      <c r="R88" s="99">
        <f t="shared" si="7"/>
        <v>1</v>
      </c>
      <c r="S88" s="99" t="str">
        <f>IFERROR(IF(AND(I88&gt;0,E88="NotHybrid"),_xlfn.CONCAT(MAX(MIN(ROUNDDOWN(I88/D88,0),8),4),INDEX(resources!$G:$G,MATCH(B88,resources!$A:$A,0))),INDEX(resources!$G:$G,MATCH(B88,resources!$A:$A,0))),"n/a")</f>
        <v>in_state_wind_south</v>
      </c>
      <c r="T88" s="99" t="str">
        <f t="shared" si="8"/>
        <v>n/a</v>
      </c>
      <c r="U88" s="99" t="str">
        <f t="shared" si="9"/>
        <v>in_state_wind_south</v>
      </c>
      <c r="V88" s="99">
        <f t="shared" si="10"/>
        <v>0</v>
      </c>
      <c r="W88" s="99">
        <f t="shared" si="11"/>
        <v>0</v>
      </c>
      <c r="X88" s="116">
        <f t="shared" si="12"/>
        <v>1</v>
      </c>
      <c r="Y88" s="116">
        <f t="shared" si="13"/>
        <v>1</v>
      </c>
      <c r="Z88" s="99">
        <f>MIN((IFERROR(IF(AND($V88&lt;=Z$1,$W88&gt;=Z$1),INDEX(Reliability!E$23:E$50,MATCH($S88,Reliability!$C$23:$C$50,0)),0),0)*IF($T88="n/a",$D88*$Y88,$G88)+IFERROR(IF(AND($V88&lt;=Z$1,$W88&gt;=Z$1),INDEX(Reliability!E$23:E$50,MATCH($T88,Reliability!$C$23:$C$50,0)),0),0)*$H88*$X88*$Y88),$D88)*$R88</f>
        <v>0</v>
      </c>
      <c r="AA88" s="99">
        <f>MIN((IFERROR(IF(AND($V88&lt;=AA$1,$W88&gt;=AA$1),INDEX(Reliability!F$23:F$50,MATCH($S88,Reliability!$C$23:$C$50,0)),0),0)*IF($T88="n/a",$D88*$Y88,$G88)+IFERROR(IF(AND($V88&lt;=AA$1,$W88&gt;=AA$1),INDEX(Reliability!F$23:F$50,MATCH($T88,Reliability!$C$23:$C$50,0)),0),0)*$H88*$X88*$Y88),$D88)*$R88</f>
        <v>0</v>
      </c>
      <c r="AB88" s="99">
        <f>MIN((IFERROR(IF(AND($V88&lt;=AB$1,$W88&gt;=AB$1),INDEX(Reliability!G$23:G$50,MATCH($S88,Reliability!$C$23:$C$50,0)),0),0)*IF($T88="n/a",$D88*$Y88,$G88)+IFERROR(IF(AND($V88&lt;=AB$1,$W88&gt;=AB$1),INDEX(Reliability!G$23:G$50,MATCH($T88,Reliability!$C$23:$C$50,0)),0),0)*$H88*$X88*$Y88),$D88)*$R88</f>
        <v>0</v>
      </c>
      <c r="AC88" s="99">
        <f>MIN((IFERROR(IF(AND($V88&lt;=AC$1,$W88&gt;=AC$1),INDEX(Reliability!H$23:H$50,MATCH($S88,Reliability!$C$23:$C$50,0)),0),0)*IF($T88="n/a",$D88*$Y88,$G88)+IFERROR(IF(AND($V88&lt;=AC$1,$W88&gt;=AC$1),INDEX(Reliability!H$23:H$50,MATCH($T88,Reliability!$C$23:$C$50,0)),0),0)*$H88*$X88*$Y88),$D88)*$R88</f>
        <v>0</v>
      </c>
      <c r="AD88" s="99">
        <f>MIN((IFERROR(IF(AND($V88&lt;=AD$1,$W88&gt;=AD$1),INDEX(Reliability!I$23:I$50,MATCH($S88,Reliability!$C$23:$C$50,0)),0),0)*IF($T88="n/a",$D88*$Y88,$G88)+IFERROR(IF(AND($V88&lt;=AD$1,$W88&gt;=AD$1),INDEX(Reliability!I$23:I$50,MATCH($T88,Reliability!$C$23:$C$50,0)),0),0)*$H88*$X88*$Y88),$D88)*$R88</f>
        <v>0</v>
      </c>
      <c r="AE88" s="99">
        <f>MIN((IFERROR(IF(AND($V88&lt;=AE$1,$W88&gt;=AE$1),INDEX(Reliability!J$23:J$50,MATCH($S88,Reliability!$C$23:$C$50,0)),0),0)*IF($T88="n/a",$D88*$Y88,$G88)+IFERROR(IF(AND($V88&lt;=AE$1,$W88&gt;=AE$1),INDEX(Reliability!J$23:J$50,MATCH($T88,Reliability!$C$23:$C$50,0)),0),0)*$H88*$X88*$Y88),$D88)*$R88</f>
        <v>0</v>
      </c>
      <c r="AF88" s="99">
        <f>MIN((IFERROR(IF(AND($V88&lt;=AF$1,$W88&gt;=AF$1),INDEX(Reliability!K$23:K$50,MATCH($S88,Reliability!$C$23:$C$50,0)),0),0)*IF($T88="n/a",$D88*$Y88,$G88)+IFERROR(IF(AND($V88&lt;=AF$1,$W88&gt;=AF$1),INDEX(Reliability!K$23:K$50,MATCH($T88,Reliability!$C$23:$C$50,0)),0),0)*$H88*$X88*$Y88),$D88)*$R88</f>
        <v>0</v>
      </c>
      <c r="AG88" s="99">
        <f>MIN((IFERROR(IF(AND($V88&lt;=AG$1,$W88&gt;=AG$1),INDEX(Reliability!L$23:L$50,MATCH($S88,Reliability!$C$23:$C$50,0)),0),0)*IF($T88="n/a",$D88*$Y88,$G88)+IFERROR(IF(AND($V88&lt;=AG$1,$W88&gt;=AG$1),INDEX(Reliability!L$23:L$50,MATCH($T88,Reliability!$C$23:$C$50,0)),0),0)*$H88*$X88*$Y88),$D88)*$R88</f>
        <v>0</v>
      </c>
      <c r="AH88" s="99">
        <f>MIN((IFERROR(IF(AND($V88&lt;=AH$1,$W88&gt;=AH$1),INDEX(Reliability!M$23:M$50,MATCH($S88,Reliability!$C$23:$C$50,0)),0),0)*IF($T88="n/a",$D88*$Y88,$G88)+IFERROR(IF(AND($V88&lt;=AH$1,$W88&gt;=AH$1),INDEX(Reliability!M$23:M$50,MATCH($T88,Reliability!$C$23:$C$50,0)),0),0)*$H88*$X88*$Y88),$D88)*$R88</f>
        <v>0</v>
      </c>
      <c r="AI88" s="99">
        <f>MIN((IFERROR(IF(AND($V88&lt;=AI$1,$W88&gt;=AI$1),INDEX(Reliability!N$23:N$50,MATCH($S88,Reliability!$C$23:$C$50,0)),0),0)*IF($T88="n/a",$D88*$Y88,$G88)+IFERROR(IF(AND($V88&lt;=AI$1,$W88&gt;=AI$1),INDEX(Reliability!N$23:N$50,MATCH($T88,Reliability!$C$23:$C$50,0)),0),0)*$H88*$X88*$Y88),$D88)*$R88</f>
        <v>0</v>
      </c>
      <c r="AJ88" s="99">
        <f>MIN((IFERROR(IF(AND($V88&lt;=AJ$1,$W88&gt;=AJ$1),INDEX(Reliability!O$23:O$50,MATCH($S88,Reliability!$C$23:$C$50,0)),0),0)*IF($T88="n/a",$D88*$Y88,$G88)+IFERROR(IF(AND($V88&lt;=AJ$1,$W88&gt;=AJ$1),INDEX(Reliability!O$23:O$50,MATCH($T88,Reliability!$C$23:$C$50,0)),0),0)*$H88*$X88*$Y88),$D88)*$R88</f>
        <v>0</v>
      </c>
      <c r="AK88" s="99">
        <f>MIN((IFERROR(IF(AND($V88&lt;=AK$1,$W88&gt;=AK$1),INDEX(Reliability!P$23:P$50,MATCH($S88,Reliability!$C$23:$C$50,0)),0),0)*IF($T88="n/a",$D88*$Y88,$G88)+IFERROR(IF(AND($V88&lt;=AK$1,$W88&gt;=AK$1),INDEX(Reliability!P$23:P$50,MATCH($T88,Reliability!$C$23:$C$50,0)),0),0)*$H88*$X88*$Y88),$D88)*$R88</f>
        <v>0</v>
      </c>
    </row>
    <row r="89" spans="2:37" x14ac:dyDescent="0.25">
      <c r="B89" s="118" t="str">
        <f>unique_contracts!B85</f>
        <v>_CREZ_GENERIC_WYOMING_WIND</v>
      </c>
      <c r="C89" s="99" t="str">
        <f>unique_contracts!D85</f>
        <v>PlannedNew</v>
      </c>
      <c r="D89" s="117">
        <f>unique_contracts!J85</f>
        <v>431.33846911199998</v>
      </c>
      <c r="E89" s="99">
        <f>unique_contracts!M85</f>
        <v>0</v>
      </c>
      <c r="F89" s="99">
        <f>unique_contracts!N85</f>
        <v>0</v>
      </c>
      <c r="G89" s="99">
        <f>unique_contracts!P85</f>
        <v>0</v>
      </c>
      <c r="H89" s="99">
        <f>unique_contracts!R85</f>
        <v>0</v>
      </c>
      <c r="I89" s="99">
        <f>unique_contracts!V85</f>
        <v>0</v>
      </c>
      <c r="J89" s="118" t="str">
        <f>unique_contracts!AB85</f>
        <v>Buy</v>
      </c>
      <c r="K89" s="99">
        <f>unique_contracts!AM85</f>
        <v>0</v>
      </c>
      <c r="L89" s="99">
        <f>unique_contracts!AN85</f>
        <v>0</v>
      </c>
      <c r="M89" s="99">
        <f>unique_contracts!AO85</f>
        <v>0</v>
      </c>
      <c r="N89" s="99">
        <f>unique_contracts!AP85</f>
        <v>0</v>
      </c>
      <c r="O89" s="99">
        <f>unique_contracts!AQ85</f>
        <v>0</v>
      </c>
      <c r="P89" s="99">
        <f>unique_contracts!AR85</f>
        <v>0</v>
      </c>
      <c r="Q89" s="99" t="str">
        <f>unique_contracts!BP85</f>
        <v>EnergyCapacity</v>
      </c>
      <c r="R89" s="99">
        <f t="shared" si="7"/>
        <v>1</v>
      </c>
      <c r="S89" s="99" t="str">
        <f>IFERROR(IF(AND(I89&gt;0,E89="NotHybrid"),_xlfn.CONCAT(MAX(MIN(ROUNDDOWN(I89/D89,0),8),4),INDEX(resources!$G:$G,MATCH(B89,resources!$A:$A,0))),INDEX(resources!$G:$G,MATCH(B89,resources!$A:$A,0))),"n/a")</f>
        <v>out_of_state_wind_WYID</v>
      </c>
      <c r="T89" s="99" t="str">
        <f t="shared" si="8"/>
        <v>n/a</v>
      </c>
      <c r="U89" s="99" t="str">
        <f t="shared" si="9"/>
        <v>out_of_state_wind_WYID</v>
      </c>
      <c r="V89" s="99">
        <f t="shared" si="10"/>
        <v>0</v>
      </c>
      <c r="W89" s="99">
        <f t="shared" si="11"/>
        <v>0</v>
      </c>
      <c r="X89" s="116">
        <f t="shared" si="12"/>
        <v>1</v>
      </c>
      <c r="Y89" s="116">
        <f t="shared" si="13"/>
        <v>1</v>
      </c>
      <c r="Z89" s="99">
        <f>MIN((IFERROR(IF(AND($V89&lt;=Z$1,$W89&gt;=Z$1),INDEX(Reliability!E$23:E$50,MATCH($S89,Reliability!$C$23:$C$50,0)),0),0)*IF($T89="n/a",$D89*$Y89,$G89)+IFERROR(IF(AND($V89&lt;=Z$1,$W89&gt;=Z$1),INDEX(Reliability!E$23:E$50,MATCH($T89,Reliability!$C$23:$C$50,0)),0),0)*$H89*$X89*$Y89),$D89)*$R89</f>
        <v>0</v>
      </c>
      <c r="AA89" s="99">
        <f>MIN((IFERROR(IF(AND($V89&lt;=AA$1,$W89&gt;=AA$1),INDEX(Reliability!F$23:F$50,MATCH($S89,Reliability!$C$23:$C$50,0)),0),0)*IF($T89="n/a",$D89*$Y89,$G89)+IFERROR(IF(AND($V89&lt;=AA$1,$W89&gt;=AA$1),INDEX(Reliability!F$23:F$50,MATCH($T89,Reliability!$C$23:$C$50,0)),0),0)*$H89*$X89*$Y89),$D89)*$R89</f>
        <v>0</v>
      </c>
      <c r="AB89" s="99">
        <f>MIN((IFERROR(IF(AND($V89&lt;=AB$1,$W89&gt;=AB$1),INDEX(Reliability!G$23:G$50,MATCH($S89,Reliability!$C$23:$C$50,0)),0),0)*IF($T89="n/a",$D89*$Y89,$G89)+IFERROR(IF(AND($V89&lt;=AB$1,$W89&gt;=AB$1),INDEX(Reliability!G$23:G$50,MATCH($T89,Reliability!$C$23:$C$50,0)),0),0)*$H89*$X89*$Y89),$D89)*$R89</f>
        <v>0</v>
      </c>
      <c r="AC89" s="99">
        <f>MIN((IFERROR(IF(AND($V89&lt;=AC$1,$W89&gt;=AC$1),INDEX(Reliability!H$23:H$50,MATCH($S89,Reliability!$C$23:$C$50,0)),0),0)*IF($T89="n/a",$D89*$Y89,$G89)+IFERROR(IF(AND($V89&lt;=AC$1,$W89&gt;=AC$1),INDEX(Reliability!H$23:H$50,MATCH($T89,Reliability!$C$23:$C$50,0)),0),0)*$H89*$X89*$Y89),$D89)*$R89</f>
        <v>0</v>
      </c>
      <c r="AD89" s="99">
        <f>MIN((IFERROR(IF(AND($V89&lt;=AD$1,$W89&gt;=AD$1),INDEX(Reliability!I$23:I$50,MATCH($S89,Reliability!$C$23:$C$50,0)),0),0)*IF($T89="n/a",$D89*$Y89,$G89)+IFERROR(IF(AND($V89&lt;=AD$1,$W89&gt;=AD$1),INDEX(Reliability!I$23:I$50,MATCH($T89,Reliability!$C$23:$C$50,0)),0),0)*$H89*$X89*$Y89),$D89)*$R89</f>
        <v>0</v>
      </c>
      <c r="AE89" s="99">
        <f>MIN((IFERROR(IF(AND($V89&lt;=AE$1,$W89&gt;=AE$1),INDEX(Reliability!J$23:J$50,MATCH($S89,Reliability!$C$23:$C$50,0)),0),0)*IF($T89="n/a",$D89*$Y89,$G89)+IFERROR(IF(AND($V89&lt;=AE$1,$W89&gt;=AE$1),INDEX(Reliability!J$23:J$50,MATCH($T89,Reliability!$C$23:$C$50,0)),0),0)*$H89*$X89*$Y89),$D89)*$R89</f>
        <v>0</v>
      </c>
      <c r="AF89" s="99">
        <f>MIN((IFERROR(IF(AND($V89&lt;=AF$1,$W89&gt;=AF$1),INDEX(Reliability!K$23:K$50,MATCH($S89,Reliability!$C$23:$C$50,0)),0),0)*IF($T89="n/a",$D89*$Y89,$G89)+IFERROR(IF(AND($V89&lt;=AF$1,$W89&gt;=AF$1),INDEX(Reliability!K$23:K$50,MATCH($T89,Reliability!$C$23:$C$50,0)),0),0)*$H89*$X89*$Y89),$D89)*$R89</f>
        <v>0</v>
      </c>
      <c r="AG89" s="99">
        <f>MIN((IFERROR(IF(AND($V89&lt;=AG$1,$W89&gt;=AG$1),INDEX(Reliability!L$23:L$50,MATCH($S89,Reliability!$C$23:$C$50,0)),0),0)*IF($T89="n/a",$D89*$Y89,$G89)+IFERROR(IF(AND($V89&lt;=AG$1,$W89&gt;=AG$1),INDEX(Reliability!L$23:L$50,MATCH($T89,Reliability!$C$23:$C$50,0)),0),0)*$H89*$X89*$Y89),$D89)*$R89</f>
        <v>0</v>
      </c>
      <c r="AH89" s="99">
        <f>MIN((IFERROR(IF(AND($V89&lt;=AH$1,$W89&gt;=AH$1),INDEX(Reliability!M$23:M$50,MATCH($S89,Reliability!$C$23:$C$50,0)),0),0)*IF($T89="n/a",$D89*$Y89,$G89)+IFERROR(IF(AND($V89&lt;=AH$1,$W89&gt;=AH$1),INDEX(Reliability!M$23:M$50,MATCH($T89,Reliability!$C$23:$C$50,0)),0),0)*$H89*$X89*$Y89),$D89)*$R89</f>
        <v>0</v>
      </c>
      <c r="AI89" s="99">
        <f>MIN((IFERROR(IF(AND($V89&lt;=AI$1,$W89&gt;=AI$1),INDEX(Reliability!N$23:N$50,MATCH($S89,Reliability!$C$23:$C$50,0)),0),0)*IF($T89="n/a",$D89*$Y89,$G89)+IFERROR(IF(AND($V89&lt;=AI$1,$W89&gt;=AI$1),INDEX(Reliability!N$23:N$50,MATCH($T89,Reliability!$C$23:$C$50,0)),0),0)*$H89*$X89*$Y89),$D89)*$R89</f>
        <v>0</v>
      </c>
      <c r="AJ89" s="99">
        <f>MIN((IFERROR(IF(AND($V89&lt;=AJ$1,$W89&gt;=AJ$1),INDEX(Reliability!O$23:O$50,MATCH($S89,Reliability!$C$23:$C$50,0)),0),0)*IF($T89="n/a",$D89*$Y89,$G89)+IFERROR(IF(AND($V89&lt;=AJ$1,$W89&gt;=AJ$1),INDEX(Reliability!O$23:O$50,MATCH($T89,Reliability!$C$23:$C$50,0)),0),0)*$H89*$X89*$Y89),$D89)*$R89</f>
        <v>0</v>
      </c>
      <c r="AK89" s="99">
        <f>MIN((IFERROR(IF(AND($V89&lt;=AK$1,$W89&gt;=AK$1),INDEX(Reliability!P$23:P$50,MATCH($S89,Reliability!$C$23:$C$50,0)),0),0)*IF($T89="n/a",$D89*$Y89,$G89)+IFERROR(IF(AND($V89&lt;=AK$1,$W89&gt;=AK$1),INDEX(Reliability!P$23:P$50,MATCH($T89,Reliability!$C$23:$C$50,0)),0),0)*$H89*$X89*$Y89),$D89)*$R89</f>
        <v>0</v>
      </c>
    </row>
    <row r="90" spans="2:37" x14ac:dyDescent="0.25">
      <c r="B90" s="118" t="str">
        <f>unique_contracts!B86</f>
        <v>_NEW_GENERIC_BIOMASS/WOOD</v>
      </c>
      <c r="C90" s="99" t="str">
        <f>unique_contracts!D86</f>
        <v>PlannedNew</v>
      </c>
      <c r="D90" s="117">
        <f>unique_contracts!J86</f>
        <v>11</v>
      </c>
      <c r="E90" s="99">
        <f>unique_contracts!M86</f>
        <v>0</v>
      </c>
      <c r="F90" s="99">
        <f>unique_contracts!N86</f>
        <v>0</v>
      </c>
      <c r="G90" s="99">
        <f>unique_contracts!P86</f>
        <v>0</v>
      </c>
      <c r="H90" s="99">
        <f>unique_contracts!R86</f>
        <v>0</v>
      </c>
      <c r="I90" s="99">
        <f>unique_contracts!V86</f>
        <v>0</v>
      </c>
      <c r="J90" s="118" t="str">
        <f>unique_contracts!AB86</f>
        <v>Buy</v>
      </c>
      <c r="K90" s="99">
        <f>unique_contracts!AM86</f>
        <v>0</v>
      </c>
      <c r="L90" s="99">
        <f>unique_contracts!AN86</f>
        <v>0</v>
      </c>
      <c r="M90" s="99">
        <f>unique_contracts!AO86</f>
        <v>0</v>
      </c>
      <c r="N90" s="99">
        <f>unique_contracts!AP86</f>
        <v>0</v>
      </c>
      <c r="O90" s="99">
        <f>unique_contracts!AQ86</f>
        <v>0</v>
      </c>
      <c r="P90" s="99">
        <f>unique_contracts!AR86</f>
        <v>0</v>
      </c>
      <c r="Q90" s="99" t="str">
        <f>unique_contracts!BP86</f>
        <v>EnergyCapacity</v>
      </c>
      <c r="R90" s="99">
        <f t="shared" si="7"/>
        <v>1</v>
      </c>
      <c r="S90" s="99" t="str">
        <f>IFERROR(IF(AND(I90&gt;0,E90="NotHybrid"),_xlfn.CONCAT(MAX(MIN(ROUNDDOWN(I90/D90,0),8),4),INDEX(resources!$G:$G,MATCH(B90,resources!$A:$A,0))),INDEX(resources!$G:$G,MATCH(B90,resources!$A:$A,0))),"n/a")</f>
        <v>biomass_wood</v>
      </c>
      <c r="T90" s="99" t="str">
        <f t="shared" si="8"/>
        <v>n/a</v>
      </c>
      <c r="U90" s="99" t="str">
        <f t="shared" si="9"/>
        <v>biomass_wood</v>
      </c>
      <c r="V90" s="99">
        <f t="shared" si="10"/>
        <v>0</v>
      </c>
      <c r="W90" s="99">
        <f t="shared" si="11"/>
        <v>0</v>
      </c>
      <c r="X90" s="116">
        <f t="shared" si="12"/>
        <v>1</v>
      </c>
      <c r="Y90" s="116">
        <f t="shared" si="13"/>
        <v>1</v>
      </c>
      <c r="Z90" s="99">
        <f>MIN((IFERROR(IF(AND($V90&lt;=Z$1,$W90&gt;=Z$1),INDEX(Reliability!E$23:E$50,MATCH($S90,Reliability!$C$23:$C$50,0)),0),0)*IF($T90="n/a",$D90*$Y90,$G90)+IFERROR(IF(AND($V90&lt;=Z$1,$W90&gt;=Z$1),INDEX(Reliability!E$23:E$50,MATCH($T90,Reliability!$C$23:$C$50,0)),0),0)*$H90*$X90*$Y90),$D90)*$R90</f>
        <v>0</v>
      </c>
      <c r="AA90" s="99">
        <f>MIN((IFERROR(IF(AND($V90&lt;=AA$1,$W90&gt;=AA$1),INDEX(Reliability!F$23:F$50,MATCH($S90,Reliability!$C$23:$C$50,0)),0),0)*IF($T90="n/a",$D90*$Y90,$G90)+IFERROR(IF(AND($V90&lt;=AA$1,$W90&gt;=AA$1),INDEX(Reliability!F$23:F$50,MATCH($T90,Reliability!$C$23:$C$50,0)),0),0)*$H90*$X90*$Y90),$D90)*$R90</f>
        <v>0</v>
      </c>
      <c r="AB90" s="99">
        <f>MIN((IFERROR(IF(AND($V90&lt;=AB$1,$W90&gt;=AB$1),INDEX(Reliability!G$23:G$50,MATCH($S90,Reliability!$C$23:$C$50,0)),0),0)*IF($T90="n/a",$D90*$Y90,$G90)+IFERROR(IF(AND($V90&lt;=AB$1,$W90&gt;=AB$1),INDEX(Reliability!G$23:G$50,MATCH($T90,Reliability!$C$23:$C$50,0)),0),0)*$H90*$X90*$Y90),$D90)*$R90</f>
        <v>0</v>
      </c>
      <c r="AC90" s="99">
        <f>MIN((IFERROR(IF(AND($V90&lt;=AC$1,$W90&gt;=AC$1),INDEX(Reliability!H$23:H$50,MATCH($S90,Reliability!$C$23:$C$50,0)),0),0)*IF($T90="n/a",$D90*$Y90,$G90)+IFERROR(IF(AND($V90&lt;=AC$1,$W90&gt;=AC$1),INDEX(Reliability!H$23:H$50,MATCH($T90,Reliability!$C$23:$C$50,0)),0),0)*$H90*$X90*$Y90),$D90)*$R90</f>
        <v>0</v>
      </c>
      <c r="AD90" s="99">
        <f>MIN((IFERROR(IF(AND($V90&lt;=AD$1,$W90&gt;=AD$1),INDEX(Reliability!I$23:I$50,MATCH($S90,Reliability!$C$23:$C$50,0)),0),0)*IF($T90="n/a",$D90*$Y90,$G90)+IFERROR(IF(AND($V90&lt;=AD$1,$W90&gt;=AD$1),INDEX(Reliability!I$23:I$50,MATCH($T90,Reliability!$C$23:$C$50,0)),0),0)*$H90*$X90*$Y90),$D90)*$R90</f>
        <v>0</v>
      </c>
      <c r="AE90" s="99">
        <f>MIN((IFERROR(IF(AND($V90&lt;=AE$1,$W90&gt;=AE$1),INDEX(Reliability!J$23:J$50,MATCH($S90,Reliability!$C$23:$C$50,0)),0),0)*IF($T90="n/a",$D90*$Y90,$G90)+IFERROR(IF(AND($V90&lt;=AE$1,$W90&gt;=AE$1),INDEX(Reliability!J$23:J$50,MATCH($T90,Reliability!$C$23:$C$50,0)),0),0)*$H90*$X90*$Y90),$D90)*$R90</f>
        <v>0</v>
      </c>
      <c r="AF90" s="99">
        <f>MIN((IFERROR(IF(AND($V90&lt;=AF$1,$W90&gt;=AF$1),INDEX(Reliability!K$23:K$50,MATCH($S90,Reliability!$C$23:$C$50,0)),0),0)*IF($T90="n/a",$D90*$Y90,$G90)+IFERROR(IF(AND($V90&lt;=AF$1,$W90&gt;=AF$1),INDEX(Reliability!K$23:K$50,MATCH($T90,Reliability!$C$23:$C$50,0)),0),0)*$H90*$X90*$Y90),$D90)*$R90</f>
        <v>0</v>
      </c>
      <c r="AG90" s="99">
        <f>MIN((IFERROR(IF(AND($V90&lt;=AG$1,$W90&gt;=AG$1),INDEX(Reliability!L$23:L$50,MATCH($S90,Reliability!$C$23:$C$50,0)),0),0)*IF($T90="n/a",$D90*$Y90,$G90)+IFERROR(IF(AND($V90&lt;=AG$1,$W90&gt;=AG$1),INDEX(Reliability!L$23:L$50,MATCH($T90,Reliability!$C$23:$C$50,0)),0),0)*$H90*$X90*$Y90),$D90)*$R90</f>
        <v>0</v>
      </c>
      <c r="AH90" s="99">
        <f>MIN((IFERROR(IF(AND($V90&lt;=AH$1,$W90&gt;=AH$1),INDEX(Reliability!M$23:M$50,MATCH($S90,Reliability!$C$23:$C$50,0)),0),0)*IF($T90="n/a",$D90*$Y90,$G90)+IFERROR(IF(AND($V90&lt;=AH$1,$W90&gt;=AH$1),INDEX(Reliability!M$23:M$50,MATCH($T90,Reliability!$C$23:$C$50,0)),0),0)*$H90*$X90*$Y90),$D90)*$R90</f>
        <v>0</v>
      </c>
      <c r="AI90" s="99">
        <f>MIN((IFERROR(IF(AND($V90&lt;=AI$1,$W90&gt;=AI$1),INDEX(Reliability!N$23:N$50,MATCH($S90,Reliability!$C$23:$C$50,0)),0),0)*IF($T90="n/a",$D90*$Y90,$G90)+IFERROR(IF(AND($V90&lt;=AI$1,$W90&gt;=AI$1),INDEX(Reliability!N$23:N$50,MATCH($T90,Reliability!$C$23:$C$50,0)),0),0)*$H90*$X90*$Y90),$D90)*$R90</f>
        <v>0</v>
      </c>
      <c r="AJ90" s="99">
        <f>MIN((IFERROR(IF(AND($V90&lt;=AJ$1,$W90&gt;=AJ$1),INDEX(Reliability!O$23:O$50,MATCH($S90,Reliability!$C$23:$C$50,0)),0),0)*IF($T90="n/a",$D90*$Y90,$G90)+IFERROR(IF(AND($V90&lt;=AJ$1,$W90&gt;=AJ$1),INDEX(Reliability!O$23:O$50,MATCH($T90,Reliability!$C$23:$C$50,0)),0),0)*$H90*$X90*$Y90),$D90)*$R90</f>
        <v>0</v>
      </c>
      <c r="AK90" s="99">
        <f>MIN((IFERROR(IF(AND($V90&lt;=AK$1,$W90&gt;=AK$1),INDEX(Reliability!P$23:P$50,MATCH($S90,Reliability!$C$23:$C$50,0)),0),0)*IF($T90="n/a",$D90*$Y90,$G90)+IFERROR(IF(AND($V90&lt;=AK$1,$W90&gt;=AK$1),INDEX(Reliability!P$23:P$50,MATCH($T90,Reliability!$C$23:$C$50,0)),0),0)*$H90*$X90*$Y90),$D90)*$R90</f>
        <v>0</v>
      </c>
    </row>
    <row r="91" spans="2:37" x14ac:dyDescent="0.25">
      <c r="B91" s="118" t="str">
        <f>unique_contracts!B87</f>
        <v>_NEW_GENERIC_GEOTHERMAL</v>
      </c>
      <c r="C91" s="99" t="str">
        <f>unique_contracts!D87</f>
        <v>PlannedNew</v>
      </c>
      <c r="D91" s="117">
        <f>unique_contracts!J87</f>
        <v>200</v>
      </c>
      <c r="E91" s="99">
        <f>unique_contracts!M87</f>
        <v>0</v>
      </c>
      <c r="F91" s="99">
        <f>unique_contracts!N87</f>
        <v>0</v>
      </c>
      <c r="G91" s="99">
        <f>unique_contracts!P87</f>
        <v>0</v>
      </c>
      <c r="H91" s="99">
        <f>unique_contracts!R87</f>
        <v>0</v>
      </c>
      <c r="I91" s="99">
        <f>unique_contracts!V87</f>
        <v>0</v>
      </c>
      <c r="J91" s="118" t="str">
        <f>unique_contracts!AB87</f>
        <v>Buy</v>
      </c>
      <c r="K91" s="99">
        <f>unique_contracts!AM87</f>
        <v>0</v>
      </c>
      <c r="L91" s="99">
        <f>unique_contracts!AN87</f>
        <v>0</v>
      </c>
      <c r="M91" s="99">
        <f>unique_contracts!AO87</f>
        <v>0</v>
      </c>
      <c r="N91" s="99">
        <f>unique_contracts!AP87</f>
        <v>0</v>
      </c>
      <c r="O91" s="99">
        <f>unique_contracts!AQ87</f>
        <v>0</v>
      </c>
      <c r="P91" s="99">
        <f>unique_contracts!AR87</f>
        <v>0</v>
      </c>
      <c r="Q91" s="99" t="str">
        <f>unique_contracts!BP87</f>
        <v>EnergyCapacity</v>
      </c>
      <c r="R91" s="99">
        <f t="shared" si="7"/>
        <v>1</v>
      </c>
      <c r="S91" s="99" t="str">
        <f>IFERROR(IF(AND(I91&gt;0,E91="NotHybrid"),_xlfn.CONCAT(MAX(MIN(ROUNDDOWN(I91/D91,0),8),4),INDEX(resources!$G:$G,MATCH(B91,resources!$A:$A,0))),INDEX(resources!$G:$G,MATCH(B91,resources!$A:$A,0))),"n/a")</f>
        <v>geothermal</v>
      </c>
      <c r="T91" s="99" t="str">
        <f t="shared" si="8"/>
        <v>n/a</v>
      </c>
      <c r="U91" s="99" t="str">
        <f t="shared" si="9"/>
        <v>geothermal</v>
      </c>
      <c r="V91" s="99">
        <f t="shared" si="10"/>
        <v>0</v>
      </c>
      <c r="W91" s="99">
        <f t="shared" si="11"/>
        <v>0</v>
      </c>
      <c r="X91" s="116">
        <f t="shared" si="12"/>
        <v>1</v>
      </c>
      <c r="Y91" s="116">
        <f t="shared" si="13"/>
        <v>1</v>
      </c>
      <c r="Z91" s="99">
        <f>MIN((IFERROR(IF(AND($V91&lt;=Z$1,$W91&gt;=Z$1),INDEX(Reliability!E$23:E$50,MATCH($S91,Reliability!$C$23:$C$50,0)),0),0)*IF($T91="n/a",$D91*$Y91,$G91)+IFERROR(IF(AND($V91&lt;=Z$1,$W91&gt;=Z$1),INDEX(Reliability!E$23:E$50,MATCH($T91,Reliability!$C$23:$C$50,0)),0),0)*$H91*$X91*$Y91),$D91)*$R91</f>
        <v>0</v>
      </c>
      <c r="AA91" s="99">
        <f>MIN((IFERROR(IF(AND($V91&lt;=AA$1,$W91&gt;=AA$1),INDEX(Reliability!F$23:F$50,MATCH($S91,Reliability!$C$23:$C$50,0)),0),0)*IF($T91="n/a",$D91*$Y91,$G91)+IFERROR(IF(AND($V91&lt;=AA$1,$W91&gt;=AA$1),INDEX(Reliability!F$23:F$50,MATCH($T91,Reliability!$C$23:$C$50,0)),0),0)*$H91*$X91*$Y91),$D91)*$R91</f>
        <v>0</v>
      </c>
      <c r="AB91" s="99">
        <f>MIN((IFERROR(IF(AND($V91&lt;=AB$1,$W91&gt;=AB$1),INDEX(Reliability!G$23:G$50,MATCH($S91,Reliability!$C$23:$C$50,0)),0),0)*IF($T91="n/a",$D91*$Y91,$G91)+IFERROR(IF(AND($V91&lt;=AB$1,$W91&gt;=AB$1),INDEX(Reliability!G$23:G$50,MATCH($T91,Reliability!$C$23:$C$50,0)),0),0)*$H91*$X91*$Y91),$D91)*$R91</f>
        <v>0</v>
      </c>
      <c r="AC91" s="99">
        <f>MIN((IFERROR(IF(AND($V91&lt;=AC$1,$W91&gt;=AC$1),INDEX(Reliability!H$23:H$50,MATCH($S91,Reliability!$C$23:$C$50,0)),0),0)*IF($T91="n/a",$D91*$Y91,$G91)+IFERROR(IF(AND($V91&lt;=AC$1,$W91&gt;=AC$1),INDEX(Reliability!H$23:H$50,MATCH($T91,Reliability!$C$23:$C$50,0)),0),0)*$H91*$X91*$Y91),$D91)*$R91</f>
        <v>0</v>
      </c>
      <c r="AD91" s="99">
        <f>MIN((IFERROR(IF(AND($V91&lt;=AD$1,$W91&gt;=AD$1),INDEX(Reliability!I$23:I$50,MATCH($S91,Reliability!$C$23:$C$50,0)),0),0)*IF($T91="n/a",$D91*$Y91,$G91)+IFERROR(IF(AND($V91&lt;=AD$1,$W91&gt;=AD$1),INDEX(Reliability!I$23:I$50,MATCH($T91,Reliability!$C$23:$C$50,0)),0),0)*$H91*$X91*$Y91),$D91)*$R91</f>
        <v>0</v>
      </c>
      <c r="AE91" s="99">
        <f>MIN((IFERROR(IF(AND($V91&lt;=AE$1,$W91&gt;=AE$1),INDEX(Reliability!J$23:J$50,MATCH($S91,Reliability!$C$23:$C$50,0)),0),0)*IF($T91="n/a",$D91*$Y91,$G91)+IFERROR(IF(AND($V91&lt;=AE$1,$W91&gt;=AE$1),INDEX(Reliability!J$23:J$50,MATCH($T91,Reliability!$C$23:$C$50,0)),0),0)*$H91*$X91*$Y91),$D91)*$R91</f>
        <v>0</v>
      </c>
      <c r="AF91" s="99">
        <f>MIN((IFERROR(IF(AND($V91&lt;=AF$1,$W91&gt;=AF$1),INDEX(Reliability!K$23:K$50,MATCH($S91,Reliability!$C$23:$C$50,0)),0),0)*IF($T91="n/a",$D91*$Y91,$G91)+IFERROR(IF(AND($V91&lt;=AF$1,$W91&gt;=AF$1),INDEX(Reliability!K$23:K$50,MATCH($T91,Reliability!$C$23:$C$50,0)),0),0)*$H91*$X91*$Y91),$D91)*$R91</f>
        <v>0</v>
      </c>
      <c r="AG91" s="99">
        <f>MIN((IFERROR(IF(AND($V91&lt;=AG$1,$W91&gt;=AG$1),INDEX(Reliability!L$23:L$50,MATCH($S91,Reliability!$C$23:$C$50,0)),0),0)*IF($T91="n/a",$D91*$Y91,$G91)+IFERROR(IF(AND($V91&lt;=AG$1,$W91&gt;=AG$1),INDEX(Reliability!L$23:L$50,MATCH($T91,Reliability!$C$23:$C$50,0)),0),0)*$H91*$X91*$Y91),$D91)*$R91</f>
        <v>0</v>
      </c>
      <c r="AH91" s="99">
        <f>MIN((IFERROR(IF(AND($V91&lt;=AH$1,$W91&gt;=AH$1),INDEX(Reliability!M$23:M$50,MATCH($S91,Reliability!$C$23:$C$50,0)),0),0)*IF($T91="n/a",$D91*$Y91,$G91)+IFERROR(IF(AND($V91&lt;=AH$1,$W91&gt;=AH$1),INDEX(Reliability!M$23:M$50,MATCH($T91,Reliability!$C$23:$C$50,0)),0),0)*$H91*$X91*$Y91),$D91)*$R91</f>
        <v>0</v>
      </c>
      <c r="AI91" s="99">
        <f>MIN((IFERROR(IF(AND($V91&lt;=AI$1,$W91&gt;=AI$1),INDEX(Reliability!N$23:N$50,MATCH($S91,Reliability!$C$23:$C$50,0)),0),0)*IF($T91="n/a",$D91*$Y91,$G91)+IFERROR(IF(AND($V91&lt;=AI$1,$W91&gt;=AI$1),INDEX(Reliability!N$23:N$50,MATCH($T91,Reliability!$C$23:$C$50,0)),0),0)*$H91*$X91*$Y91),$D91)*$R91</f>
        <v>0</v>
      </c>
      <c r="AJ91" s="99">
        <f>MIN((IFERROR(IF(AND($V91&lt;=AJ$1,$W91&gt;=AJ$1),INDEX(Reliability!O$23:O$50,MATCH($S91,Reliability!$C$23:$C$50,0)),0),0)*IF($T91="n/a",$D91*$Y91,$G91)+IFERROR(IF(AND($V91&lt;=AJ$1,$W91&gt;=AJ$1),INDEX(Reliability!O$23:O$50,MATCH($T91,Reliability!$C$23:$C$50,0)),0),0)*$H91*$X91*$Y91),$D91)*$R91</f>
        <v>0</v>
      </c>
      <c r="AK91" s="99">
        <f>MIN((IFERROR(IF(AND($V91&lt;=AK$1,$W91&gt;=AK$1),INDEX(Reliability!P$23:P$50,MATCH($S91,Reliability!$C$23:$C$50,0)),0),0)*IF($T91="n/a",$D91*$Y91,$G91)+IFERROR(IF(AND($V91&lt;=AK$1,$W91&gt;=AK$1),INDEX(Reliability!P$23:P$50,MATCH($T91,Reliability!$C$23:$C$50,0)),0),0)*$H91*$X91*$Y91),$D91)*$R91</f>
        <v>0</v>
      </c>
    </row>
    <row r="92" spans="2:37" x14ac:dyDescent="0.25">
      <c r="B92" s="118" t="str">
        <f>unique_contracts!B88</f>
        <v>_NEW_GENERIC_BATTERY_STORAGE</v>
      </c>
      <c r="C92" s="99" t="str">
        <f>unique_contracts!D88</f>
        <v>PlannedNew</v>
      </c>
      <c r="D92" s="117">
        <f>unique_contracts!J88</f>
        <v>125</v>
      </c>
      <c r="E92" s="99">
        <f>unique_contracts!M88</f>
        <v>0</v>
      </c>
      <c r="F92" s="99">
        <f>unique_contracts!N88</f>
        <v>0</v>
      </c>
      <c r="G92" s="99">
        <f>unique_contracts!P88</f>
        <v>0</v>
      </c>
      <c r="H92" s="99">
        <f>unique_contracts!R88</f>
        <v>0</v>
      </c>
      <c r="I92" s="99">
        <f>unique_contracts!V88</f>
        <v>1000</v>
      </c>
      <c r="J92" s="118" t="str">
        <f>unique_contracts!AB88</f>
        <v>Buy</v>
      </c>
      <c r="K92" s="99">
        <f>unique_contracts!AM88</f>
        <v>0</v>
      </c>
      <c r="L92" s="99">
        <f>unique_contracts!AN88</f>
        <v>0</v>
      </c>
      <c r="M92" s="99">
        <f>unique_contracts!AO88</f>
        <v>0</v>
      </c>
      <c r="N92" s="99">
        <f>unique_contracts!AP88</f>
        <v>0</v>
      </c>
      <c r="O92" s="99">
        <f>unique_contracts!AQ88</f>
        <v>0</v>
      </c>
      <c r="P92" s="99">
        <f>unique_contracts!AR88</f>
        <v>0</v>
      </c>
      <c r="Q92" s="99" t="str">
        <f>unique_contracts!BP88</f>
        <v>EnergyCapacity</v>
      </c>
      <c r="R92" s="99">
        <f t="shared" si="7"/>
        <v>1</v>
      </c>
      <c r="S92" s="99" t="str">
        <f>IFERROR(IF(AND(I92&gt;0,E92="NotHybrid"),_xlfn.CONCAT(MAX(MIN(ROUNDDOWN(I92/D92,0),8),4),INDEX(resources!$G:$G,MATCH(B92,resources!$A:$A,0))),INDEX(resources!$G:$G,MATCH(B92,resources!$A:$A,0))),"n/a")</f>
        <v>hr_batteries</v>
      </c>
      <c r="T92" s="99" t="str">
        <f t="shared" si="8"/>
        <v>n/a</v>
      </c>
      <c r="U92" s="99" t="str">
        <f t="shared" si="9"/>
        <v>hr_batteries</v>
      </c>
      <c r="V92" s="99">
        <f t="shared" si="10"/>
        <v>0</v>
      </c>
      <c r="W92" s="99">
        <f t="shared" si="11"/>
        <v>0</v>
      </c>
      <c r="X92" s="116">
        <f t="shared" si="12"/>
        <v>1</v>
      </c>
      <c r="Y92" s="116">
        <f t="shared" si="13"/>
        <v>1</v>
      </c>
      <c r="Z92" s="99">
        <f>MIN((IFERROR(IF(AND($V92&lt;=Z$1,$W92&gt;=Z$1),INDEX(Reliability!E$23:E$50,MATCH($S92,Reliability!$C$23:$C$50,0)),0),0)*IF($T92="n/a",$D92*$Y92,$G92)+IFERROR(IF(AND($V92&lt;=Z$1,$W92&gt;=Z$1),INDEX(Reliability!E$23:E$50,MATCH($T92,Reliability!$C$23:$C$50,0)),0),0)*$H92*$X92*$Y92),$D92)*$R92</f>
        <v>0</v>
      </c>
      <c r="AA92" s="99">
        <f>MIN((IFERROR(IF(AND($V92&lt;=AA$1,$W92&gt;=AA$1),INDEX(Reliability!F$23:F$50,MATCH($S92,Reliability!$C$23:$C$50,0)),0),0)*IF($T92="n/a",$D92*$Y92,$G92)+IFERROR(IF(AND($V92&lt;=AA$1,$W92&gt;=AA$1),INDEX(Reliability!F$23:F$50,MATCH($T92,Reliability!$C$23:$C$50,0)),0),0)*$H92*$X92*$Y92),$D92)*$R92</f>
        <v>0</v>
      </c>
      <c r="AB92" s="99">
        <f>MIN((IFERROR(IF(AND($V92&lt;=AB$1,$W92&gt;=AB$1),INDEX(Reliability!G$23:G$50,MATCH($S92,Reliability!$C$23:$C$50,0)),0),0)*IF($T92="n/a",$D92*$Y92,$G92)+IFERROR(IF(AND($V92&lt;=AB$1,$W92&gt;=AB$1),INDEX(Reliability!G$23:G$50,MATCH($T92,Reliability!$C$23:$C$50,0)),0),0)*$H92*$X92*$Y92),$D92)*$R92</f>
        <v>0</v>
      </c>
      <c r="AC92" s="99">
        <f>MIN((IFERROR(IF(AND($V92&lt;=AC$1,$W92&gt;=AC$1),INDEX(Reliability!H$23:H$50,MATCH($S92,Reliability!$C$23:$C$50,0)),0),0)*IF($T92="n/a",$D92*$Y92,$G92)+IFERROR(IF(AND($V92&lt;=AC$1,$W92&gt;=AC$1),INDEX(Reliability!H$23:H$50,MATCH($T92,Reliability!$C$23:$C$50,0)),0),0)*$H92*$X92*$Y92),$D92)*$R92</f>
        <v>0</v>
      </c>
      <c r="AD92" s="99">
        <f>MIN((IFERROR(IF(AND($V92&lt;=AD$1,$W92&gt;=AD$1),INDEX(Reliability!I$23:I$50,MATCH($S92,Reliability!$C$23:$C$50,0)),0),0)*IF($T92="n/a",$D92*$Y92,$G92)+IFERROR(IF(AND($V92&lt;=AD$1,$W92&gt;=AD$1),INDEX(Reliability!I$23:I$50,MATCH($T92,Reliability!$C$23:$C$50,0)),0),0)*$H92*$X92*$Y92),$D92)*$R92</f>
        <v>0</v>
      </c>
      <c r="AE92" s="99">
        <f>MIN((IFERROR(IF(AND($V92&lt;=AE$1,$W92&gt;=AE$1),INDEX(Reliability!J$23:J$50,MATCH($S92,Reliability!$C$23:$C$50,0)),0),0)*IF($T92="n/a",$D92*$Y92,$G92)+IFERROR(IF(AND($V92&lt;=AE$1,$W92&gt;=AE$1),INDEX(Reliability!J$23:J$50,MATCH($T92,Reliability!$C$23:$C$50,0)),0),0)*$H92*$X92*$Y92),$D92)*$R92</f>
        <v>0</v>
      </c>
      <c r="AF92" s="99">
        <f>MIN((IFERROR(IF(AND($V92&lt;=AF$1,$W92&gt;=AF$1),INDEX(Reliability!K$23:K$50,MATCH($S92,Reliability!$C$23:$C$50,0)),0),0)*IF($T92="n/a",$D92*$Y92,$G92)+IFERROR(IF(AND($V92&lt;=AF$1,$W92&gt;=AF$1),INDEX(Reliability!K$23:K$50,MATCH($T92,Reliability!$C$23:$C$50,0)),0),0)*$H92*$X92*$Y92),$D92)*$R92</f>
        <v>0</v>
      </c>
      <c r="AG92" s="99">
        <f>MIN((IFERROR(IF(AND($V92&lt;=AG$1,$W92&gt;=AG$1),INDEX(Reliability!L$23:L$50,MATCH($S92,Reliability!$C$23:$C$50,0)),0),0)*IF($T92="n/a",$D92*$Y92,$G92)+IFERROR(IF(AND($V92&lt;=AG$1,$W92&gt;=AG$1),INDEX(Reliability!L$23:L$50,MATCH($T92,Reliability!$C$23:$C$50,0)),0),0)*$H92*$X92*$Y92),$D92)*$R92</f>
        <v>0</v>
      </c>
      <c r="AH92" s="99">
        <f>MIN((IFERROR(IF(AND($V92&lt;=AH$1,$W92&gt;=AH$1),INDEX(Reliability!M$23:M$50,MATCH($S92,Reliability!$C$23:$C$50,0)),0),0)*IF($T92="n/a",$D92*$Y92,$G92)+IFERROR(IF(AND($V92&lt;=AH$1,$W92&gt;=AH$1),INDEX(Reliability!M$23:M$50,MATCH($T92,Reliability!$C$23:$C$50,0)),0),0)*$H92*$X92*$Y92),$D92)*$R92</f>
        <v>0</v>
      </c>
      <c r="AI92" s="99">
        <f>MIN((IFERROR(IF(AND($V92&lt;=AI$1,$W92&gt;=AI$1),INDEX(Reliability!N$23:N$50,MATCH($S92,Reliability!$C$23:$C$50,0)),0),0)*IF($T92="n/a",$D92*$Y92,$G92)+IFERROR(IF(AND($V92&lt;=AI$1,$W92&gt;=AI$1),INDEX(Reliability!N$23:N$50,MATCH($T92,Reliability!$C$23:$C$50,0)),0),0)*$H92*$X92*$Y92),$D92)*$R92</f>
        <v>0</v>
      </c>
      <c r="AJ92" s="99">
        <f>MIN((IFERROR(IF(AND($V92&lt;=AJ$1,$W92&gt;=AJ$1),INDEX(Reliability!O$23:O$50,MATCH($S92,Reliability!$C$23:$C$50,0)),0),0)*IF($T92="n/a",$D92*$Y92,$G92)+IFERROR(IF(AND($V92&lt;=AJ$1,$W92&gt;=AJ$1),INDEX(Reliability!O$23:O$50,MATCH($T92,Reliability!$C$23:$C$50,0)),0),0)*$H92*$X92*$Y92),$D92)*$R92</f>
        <v>0</v>
      </c>
      <c r="AK92" s="99">
        <f>MIN((IFERROR(IF(AND($V92&lt;=AK$1,$W92&gt;=AK$1),INDEX(Reliability!P$23:P$50,MATCH($S92,Reliability!$C$23:$C$50,0)),0),0)*IF($T92="n/a",$D92*$Y92,$G92)+IFERROR(IF(AND($V92&lt;=AK$1,$W92&gt;=AK$1),INDEX(Reliability!P$23:P$50,MATCH($T92,Reliability!$C$23:$C$50,0)),0),0)*$H92*$X92*$Y92),$D92)*$R92</f>
        <v>0</v>
      </c>
    </row>
    <row r="93" spans="2:37" x14ac:dyDescent="0.25">
      <c r="B93" s="118" t="str">
        <f>unique_contracts!B89</f>
        <v>_NEW_GENERIC_BATTERY_STORAGE</v>
      </c>
      <c r="C93" s="99" t="str">
        <f>unique_contracts!D89</f>
        <v>PlannedNew</v>
      </c>
      <c r="D93" s="117">
        <f>unique_contracts!J89</f>
        <v>131</v>
      </c>
      <c r="E93" s="99">
        <f>unique_contracts!M89</f>
        <v>0</v>
      </c>
      <c r="F93" s="99">
        <f>unique_contracts!N89</f>
        <v>0</v>
      </c>
      <c r="G93" s="99">
        <f>unique_contracts!P89</f>
        <v>0</v>
      </c>
      <c r="H93" s="99">
        <f>unique_contracts!R89</f>
        <v>0</v>
      </c>
      <c r="I93" s="99">
        <f>unique_contracts!V89</f>
        <v>1048</v>
      </c>
      <c r="J93" s="118" t="str">
        <f>unique_contracts!AB89</f>
        <v>Buy</v>
      </c>
      <c r="K93" s="99">
        <f>unique_contracts!AM89</f>
        <v>0</v>
      </c>
      <c r="L93" s="99">
        <f>unique_contracts!AN89</f>
        <v>0</v>
      </c>
      <c r="M93" s="99">
        <f>unique_contracts!AO89</f>
        <v>0</v>
      </c>
      <c r="N93" s="99">
        <f>unique_contracts!AP89</f>
        <v>0</v>
      </c>
      <c r="O93" s="99">
        <f>unique_contracts!AQ89</f>
        <v>0</v>
      </c>
      <c r="P93" s="99">
        <f>unique_contracts!AR89</f>
        <v>0</v>
      </c>
      <c r="Q93" s="99" t="str">
        <f>unique_contracts!BP89</f>
        <v>EnergyCapacity</v>
      </c>
      <c r="R93" s="99">
        <f t="shared" si="7"/>
        <v>1</v>
      </c>
      <c r="S93" s="99" t="str">
        <f>IFERROR(IF(AND(I93&gt;0,E93="NotHybrid"),_xlfn.CONCAT(MAX(MIN(ROUNDDOWN(I93/D93,0),8),4),INDEX(resources!$G:$G,MATCH(B93,resources!$A:$A,0))),INDEX(resources!$G:$G,MATCH(B93,resources!$A:$A,0))),"n/a")</f>
        <v>hr_batteries</v>
      </c>
      <c r="T93" s="99" t="str">
        <f t="shared" si="8"/>
        <v>n/a</v>
      </c>
      <c r="U93" s="99" t="str">
        <f t="shared" si="9"/>
        <v>hr_batteries</v>
      </c>
      <c r="V93" s="99">
        <f t="shared" si="10"/>
        <v>0</v>
      </c>
      <c r="W93" s="99">
        <f t="shared" si="11"/>
        <v>0</v>
      </c>
      <c r="X93" s="116">
        <f t="shared" si="12"/>
        <v>1</v>
      </c>
      <c r="Y93" s="116">
        <f t="shared" si="13"/>
        <v>1</v>
      </c>
      <c r="Z93" s="99">
        <f>MIN((IFERROR(IF(AND($V93&lt;=Z$1,$W93&gt;=Z$1),INDEX(Reliability!E$23:E$50,MATCH($S93,Reliability!$C$23:$C$50,0)),0),0)*IF($T93="n/a",$D93*$Y93,$G93)+IFERROR(IF(AND($V93&lt;=Z$1,$W93&gt;=Z$1),INDEX(Reliability!E$23:E$50,MATCH($T93,Reliability!$C$23:$C$50,0)),0),0)*$H93*$X93*$Y93),$D93)*$R93</f>
        <v>0</v>
      </c>
      <c r="AA93" s="99">
        <f>MIN((IFERROR(IF(AND($V93&lt;=AA$1,$W93&gt;=AA$1),INDEX(Reliability!F$23:F$50,MATCH($S93,Reliability!$C$23:$C$50,0)),0),0)*IF($T93="n/a",$D93*$Y93,$G93)+IFERROR(IF(AND($V93&lt;=AA$1,$W93&gt;=AA$1),INDEX(Reliability!F$23:F$50,MATCH($T93,Reliability!$C$23:$C$50,0)),0),0)*$H93*$X93*$Y93),$D93)*$R93</f>
        <v>0</v>
      </c>
      <c r="AB93" s="99">
        <f>MIN((IFERROR(IF(AND($V93&lt;=AB$1,$W93&gt;=AB$1),INDEX(Reliability!G$23:G$50,MATCH($S93,Reliability!$C$23:$C$50,0)),0),0)*IF($T93="n/a",$D93*$Y93,$G93)+IFERROR(IF(AND($V93&lt;=AB$1,$W93&gt;=AB$1),INDEX(Reliability!G$23:G$50,MATCH($T93,Reliability!$C$23:$C$50,0)),0),0)*$H93*$X93*$Y93),$D93)*$R93</f>
        <v>0</v>
      </c>
      <c r="AC93" s="99">
        <f>MIN((IFERROR(IF(AND($V93&lt;=AC$1,$W93&gt;=AC$1),INDEX(Reliability!H$23:H$50,MATCH($S93,Reliability!$C$23:$C$50,0)),0),0)*IF($T93="n/a",$D93*$Y93,$G93)+IFERROR(IF(AND($V93&lt;=AC$1,$W93&gt;=AC$1),INDEX(Reliability!H$23:H$50,MATCH($T93,Reliability!$C$23:$C$50,0)),0),0)*$H93*$X93*$Y93),$D93)*$R93</f>
        <v>0</v>
      </c>
      <c r="AD93" s="99">
        <f>MIN((IFERROR(IF(AND($V93&lt;=AD$1,$W93&gt;=AD$1),INDEX(Reliability!I$23:I$50,MATCH($S93,Reliability!$C$23:$C$50,0)),0),0)*IF($T93="n/a",$D93*$Y93,$G93)+IFERROR(IF(AND($V93&lt;=AD$1,$W93&gt;=AD$1),INDEX(Reliability!I$23:I$50,MATCH($T93,Reliability!$C$23:$C$50,0)),0),0)*$H93*$X93*$Y93),$D93)*$R93</f>
        <v>0</v>
      </c>
      <c r="AE93" s="99">
        <f>MIN((IFERROR(IF(AND($V93&lt;=AE$1,$W93&gt;=AE$1),INDEX(Reliability!J$23:J$50,MATCH($S93,Reliability!$C$23:$C$50,0)),0),0)*IF($T93="n/a",$D93*$Y93,$G93)+IFERROR(IF(AND($V93&lt;=AE$1,$W93&gt;=AE$1),INDEX(Reliability!J$23:J$50,MATCH($T93,Reliability!$C$23:$C$50,0)),0),0)*$H93*$X93*$Y93),$D93)*$R93</f>
        <v>0</v>
      </c>
      <c r="AF93" s="99">
        <f>MIN((IFERROR(IF(AND($V93&lt;=AF$1,$W93&gt;=AF$1),INDEX(Reliability!K$23:K$50,MATCH($S93,Reliability!$C$23:$C$50,0)),0),0)*IF($T93="n/a",$D93*$Y93,$G93)+IFERROR(IF(AND($V93&lt;=AF$1,$W93&gt;=AF$1),INDEX(Reliability!K$23:K$50,MATCH($T93,Reliability!$C$23:$C$50,0)),0),0)*$H93*$X93*$Y93),$D93)*$R93</f>
        <v>0</v>
      </c>
      <c r="AG93" s="99">
        <f>MIN((IFERROR(IF(AND($V93&lt;=AG$1,$W93&gt;=AG$1),INDEX(Reliability!L$23:L$50,MATCH($S93,Reliability!$C$23:$C$50,0)),0),0)*IF($T93="n/a",$D93*$Y93,$G93)+IFERROR(IF(AND($V93&lt;=AG$1,$W93&gt;=AG$1),INDEX(Reliability!L$23:L$50,MATCH($T93,Reliability!$C$23:$C$50,0)),0),0)*$H93*$X93*$Y93),$D93)*$R93</f>
        <v>0</v>
      </c>
      <c r="AH93" s="99">
        <f>MIN((IFERROR(IF(AND($V93&lt;=AH$1,$W93&gt;=AH$1),INDEX(Reliability!M$23:M$50,MATCH($S93,Reliability!$C$23:$C$50,0)),0),0)*IF($T93="n/a",$D93*$Y93,$G93)+IFERROR(IF(AND($V93&lt;=AH$1,$W93&gt;=AH$1),INDEX(Reliability!M$23:M$50,MATCH($T93,Reliability!$C$23:$C$50,0)),0),0)*$H93*$X93*$Y93),$D93)*$R93</f>
        <v>0</v>
      </c>
      <c r="AI93" s="99">
        <f>MIN((IFERROR(IF(AND($V93&lt;=AI$1,$W93&gt;=AI$1),INDEX(Reliability!N$23:N$50,MATCH($S93,Reliability!$C$23:$C$50,0)),0),0)*IF($T93="n/a",$D93*$Y93,$G93)+IFERROR(IF(AND($V93&lt;=AI$1,$W93&gt;=AI$1),INDEX(Reliability!N$23:N$50,MATCH($T93,Reliability!$C$23:$C$50,0)),0),0)*$H93*$X93*$Y93),$D93)*$R93</f>
        <v>0</v>
      </c>
      <c r="AJ93" s="99">
        <f>MIN((IFERROR(IF(AND($V93&lt;=AJ$1,$W93&gt;=AJ$1),INDEX(Reliability!O$23:O$50,MATCH($S93,Reliability!$C$23:$C$50,0)),0),0)*IF($T93="n/a",$D93*$Y93,$G93)+IFERROR(IF(AND($V93&lt;=AJ$1,$W93&gt;=AJ$1),INDEX(Reliability!O$23:O$50,MATCH($T93,Reliability!$C$23:$C$50,0)),0),0)*$H93*$X93*$Y93),$D93)*$R93</f>
        <v>0</v>
      </c>
      <c r="AK93" s="99">
        <f>MIN((IFERROR(IF(AND($V93&lt;=AK$1,$W93&gt;=AK$1),INDEX(Reliability!P$23:P$50,MATCH($S93,Reliability!$C$23:$C$50,0)),0),0)*IF($T93="n/a",$D93*$Y93,$G93)+IFERROR(IF(AND($V93&lt;=AK$1,$W93&gt;=AK$1),INDEX(Reliability!P$23:P$50,MATCH($T93,Reliability!$C$23:$C$50,0)),0),0)*$H93*$X93*$Y93),$D93)*$R93</f>
        <v>0</v>
      </c>
    </row>
    <row r="94" spans="2:37" x14ac:dyDescent="0.25">
      <c r="B94" s="118" t="str">
        <f>unique_contracts!B90</f>
        <v>_NEW_GENERIC_SOLAR_FIXED</v>
      </c>
      <c r="C94" s="99" t="str">
        <f>unique_contracts!D90</f>
        <v>PlannedNew</v>
      </c>
      <c r="D94" s="117">
        <f>unique_contracts!J90</f>
        <v>695</v>
      </c>
      <c r="E94" s="99">
        <f>unique_contracts!M90</f>
        <v>0</v>
      </c>
      <c r="F94" s="99">
        <f>unique_contracts!N90</f>
        <v>0</v>
      </c>
      <c r="G94" s="99">
        <f>unique_contracts!P90</f>
        <v>0</v>
      </c>
      <c r="H94" s="99">
        <f>unique_contracts!R90</f>
        <v>0</v>
      </c>
      <c r="I94" s="99">
        <f>unique_contracts!V90</f>
        <v>0</v>
      </c>
      <c r="J94" s="118" t="str">
        <f>unique_contracts!AB90</f>
        <v>Buy</v>
      </c>
      <c r="K94" s="99">
        <f>unique_contracts!AM90</f>
        <v>0</v>
      </c>
      <c r="L94" s="99">
        <f>unique_contracts!AN90</f>
        <v>0</v>
      </c>
      <c r="M94" s="99">
        <f>unique_contracts!AO90</f>
        <v>0</v>
      </c>
      <c r="N94" s="99">
        <f>unique_contracts!AP90</f>
        <v>0</v>
      </c>
      <c r="O94" s="99">
        <f>unique_contracts!AQ90</f>
        <v>0</v>
      </c>
      <c r="P94" s="99">
        <f>unique_contracts!AR90</f>
        <v>0</v>
      </c>
      <c r="Q94" s="99" t="str">
        <f>unique_contracts!BP90</f>
        <v>EnergyCapacity</v>
      </c>
      <c r="R94" s="99">
        <f t="shared" si="7"/>
        <v>1</v>
      </c>
      <c r="S94" s="99" t="str">
        <f>IFERROR(IF(AND(I94&gt;0,E94="NotHybrid"),_xlfn.CONCAT(MAX(MIN(ROUNDDOWN(I94/D94,0),8),4),INDEX(resources!$G:$G,MATCH(B94,resources!$A:$A,0))),INDEX(resources!$G:$G,MATCH(B94,resources!$A:$A,0))),"n/a")</f>
        <v>utility_pv</v>
      </c>
      <c r="T94" s="99" t="str">
        <f t="shared" si="8"/>
        <v>n/a</v>
      </c>
      <c r="U94" s="99" t="str">
        <f t="shared" si="9"/>
        <v>utility_pv</v>
      </c>
      <c r="V94" s="99">
        <f t="shared" si="10"/>
        <v>0</v>
      </c>
      <c r="W94" s="99">
        <f t="shared" si="11"/>
        <v>0</v>
      </c>
      <c r="X94" s="116">
        <f t="shared" si="12"/>
        <v>1</v>
      </c>
      <c r="Y94" s="116">
        <f t="shared" si="13"/>
        <v>1</v>
      </c>
      <c r="Z94" s="99">
        <f>MIN((IFERROR(IF(AND($V94&lt;=Z$1,$W94&gt;=Z$1),INDEX(Reliability!E$23:E$50,MATCH($S94,Reliability!$C$23:$C$50,0)),0),0)*IF($T94="n/a",$D94*$Y94,$G94)+IFERROR(IF(AND($V94&lt;=Z$1,$W94&gt;=Z$1),INDEX(Reliability!E$23:E$50,MATCH($T94,Reliability!$C$23:$C$50,0)),0),0)*$H94*$X94*$Y94),$D94)*$R94</f>
        <v>0</v>
      </c>
      <c r="AA94" s="99">
        <f>MIN((IFERROR(IF(AND($V94&lt;=AA$1,$W94&gt;=AA$1),INDEX(Reliability!F$23:F$50,MATCH($S94,Reliability!$C$23:$C$50,0)),0),0)*IF($T94="n/a",$D94*$Y94,$G94)+IFERROR(IF(AND($V94&lt;=AA$1,$W94&gt;=AA$1),INDEX(Reliability!F$23:F$50,MATCH($T94,Reliability!$C$23:$C$50,0)),0),0)*$H94*$X94*$Y94),$D94)*$R94</f>
        <v>0</v>
      </c>
      <c r="AB94" s="99">
        <f>MIN((IFERROR(IF(AND($V94&lt;=AB$1,$W94&gt;=AB$1),INDEX(Reliability!G$23:G$50,MATCH($S94,Reliability!$C$23:$C$50,0)),0),0)*IF($T94="n/a",$D94*$Y94,$G94)+IFERROR(IF(AND($V94&lt;=AB$1,$W94&gt;=AB$1),INDEX(Reliability!G$23:G$50,MATCH($T94,Reliability!$C$23:$C$50,0)),0),0)*$H94*$X94*$Y94),$D94)*$R94</f>
        <v>0</v>
      </c>
      <c r="AC94" s="99">
        <f>MIN((IFERROR(IF(AND($V94&lt;=AC$1,$W94&gt;=AC$1),INDEX(Reliability!H$23:H$50,MATCH($S94,Reliability!$C$23:$C$50,0)),0),0)*IF($T94="n/a",$D94*$Y94,$G94)+IFERROR(IF(AND($V94&lt;=AC$1,$W94&gt;=AC$1),INDEX(Reliability!H$23:H$50,MATCH($T94,Reliability!$C$23:$C$50,0)),0),0)*$H94*$X94*$Y94),$D94)*$R94</f>
        <v>0</v>
      </c>
      <c r="AD94" s="99">
        <f>MIN((IFERROR(IF(AND($V94&lt;=AD$1,$W94&gt;=AD$1),INDEX(Reliability!I$23:I$50,MATCH($S94,Reliability!$C$23:$C$50,0)),0),0)*IF($T94="n/a",$D94*$Y94,$G94)+IFERROR(IF(AND($V94&lt;=AD$1,$W94&gt;=AD$1),INDEX(Reliability!I$23:I$50,MATCH($T94,Reliability!$C$23:$C$50,0)),0),0)*$H94*$X94*$Y94),$D94)*$R94</f>
        <v>0</v>
      </c>
      <c r="AE94" s="99">
        <f>MIN((IFERROR(IF(AND($V94&lt;=AE$1,$W94&gt;=AE$1),INDEX(Reliability!J$23:J$50,MATCH($S94,Reliability!$C$23:$C$50,0)),0),0)*IF($T94="n/a",$D94*$Y94,$G94)+IFERROR(IF(AND($V94&lt;=AE$1,$W94&gt;=AE$1),INDEX(Reliability!J$23:J$50,MATCH($T94,Reliability!$C$23:$C$50,0)),0),0)*$H94*$X94*$Y94),$D94)*$R94</f>
        <v>0</v>
      </c>
      <c r="AF94" s="99">
        <f>MIN((IFERROR(IF(AND($V94&lt;=AF$1,$W94&gt;=AF$1),INDEX(Reliability!K$23:K$50,MATCH($S94,Reliability!$C$23:$C$50,0)),0),0)*IF($T94="n/a",$D94*$Y94,$G94)+IFERROR(IF(AND($V94&lt;=AF$1,$W94&gt;=AF$1),INDEX(Reliability!K$23:K$50,MATCH($T94,Reliability!$C$23:$C$50,0)),0),0)*$H94*$X94*$Y94),$D94)*$R94</f>
        <v>0</v>
      </c>
      <c r="AG94" s="99">
        <f>MIN((IFERROR(IF(AND($V94&lt;=AG$1,$W94&gt;=AG$1),INDEX(Reliability!L$23:L$50,MATCH($S94,Reliability!$C$23:$C$50,0)),0),0)*IF($T94="n/a",$D94*$Y94,$G94)+IFERROR(IF(AND($V94&lt;=AG$1,$W94&gt;=AG$1),INDEX(Reliability!L$23:L$50,MATCH($T94,Reliability!$C$23:$C$50,0)),0),0)*$H94*$X94*$Y94),$D94)*$R94</f>
        <v>0</v>
      </c>
      <c r="AH94" s="99">
        <f>MIN((IFERROR(IF(AND($V94&lt;=AH$1,$W94&gt;=AH$1),INDEX(Reliability!M$23:M$50,MATCH($S94,Reliability!$C$23:$C$50,0)),0),0)*IF($T94="n/a",$D94*$Y94,$G94)+IFERROR(IF(AND($V94&lt;=AH$1,$W94&gt;=AH$1),INDEX(Reliability!M$23:M$50,MATCH($T94,Reliability!$C$23:$C$50,0)),0),0)*$H94*$X94*$Y94),$D94)*$R94</f>
        <v>0</v>
      </c>
      <c r="AI94" s="99">
        <f>MIN((IFERROR(IF(AND($V94&lt;=AI$1,$W94&gt;=AI$1),INDEX(Reliability!N$23:N$50,MATCH($S94,Reliability!$C$23:$C$50,0)),0),0)*IF($T94="n/a",$D94*$Y94,$G94)+IFERROR(IF(AND($V94&lt;=AI$1,$W94&gt;=AI$1),INDEX(Reliability!N$23:N$50,MATCH($T94,Reliability!$C$23:$C$50,0)),0),0)*$H94*$X94*$Y94),$D94)*$R94</f>
        <v>0</v>
      </c>
      <c r="AJ94" s="99">
        <f>MIN((IFERROR(IF(AND($V94&lt;=AJ$1,$W94&gt;=AJ$1),INDEX(Reliability!O$23:O$50,MATCH($S94,Reliability!$C$23:$C$50,0)),0),0)*IF($T94="n/a",$D94*$Y94,$G94)+IFERROR(IF(AND($V94&lt;=AJ$1,$W94&gt;=AJ$1),INDEX(Reliability!O$23:O$50,MATCH($T94,Reliability!$C$23:$C$50,0)),0),0)*$H94*$X94*$Y94),$D94)*$R94</f>
        <v>0</v>
      </c>
      <c r="AK94" s="99">
        <f>MIN((IFERROR(IF(AND($V94&lt;=AK$1,$W94&gt;=AK$1),INDEX(Reliability!P$23:P$50,MATCH($S94,Reliability!$C$23:$C$50,0)),0),0)*IF($T94="n/a",$D94*$Y94,$G94)+IFERROR(IF(AND($V94&lt;=AK$1,$W94&gt;=AK$1),INDEX(Reliability!P$23:P$50,MATCH($T94,Reliability!$C$23:$C$50,0)),0),0)*$H94*$X94*$Y94),$D94)*$R94</f>
        <v>0</v>
      </c>
    </row>
    <row r="95" spans="2:37" x14ac:dyDescent="0.25">
      <c r="B95" s="118" t="str">
        <f>unique_contracts!B91</f>
        <v>_NEW_GENERIC_BATTERY_STORAGE</v>
      </c>
      <c r="C95" s="99" t="str">
        <f>unique_contracts!D91</f>
        <v>PlannedNew</v>
      </c>
      <c r="D95" s="117">
        <f>unique_contracts!J91</f>
        <v>405</v>
      </c>
      <c r="E95" s="99">
        <f>unique_contracts!M91</f>
        <v>0</v>
      </c>
      <c r="F95" s="99">
        <f>unique_contracts!N91</f>
        <v>0</v>
      </c>
      <c r="G95" s="99">
        <f>unique_contracts!P91</f>
        <v>0</v>
      </c>
      <c r="H95" s="99">
        <f>unique_contracts!R91</f>
        <v>0</v>
      </c>
      <c r="I95" s="99">
        <f>unique_contracts!V91</f>
        <v>1620</v>
      </c>
      <c r="J95" s="118" t="str">
        <f>unique_contracts!AB91</f>
        <v>Buy</v>
      </c>
      <c r="K95" s="99">
        <f>unique_contracts!AM91</f>
        <v>0</v>
      </c>
      <c r="L95" s="99">
        <f>unique_contracts!AN91</f>
        <v>0</v>
      </c>
      <c r="M95" s="99">
        <f>unique_contracts!AO91</f>
        <v>0</v>
      </c>
      <c r="N95" s="99">
        <f>unique_contracts!AP91</f>
        <v>0</v>
      </c>
      <c r="O95" s="99">
        <f>unique_contracts!AQ91</f>
        <v>0</v>
      </c>
      <c r="P95" s="99">
        <f>unique_contracts!AR91</f>
        <v>0</v>
      </c>
      <c r="Q95" s="99" t="str">
        <f>unique_contracts!BP91</f>
        <v>EnergyCapacity</v>
      </c>
      <c r="R95" s="99">
        <f t="shared" si="7"/>
        <v>1</v>
      </c>
      <c r="S95" s="99" t="str">
        <f>IFERROR(IF(AND(I95&gt;0,E95="NotHybrid"),_xlfn.CONCAT(MAX(MIN(ROUNDDOWN(I95/D95,0),8),4),INDEX(resources!$G:$G,MATCH(B95,resources!$A:$A,0))),INDEX(resources!$G:$G,MATCH(B95,resources!$A:$A,0))),"n/a")</f>
        <v>hr_batteries</v>
      </c>
      <c r="T95" s="99" t="str">
        <f t="shared" si="8"/>
        <v>n/a</v>
      </c>
      <c r="U95" s="99" t="str">
        <f t="shared" si="9"/>
        <v>hr_batteries</v>
      </c>
      <c r="V95" s="99">
        <f t="shared" si="10"/>
        <v>0</v>
      </c>
      <c r="W95" s="99">
        <f t="shared" si="11"/>
        <v>0</v>
      </c>
      <c r="X95" s="116">
        <f t="shared" si="12"/>
        <v>1</v>
      </c>
      <c r="Y95" s="116">
        <f t="shared" si="13"/>
        <v>1</v>
      </c>
      <c r="Z95" s="99">
        <f>MIN((IFERROR(IF(AND($V95&lt;=Z$1,$W95&gt;=Z$1),INDEX(Reliability!E$23:E$50,MATCH($S95,Reliability!$C$23:$C$50,0)),0),0)*IF($T95="n/a",$D95*$Y95,$G95)+IFERROR(IF(AND($V95&lt;=Z$1,$W95&gt;=Z$1),INDEX(Reliability!E$23:E$50,MATCH($T95,Reliability!$C$23:$C$50,0)),0),0)*$H95*$X95*$Y95),$D95)*$R95</f>
        <v>0</v>
      </c>
      <c r="AA95" s="99">
        <f>MIN((IFERROR(IF(AND($V95&lt;=AA$1,$W95&gt;=AA$1),INDEX(Reliability!F$23:F$50,MATCH($S95,Reliability!$C$23:$C$50,0)),0),0)*IF($T95="n/a",$D95*$Y95,$G95)+IFERROR(IF(AND($V95&lt;=AA$1,$W95&gt;=AA$1),INDEX(Reliability!F$23:F$50,MATCH($T95,Reliability!$C$23:$C$50,0)),0),0)*$H95*$X95*$Y95),$D95)*$R95</f>
        <v>0</v>
      </c>
      <c r="AB95" s="99">
        <f>MIN((IFERROR(IF(AND($V95&lt;=AB$1,$W95&gt;=AB$1),INDEX(Reliability!G$23:G$50,MATCH($S95,Reliability!$C$23:$C$50,0)),0),0)*IF($T95="n/a",$D95*$Y95,$G95)+IFERROR(IF(AND($V95&lt;=AB$1,$W95&gt;=AB$1),INDEX(Reliability!G$23:G$50,MATCH($T95,Reliability!$C$23:$C$50,0)),0),0)*$H95*$X95*$Y95),$D95)*$R95</f>
        <v>0</v>
      </c>
      <c r="AC95" s="99">
        <f>MIN((IFERROR(IF(AND($V95&lt;=AC$1,$W95&gt;=AC$1),INDEX(Reliability!H$23:H$50,MATCH($S95,Reliability!$C$23:$C$50,0)),0),0)*IF($T95="n/a",$D95*$Y95,$G95)+IFERROR(IF(AND($V95&lt;=AC$1,$W95&gt;=AC$1),INDEX(Reliability!H$23:H$50,MATCH($T95,Reliability!$C$23:$C$50,0)),0),0)*$H95*$X95*$Y95),$D95)*$R95</f>
        <v>0</v>
      </c>
      <c r="AD95" s="99">
        <f>MIN((IFERROR(IF(AND($V95&lt;=AD$1,$W95&gt;=AD$1),INDEX(Reliability!I$23:I$50,MATCH($S95,Reliability!$C$23:$C$50,0)),0),0)*IF($T95="n/a",$D95*$Y95,$G95)+IFERROR(IF(AND($V95&lt;=AD$1,$W95&gt;=AD$1),INDEX(Reliability!I$23:I$50,MATCH($T95,Reliability!$C$23:$C$50,0)),0),0)*$H95*$X95*$Y95),$D95)*$R95</f>
        <v>0</v>
      </c>
      <c r="AE95" s="99">
        <f>MIN((IFERROR(IF(AND($V95&lt;=AE$1,$W95&gt;=AE$1),INDEX(Reliability!J$23:J$50,MATCH($S95,Reliability!$C$23:$C$50,0)),0),0)*IF($T95="n/a",$D95*$Y95,$G95)+IFERROR(IF(AND($V95&lt;=AE$1,$W95&gt;=AE$1),INDEX(Reliability!J$23:J$50,MATCH($T95,Reliability!$C$23:$C$50,0)),0),0)*$H95*$X95*$Y95),$D95)*$R95</f>
        <v>0</v>
      </c>
      <c r="AF95" s="99">
        <f>MIN((IFERROR(IF(AND($V95&lt;=AF$1,$W95&gt;=AF$1),INDEX(Reliability!K$23:K$50,MATCH($S95,Reliability!$C$23:$C$50,0)),0),0)*IF($T95="n/a",$D95*$Y95,$G95)+IFERROR(IF(AND($V95&lt;=AF$1,$W95&gt;=AF$1),INDEX(Reliability!K$23:K$50,MATCH($T95,Reliability!$C$23:$C$50,0)),0),0)*$H95*$X95*$Y95),$D95)*$R95</f>
        <v>0</v>
      </c>
      <c r="AG95" s="99">
        <f>MIN((IFERROR(IF(AND($V95&lt;=AG$1,$W95&gt;=AG$1),INDEX(Reliability!L$23:L$50,MATCH($S95,Reliability!$C$23:$C$50,0)),0),0)*IF($T95="n/a",$D95*$Y95,$G95)+IFERROR(IF(AND($V95&lt;=AG$1,$W95&gt;=AG$1),INDEX(Reliability!L$23:L$50,MATCH($T95,Reliability!$C$23:$C$50,0)),0),0)*$H95*$X95*$Y95),$D95)*$R95</f>
        <v>0</v>
      </c>
      <c r="AH95" s="99">
        <f>MIN((IFERROR(IF(AND($V95&lt;=AH$1,$W95&gt;=AH$1),INDEX(Reliability!M$23:M$50,MATCH($S95,Reliability!$C$23:$C$50,0)),0),0)*IF($T95="n/a",$D95*$Y95,$G95)+IFERROR(IF(AND($V95&lt;=AH$1,$W95&gt;=AH$1),INDEX(Reliability!M$23:M$50,MATCH($T95,Reliability!$C$23:$C$50,0)),0),0)*$H95*$X95*$Y95),$D95)*$R95</f>
        <v>0</v>
      </c>
      <c r="AI95" s="99">
        <f>MIN((IFERROR(IF(AND($V95&lt;=AI$1,$W95&gt;=AI$1),INDEX(Reliability!N$23:N$50,MATCH($S95,Reliability!$C$23:$C$50,0)),0),0)*IF($T95="n/a",$D95*$Y95,$G95)+IFERROR(IF(AND($V95&lt;=AI$1,$W95&gt;=AI$1),INDEX(Reliability!N$23:N$50,MATCH($T95,Reliability!$C$23:$C$50,0)),0),0)*$H95*$X95*$Y95),$D95)*$R95</f>
        <v>0</v>
      </c>
      <c r="AJ95" s="99">
        <f>MIN((IFERROR(IF(AND($V95&lt;=AJ$1,$W95&gt;=AJ$1),INDEX(Reliability!O$23:O$50,MATCH($S95,Reliability!$C$23:$C$50,0)),0),0)*IF($T95="n/a",$D95*$Y95,$G95)+IFERROR(IF(AND($V95&lt;=AJ$1,$W95&gt;=AJ$1),INDEX(Reliability!O$23:O$50,MATCH($T95,Reliability!$C$23:$C$50,0)),0),0)*$H95*$X95*$Y95),$D95)*$R95</f>
        <v>0</v>
      </c>
      <c r="AK95" s="99">
        <f>MIN((IFERROR(IF(AND($V95&lt;=AK$1,$W95&gt;=AK$1),INDEX(Reliability!P$23:P$50,MATCH($S95,Reliability!$C$23:$C$50,0)),0),0)*IF($T95="n/a",$D95*$Y95,$G95)+IFERROR(IF(AND($V95&lt;=AK$1,$W95&gt;=AK$1),INDEX(Reliability!P$23:P$50,MATCH($T95,Reliability!$C$23:$C$50,0)),0),0)*$H95*$X95*$Y95),$D95)*$R95</f>
        <v>0</v>
      </c>
    </row>
    <row r="96" spans="2:37" x14ac:dyDescent="0.25">
      <c r="B96" s="118" t="str">
        <f>unique_contracts!B92</f>
        <v>_NEW_GENERIC_BATTERY_STORAGE</v>
      </c>
      <c r="C96" s="99" t="str">
        <f>unique_contracts!D92</f>
        <v>PlannedNew</v>
      </c>
      <c r="D96" s="117">
        <f>unique_contracts!J92</f>
        <v>290</v>
      </c>
      <c r="E96" s="99">
        <f>unique_contracts!M92</f>
        <v>0</v>
      </c>
      <c r="F96" s="99">
        <f>unique_contracts!N92</f>
        <v>0</v>
      </c>
      <c r="G96" s="99">
        <f>unique_contracts!P92</f>
        <v>0</v>
      </c>
      <c r="H96" s="99">
        <f>unique_contracts!R92</f>
        <v>0</v>
      </c>
      <c r="I96" s="99">
        <f>unique_contracts!V92</f>
        <v>1160</v>
      </c>
      <c r="J96" s="118" t="str">
        <f>unique_contracts!AB92</f>
        <v>Buy</v>
      </c>
      <c r="K96" s="99">
        <f>unique_contracts!AM92</f>
        <v>0</v>
      </c>
      <c r="L96" s="99">
        <f>unique_contracts!AN92</f>
        <v>0</v>
      </c>
      <c r="M96" s="99">
        <f>unique_contracts!AO92</f>
        <v>0</v>
      </c>
      <c r="N96" s="99">
        <f>unique_contracts!AP92</f>
        <v>0</v>
      </c>
      <c r="O96" s="99">
        <f>unique_contracts!AQ92</f>
        <v>0</v>
      </c>
      <c r="P96" s="99">
        <f>unique_contracts!AR92</f>
        <v>0</v>
      </c>
      <c r="Q96" s="99" t="str">
        <f>unique_contracts!BP92</f>
        <v>EnergyCapacity</v>
      </c>
      <c r="R96" s="99">
        <f t="shared" si="7"/>
        <v>1</v>
      </c>
      <c r="S96" s="99" t="str">
        <f>IFERROR(IF(AND(I96&gt;0,E96="NotHybrid"),_xlfn.CONCAT(MAX(MIN(ROUNDDOWN(I96/D96,0),8),4),INDEX(resources!$G:$G,MATCH(B96,resources!$A:$A,0))),INDEX(resources!$G:$G,MATCH(B96,resources!$A:$A,0))),"n/a")</f>
        <v>hr_batteries</v>
      </c>
      <c r="T96" s="99" t="str">
        <f t="shared" si="8"/>
        <v>n/a</v>
      </c>
      <c r="U96" s="99" t="str">
        <f t="shared" si="9"/>
        <v>hr_batteries</v>
      </c>
      <c r="V96" s="99">
        <f t="shared" si="10"/>
        <v>0</v>
      </c>
      <c r="W96" s="99">
        <f t="shared" si="11"/>
        <v>0</v>
      </c>
      <c r="X96" s="116">
        <f t="shared" si="12"/>
        <v>1</v>
      </c>
      <c r="Y96" s="116">
        <f t="shared" si="13"/>
        <v>1</v>
      </c>
      <c r="Z96" s="99">
        <f>MIN((IFERROR(IF(AND($V96&lt;=Z$1,$W96&gt;=Z$1),INDEX(Reliability!E$23:E$50,MATCH($S96,Reliability!$C$23:$C$50,0)),0),0)*IF($T96="n/a",$D96*$Y96,$G96)+IFERROR(IF(AND($V96&lt;=Z$1,$W96&gt;=Z$1),INDEX(Reliability!E$23:E$50,MATCH($T96,Reliability!$C$23:$C$50,0)),0),0)*$H96*$X96*$Y96),$D96)*$R96</f>
        <v>0</v>
      </c>
      <c r="AA96" s="99">
        <f>MIN((IFERROR(IF(AND($V96&lt;=AA$1,$W96&gt;=AA$1),INDEX(Reliability!F$23:F$50,MATCH($S96,Reliability!$C$23:$C$50,0)),0),0)*IF($T96="n/a",$D96*$Y96,$G96)+IFERROR(IF(AND($V96&lt;=AA$1,$W96&gt;=AA$1),INDEX(Reliability!F$23:F$50,MATCH($T96,Reliability!$C$23:$C$50,0)),0),0)*$H96*$X96*$Y96),$D96)*$R96</f>
        <v>0</v>
      </c>
      <c r="AB96" s="99">
        <f>MIN((IFERROR(IF(AND($V96&lt;=AB$1,$W96&gt;=AB$1),INDEX(Reliability!G$23:G$50,MATCH($S96,Reliability!$C$23:$C$50,0)),0),0)*IF($T96="n/a",$D96*$Y96,$G96)+IFERROR(IF(AND($V96&lt;=AB$1,$W96&gt;=AB$1),INDEX(Reliability!G$23:G$50,MATCH($T96,Reliability!$C$23:$C$50,0)),0),0)*$H96*$X96*$Y96),$D96)*$R96</f>
        <v>0</v>
      </c>
      <c r="AC96" s="99">
        <f>MIN((IFERROR(IF(AND($V96&lt;=AC$1,$W96&gt;=AC$1),INDEX(Reliability!H$23:H$50,MATCH($S96,Reliability!$C$23:$C$50,0)),0),0)*IF($T96="n/a",$D96*$Y96,$G96)+IFERROR(IF(AND($V96&lt;=AC$1,$W96&gt;=AC$1),INDEX(Reliability!H$23:H$50,MATCH($T96,Reliability!$C$23:$C$50,0)),0),0)*$H96*$X96*$Y96),$D96)*$R96</f>
        <v>0</v>
      </c>
      <c r="AD96" s="99">
        <f>MIN((IFERROR(IF(AND($V96&lt;=AD$1,$W96&gt;=AD$1),INDEX(Reliability!I$23:I$50,MATCH($S96,Reliability!$C$23:$C$50,0)),0),0)*IF($T96="n/a",$D96*$Y96,$G96)+IFERROR(IF(AND($V96&lt;=AD$1,$W96&gt;=AD$1),INDEX(Reliability!I$23:I$50,MATCH($T96,Reliability!$C$23:$C$50,0)),0),0)*$H96*$X96*$Y96),$D96)*$R96</f>
        <v>0</v>
      </c>
      <c r="AE96" s="99">
        <f>MIN((IFERROR(IF(AND($V96&lt;=AE$1,$W96&gt;=AE$1),INDEX(Reliability!J$23:J$50,MATCH($S96,Reliability!$C$23:$C$50,0)),0),0)*IF($T96="n/a",$D96*$Y96,$G96)+IFERROR(IF(AND($V96&lt;=AE$1,$W96&gt;=AE$1),INDEX(Reliability!J$23:J$50,MATCH($T96,Reliability!$C$23:$C$50,0)),0),0)*$H96*$X96*$Y96),$D96)*$R96</f>
        <v>0</v>
      </c>
      <c r="AF96" s="99">
        <f>MIN((IFERROR(IF(AND($V96&lt;=AF$1,$W96&gt;=AF$1),INDEX(Reliability!K$23:K$50,MATCH($S96,Reliability!$C$23:$C$50,0)),0),0)*IF($T96="n/a",$D96*$Y96,$G96)+IFERROR(IF(AND($V96&lt;=AF$1,$W96&gt;=AF$1),INDEX(Reliability!K$23:K$50,MATCH($T96,Reliability!$C$23:$C$50,0)),0),0)*$H96*$X96*$Y96),$D96)*$R96</f>
        <v>0</v>
      </c>
      <c r="AG96" s="99">
        <f>MIN((IFERROR(IF(AND($V96&lt;=AG$1,$W96&gt;=AG$1),INDEX(Reliability!L$23:L$50,MATCH($S96,Reliability!$C$23:$C$50,0)),0),0)*IF($T96="n/a",$D96*$Y96,$G96)+IFERROR(IF(AND($V96&lt;=AG$1,$W96&gt;=AG$1),INDEX(Reliability!L$23:L$50,MATCH($T96,Reliability!$C$23:$C$50,0)),0),0)*$H96*$X96*$Y96),$D96)*$R96</f>
        <v>0</v>
      </c>
      <c r="AH96" s="99">
        <f>MIN((IFERROR(IF(AND($V96&lt;=AH$1,$W96&gt;=AH$1),INDEX(Reliability!M$23:M$50,MATCH($S96,Reliability!$C$23:$C$50,0)),0),0)*IF($T96="n/a",$D96*$Y96,$G96)+IFERROR(IF(AND($V96&lt;=AH$1,$W96&gt;=AH$1),INDEX(Reliability!M$23:M$50,MATCH($T96,Reliability!$C$23:$C$50,0)),0),0)*$H96*$X96*$Y96),$D96)*$R96</f>
        <v>0</v>
      </c>
      <c r="AI96" s="99">
        <f>MIN((IFERROR(IF(AND($V96&lt;=AI$1,$W96&gt;=AI$1),INDEX(Reliability!N$23:N$50,MATCH($S96,Reliability!$C$23:$C$50,0)),0),0)*IF($T96="n/a",$D96*$Y96,$G96)+IFERROR(IF(AND($V96&lt;=AI$1,$W96&gt;=AI$1),INDEX(Reliability!N$23:N$50,MATCH($T96,Reliability!$C$23:$C$50,0)),0),0)*$H96*$X96*$Y96),$D96)*$R96</f>
        <v>0</v>
      </c>
      <c r="AJ96" s="99">
        <f>MIN((IFERROR(IF(AND($V96&lt;=AJ$1,$W96&gt;=AJ$1),INDEX(Reliability!O$23:O$50,MATCH($S96,Reliability!$C$23:$C$50,0)),0),0)*IF($T96="n/a",$D96*$Y96,$G96)+IFERROR(IF(AND($V96&lt;=AJ$1,$W96&gt;=AJ$1),INDEX(Reliability!O$23:O$50,MATCH($T96,Reliability!$C$23:$C$50,0)),0),0)*$H96*$X96*$Y96),$D96)*$R96</f>
        <v>0</v>
      </c>
      <c r="AK96" s="99">
        <f>MIN((IFERROR(IF(AND($V96&lt;=AK$1,$W96&gt;=AK$1),INDEX(Reliability!P$23:P$50,MATCH($S96,Reliability!$C$23:$C$50,0)),0),0)*IF($T96="n/a",$D96*$Y96,$G96)+IFERROR(IF(AND($V96&lt;=AK$1,$W96&gt;=AK$1),INDEX(Reliability!P$23:P$50,MATCH($T96,Reliability!$C$23:$C$50,0)),0),0)*$H96*$X96*$Y96),$D96)*$R96</f>
        <v>0</v>
      </c>
    </row>
    <row r="97" spans="2:37" x14ac:dyDescent="0.25">
      <c r="B97" s="118" t="str">
        <f>unique_contracts!B93</f>
        <v>_NEW_GENERIC_BATTERY_STORAGE</v>
      </c>
      <c r="C97" s="99" t="str">
        <f>unique_contracts!D93</f>
        <v>PlannedNew</v>
      </c>
      <c r="D97" s="117">
        <f>unique_contracts!J93</f>
        <v>95</v>
      </c>
      <c r="E97" s="99">
        <f>unique_contracts!M93</f>
        <v>0</v>
      </c>
      <c r="F97" s="99">
        <f>unique_contracts!N93</f>
        <v>0</v>
      </c>
      <c r="G97" s="99">
        <f>unique_contracts!P93</f>
        <v>0</v>
      </c>
      <c r="H97" s="99">
        <f>unique_contracts!R93</f>
        <v>0</v>
      </c>
      <c r="I97" s="99">
        <f>unique_contracts!V93</f>
        <v>380</v>
      </c>
      <c r="J97" s="118" t="str">
        <f>unique_contracts!AB93</f>
        <v>Buy</v>
      </c>
      <c r="K97" s="99">
        <f>unique_contracts!AM93</f>
        <v>0</v>
      </c>
      <c r="L97" s="99">
        <f>unique_contracts!AN93</f>
        <v>0</v>
      </c>
      <c r="M97" s="99">
        <f>unique_contracts!AO93</f>
        <v>0</v>
      </c>
      <c r="N97" s="99">
        <f>unique_contracts!AP93</f>
        <v>0</v>
      </c>
      <c r="O97" s="99">
        <f>unique_contracts!AQ93</f>
        <v>0</v>
      </c>
      <c r="P97" s="99">
        <f>unique_contracts!AR93</f>
        <v>0</v>
      </c>
      <c r="Q97" s="99" t="str">
        <f>unique_contracts!BP93</f>
        <v>EnergyCapacity</v>
      </c>
      <c r="R97" s="99">
        <f t="shared" si="7"/>
        <v>1</v>
      </c>
      <c r="S97" s="99" t="str">
        <f>IFERROR(IF(AND(I97&gt;0,E97="NotHybrid"),_xlfn.CONCAT(MAX(MIN(ROUNDDOWN(I97/D97,0),8),4),INDEX(resources!$G:$G,MATCH(B97,resources!$A:$A,0))),INDEX(resources!$G:$G,MATCH(B97,resources!$A:$A,0))),"n/a")</f>
        <v>hr_batteries</v>
      </c>
      <c r="T97" s="99" t="str">
        <f t="shared" si="8"/>
        <v>n/a</v>
      </c>
      <c r="U97" s="99" t="str">
        <f t="shared" si="9"/>
        <v>hr_batteries</v>
      </c>
      <c r="V97" s="99">
        <f t="shared" si="10"/>
        <v>0</v>
      </c>
      <c r="W97" s="99">
        <f t="shared" si="11"/>
        <v>0</v>
      </c>
      <c r="X97" s="116">
        <f t="shared" si="12"/>
        <v>1</v>
      </c>
      <c r="Y97" s="116">
        <f t="shared" si="13"/>
        <v>1</v>
      </c>
      <c r="Z97" s="99">
        <f>MIN((IFERROR(IF(AND($V97&lt;=Z$1,$W97&gt;=Z$1),INDEX(Reliability!E$23:E$50,MATCH($S97,Reliability!$C$23:$C$50,0)),0),0)*IF($T97="n/a",$D97*$Y97,$G97)+IFERROR(IF(AND($V97&lt;=Z$1,$W97&gt;=Z$1),INDEX(Reliability!E$23:E$50,MATCH($T97,Reliability!$C$23:$C$50,0)),0),0)*$H97*$X97*$Y97),$D97)*$R97</f>
        <v>0</v>
      </c>
      <c r="AA97" s="99">
        <f>MIN((IFERROR(IF(AND($V97&lt;=AA$1,$W97&gt;=AA$1),INDEX(Reliability!F$23:F$50,MATCH($S97,Reliability!$C$23:$C$50,0)),0),0)*IF($T97="n/a",$D97*$Y97,$G97)+IFERROR(IF(AND($V97&lt;=AA$1,$W97&gt;=AA$1),INDEX(Reliability!F$23:F$50,MATCH($T97,Reliability!$C$23:$C$50,0)),0),0)*$H97*$X97*$Y97),$D97)*$R97</f>
        <v>0</v>
      </c>
      <c r="AB97" s="99">
        <f>MIN((IFERROR(IF(AND($V97&lt;=AB$1,$W97&gt;=AB$1),INDEX(Reliability!G$23:G$50,MATCH($S97,Reliability!$C$23:$C$50,0)),0),0)*IF($T97="n/a",$D97*$Y97,$G97)+IFERROR(IF(AND($V97&lt;=AB$1,$W97&gt;=AB$1),INDEX(Reliability!G$23:G$50,MATCH($T97,Reliability!$C$23:$C$50,0)),0),0)*$H97*$X97*$Y97),$D97)*$R97</f>
        <v>0</v>
      </c>
      <c r="AC97" s="99">
        <f>MIN((IFERROR(IF(AND($V97&lt;=AC$1,$W97&gt;=AC$1),INDEX(Reliability!H$23:H$50,MATCH($S97,Reliability!$C$23:$C$50,0)),0),0)*IF($T97="n/a",$D97*$Y97,$G97)+IFERROR(IF(AND($V97&lt;=AC$1,$W97&gt;=AC$1),INDEX(Reliability!H$23:H$50,MATCH($T97,Reliability!$C$23:$C$50,0)),0),0)*$H97*$X97*$Y97),$D97)*$R97</f>
        <v>0</v>
      </c>
      <c r="AD97" s="99">
        <f>MIN((IFERROR(IF(AND($V97&lt;=AD$1,$W97&gt;=AD$1),INDEX(Reliability!I$23:I$50,MATCH($S97,Reliability!$C$23:$C$50,0)),0),0)*IF($T97="n/a",$D97*$Y97,$G97)+IFERROR(IF(AND($V97&lt;=AD$1,$W97&gt;=AD$1),INDEX(Reliability!I$23:I$50,MATCH($T97,Reliability!$C$23:$C$50,0)),0),0)*$H97*$X97*$Y97),$D97)*$R97</f>
        <v>0</v>
      </c>
      <c r="AE97" s="99">
        <f>MIN((IFERROR(IF(AND($V97&lt;=AE$1,$W97&gt;=AE$1),INDEX(Reliability!J$23:J$50,MATCH($S97,Reliability!$C$23:$C$50,0)),0),0)*IF($T97="n/a",$D97*$Y97,$G97)+IFERROR(IF(AND($V97&lt;=AE$1,$W97&gt;=AE$1),INDEX(Reliability!J$23:J$50,MATCH($T97,Reliability!$C$23:$C$50,0)),0),0)*$H97*$X97*$Y97),$D97)*$R97</f>
        <v>0</v>
      </c>
      <c r="AF97" s="99">
        <f>MIN((IFERROR(IF(AND($V97&lt;=AF$1,$W97&gt;=AF$1),INDEX(Reliability!K$23:K$50,MATCH($S97,Reliability!$C$23:$C$50,0)),0),0)*IF($T97="n/a",$D97*$Y97,$G97)+IFERROR(IF(AND($V97&lt;=AF$1,$W97&gt;=AF$1),INDEX(Reliability!K$23:K$50,MATCH($T97,Reliability!$C$23:$C$50,0)),0),0)*$H97*$X97*$Y97),$D97)*$R97</f>
        <v>0</v>
      </c>
      <c r="AG97" s="99">
        <f>MIN((IFERROR(IF(AND($V97&lt;=AG$1,$W97&gt;=AG$1),INDEX(Reliability!L$23:L$50,MATCH($S97,Reliability!$C$23:$C$50,0)),0),0)*IF($T97="n/a",$D97*$Y97,$G97)+IFERROR(IF(AND($V97&lt;=AG$1,$W97&gt;=AG$1),INDEX(Reliability!L$23:L$50,MATCH($T97,Reliability!$C$23:$C$50,0)),0),0)*$H97*$X97*$Y97),$D97)*$R97</f>
        <v>0</v>
      </c>
      <c r="AH97" s="99">
        <f>MIN((IFERROR(IF(AND($V97&lt;=AH$1,$W97&gt;=AH$1),INDEX(Reliability!M$23:M$50,MATCH($S97,Reliability!$C$23:$C$50,0)),0),0)*IF($T97="n/a",$D97*$Y97,$G97)+IFERROR(IF(AND($V97&lt;=AH$1,$W97&gt;=AH$1),INDEX(Reliability!M$23:M$50,MATCH($T97,Reliability!$C$23:$C$50,0)),0),0)*$H97*$X97*$Y97),$D97)*$R97</f>
        <v>0</v>
      </c>
      <c r="AI97" s="99">
        <f>MIN((IFERROR(IF(AND($V97&lt;=AI$1,$W97&gt;=AI$1),INDEX(Reliability!N$23:N$50,MATCH($S97,Reliability!$C$23:$C$50,0)),0),0)*IF($T97="n/a",$D97*$Y97,$G97)+IFERROR(IF(AND($V97&lt;=AI$1,$W97&gt;=AI$1),INDEX(Reliability!N$23:N$50,MATCH($T97,Reliability!$C$23:$C$50,0)),0),0)*$H97*$X97*$Y97),$D97)*$R97</f>
        <v>0</v>
      </c>
      <c r="AJ97" s="99">
        <f>MIN((IFERROR(IF(AND($V97&lt;=AJ$1,$W97&gt;=AJ$1),INDEX(Reliability!O$23:O$50,MATCH($S97,Reliability!$C$23:$C$50,0)),0),0)*IF($T97="n/a",$D97*$Y97,$G97)+IFERROR(IF(AND($V97&lt;=AJ$1,$W97&gt;=AJ$1),INDEX(Reliability!O$23:O$50,MATCH($T97,Reliability!$C$23:$C$50,0)),0),0)*$H97*$X97*$Y97),$D97)*$R97</f>
        <v>0</v>
      </c>
      <c r="AK97" s="99">
        <f>MIN((IFERROR(IF(AND($V97&lt;=AK$1,$W97&gt;=AK$1),INDEX(Reliability!P$23:P$50,MATCH($S97,Reliability!$C$23:$C$50,0)),0),0)*IF($T97="n/a",$D97*$Y97,$G97)+IFERROR(IF(AND($V97&lt;=AK$1,$W97&gt;=AK$1),INDEX(Reliability!P$23:P$50,MATCH($T97,Reliability!$C$23:$C$50,0)),0),0)*$H97*$X97*$Y97),$D97)*$R97</f>
        <v>0</v>
      </c>
    </row>
    <row r="98" spans="2:37" x14ac:dyDescent="0.25">
      <c r="B98" s="118" t="str">
        <f>unique_contracts!B94</f>
        <v>_NEW_GENERIC_BATTERY_STORAGE</v>
      </c>
      <c r="C98" s="99" t="str">
        <f>unique_contracts!D94</f>
        <v>PlannedNew</v>
      </c>
      <c r="D98" s="117">
        <f>unique_contracts!J94</f>
        <v>50</v>
      </c>
      <c r="E98" s="99">
        <f>unique_contracts!M94</f>
        <v>0</v>
      </c>
      <c r="F98" s="99">
        <f>unique_contracts!N94</f>
        <v>0</v>
      </c>
      <c r="G98" s="99">
        <f>unique_contracts!P94</f>
        <v>0</v>
      </c>
      <c r="H98" s="99">
        <f>unique_contracts!R94</f>
        <v>0</v>
      </c>
      <c r="I98" s="99">
        <f>unique_contracts!V94</f>
        <v>200</v>
      </c>
      <c r="J98" s="118" t="str">
        <f>unique_contracts!AB94</f>
        <v>Buy</v>
      </c>
      <c r="K98" s="99">
        <f>unique_contracts!AM94</f>
        <v>0</v>
      </c>
      <c r="L98" s="99">
        <f>unique_contracts!AN94</f>
        <v>0</v>
      </c>
      <c r="M98" s="99">
        <f>unique_contracts!AO94</f>
        <v>0</v>
      </c>
      <c r="N98" s="99">
        <f>unique_contracts!AP94</f>
        <v>0</v>
      </c>
      <c r="O98" s="99">
        <f>unique_contracts!AQ94</f>
        <v>0</v>
      </c>
      <c r="P98" s="99">
        <f>unique_contracts!AR94</f>
        <v>0</v>
      </c>
      <c r="Q98" s="99" t="str">
        <f>unique_contracts!BP94</f>
        <v>EnergyCapacity</v>
      </c>
      <c r="R98" s="99">
        <f t="shared" si="7"/>
        <v>1</v>
      </c>
      <c r="S98" s="99" t="str">
        <f>IFERROR(IF(AND(I98&gt;0,E98="NotHybrid"),_xlfn.CONCAT(MAX(MIN(ROUNDDOWN(I98/D98,0),8),4),INDEX(resources!$G:$G,MATCH(B98,resources!$A:$A,0))),INDEX(resources!$G:$G,MATCH(B98,resources!$A:$A,0))),"n/a")</f>
        <v>hr_batteries</v>
      </c>
      <c r="T98" s="99" t="str">
        <f t="shared" si="8"/>
        <v>n/a</v>
      </c>
      <c r="U98" s="99" t="str">
        <f t="shared" si="9"/>
        <v>hr_batteries</v>
      </c>
      <c r="V98" s="99">
        <f t="shared" si="10"/>
        <v>0</v>
      </c>
      <c r="W98" s="99">
        <f t="shared" si="11"/>
        <v>0</v>
      </c>
      <c r="X98" s="116">
        <f t="shared" si="12"/>
        <v>1</v>
      </c>
      <c r="Y98" s="116">
        <f t="shared" si="13"/>
        <v>1</v>
      </c>
      <c r="Z98" s="99">
        <f>MIN((IFERROR(IF(AND($V98&lt;=Z$1,$W98&gt;=Z$1),INDEX(Reliability!E$23:E$50,MATCH($S98,Reliability!$C$23:$C$50,0)),0),0)*IF($T98="n/a",$D98*$Y98,$G98)+IFERROR(IF(AND($V98&lt;=Z$1,$W98&gt;=Z$1),INDEX(Reliability!E$23:E$50,MATCH($T98,Reliability!$C$23:$C$50,0)),0),0)*$H98*$X98*$Y98),$D98)*$R98</f>
        <v>0</v>
      </c>
      <c r="AA98" s="99">
        <f>MIN((IFERROR(IF(AND($V98&lt;=AA$1,$W98&gt;=AA$1),INDEX(Reliability!F$23:F$50,MATCH($S98,Reliability!$C$23:$C$50,0)),0),0)*IF($T98="n/a",$D98*$Y98,$G98)+IFERROR(IF(AND($V98&lt;=AA$1,$W98&gt;=AA$1),INDEX(Reliability!F$23:F$50,MATCH($T98,Reliability!$C$23:$C$50,0)),0),0)*$H98*$X98*$Y98),$D98)*$R98</f>
        <v>0</v>
      </c>
      <c r="AB98" s="99">
        <f>MIN((IFERROR(IF(AND($V98&lt;=AB$1,$W98&gt;=AB$1),INDEX(Reliability!G$23:G$50,MATCH($S98,Reliability!$C$23:$C$50,0)),0),0)*IF($T98="n/a",$D98*$Y98,$G98)+IFERROR(IF(AND($V98&lt;=AB$1,$W98&gt;=AB$1),INDEX(Reliability!G$23:G$50,MATCH($T98,Reliability!$C$23:$C$50,0)),0),0)*$H98*$X98*$Y98),$D98)*$R98</f>
        <v>0</v>
      </c>
      <c r="AC98" s="99">
        <f>MIN((IFERROR(IF(AND($V98&lt;=AC$1,$W98&gt;=AC$1),INDEX(Reliability!H$23:H$50,MATCH($S98,Reliability!$C$23:$C$50,0)),0),0)*IF($T98="n/a",$D98*$Y98,$G98)+IFERROR(IF(AND($V98&lt;=AC$1,$W98&gt;=AC$1),INDEX(Reliability!H$23:H$50,MATCH($T98,Reliability!$C$23:$C$50,0)),0),0)*$H98*$X98*$Y98),$D98)*$R98</f>
        <v>0</v>
      </c>
      <c r="AD98" s="99">
        <f>MIN((IFERROR(IF(AND($V98&lt;=AD$1,$W98&gt;=AD$1),INDEX(Reliability!I$23:I$50,MATCH($S98,Reliability!$C$23:$C$50,0)),0),0)*IF($T98="n/a",$D98*$Y98,$G98)+IFERROR(IF(AND($V98&lt;=AD$1,$W98&gt;=AD$1),INDEX(Reliability!I$23:I$50,MATCH($T98,Reliability!$C$23:$C$50,0)),0),0)*$H98*$X98*$Y98),$D98)*$R98</f>
        <v>0</v>
      </c>
      <c r="AE98" s="99">
        <f>MIN((IFERROR(IF(AND($V98&lt;=AE$1,$W98&gt;=AE$1),INDEX(Reliability!J$23:J$50,MATCH($S98,Reliability!$C$23:$C$50,0)),0),0)*IF($T98="n/a",$D98*$Y98,$G98)+IFERROR(IF(AND($V98&lt;=AE$1,$W98&gt;=AE$1),INDEX(Reliability!J$23:J$50,MATCH($T98,Reliability!$C$23:$C$50,0)),0),0)*$H98*$X98*$Y98),$D98)*$R98</f>
        <v>0</v>
      </c>
      <c r="AF98" s="99">
        <f>MIN((IFERROR(IF(AND($V98&lt;=AF$1,$W98&gt;=AF$1),INDEX(Reliability!K$23:K$50,MATCH($S98,Reliability!$C$23:$C$50,0)),0),0)*IF($T98="n/a",$D98*$Y98,$G98)+IFERROR(IF(AND($V98&lt;=AF$1,$W98&gt;=AF$1),INDEX(Reliability!K$23:K$50,MATCH($T98,Reliability!$C$23:$C$50,0)),0),0)*$H98*$X98*$Y98),$D98)*$R98</f>
        <v>0</v>
      </c>
      <c r="AG98" s="99">
        <f>MIN((IFERROR(IF(AND($V98&lt;=AG$1,$W98&gt;=AG$1),INDEX(Reliability!L$23:L$50,MATCH($S98,Reliability!$C$23:$C$50,0)),0),0)*IF($T98="n/a",$D98*$Y98,$G98)+IFERROR(IF(AND($V98&lt;=AG$1,$W98&gt;=AG$1),INDEX(Reliability!L$23:L$50,MATCH($T98,Reliability!$C$23:$C$50,0)),0),0)*$H98*$X98*$Y98),$D98)*$R98</f>
        <v>0</v>
      </c>
      <c r="AH98" s="99">
        <f>MIN((IFERROR(IF(AND($V98&lt;=AH$1,$W98&gt;=AH$1),INDEX(Reliability!M$23:M$50,MATCH($S98,Reliability!$C$23:$C$50,0)),0),0)*IF($T98="n/a",$D98*$Y98,$G98)+IFERROR(IF(AND($V98&lt;=AH$1,$W98&gt;=AH$1),INDEX(Reliability!M$23:M$50,MATCH($T98,Reliability!$C$23:$C$50,0)),0),0)*$H98*$X98*$Y98),$D98)*$R98</f>
        <v>0</v>
      </c>
      <c r="AI98" s="99">
        <f>MIN((IFERROR(IF(AND($V98&lt;=AI$1,$W98&gt;=AI$1),INDEX(Reliability!N$23:N$50,MATCH($S98,Reliability!$C$23:$C$50,0)),0),0)*IF($T98="n/a",$D98*$Y98,$G98)+IFERROR(IF(AND($V98&lt;=AI$1,$W98&gt;=AI$1),INDEX(Reliability!N$23:N$50,MATCH($T98,Reliability!$C$23:$C$50,0)),0),0)*$H98*$X98*$Y98),$D98)*$R98</f>
        <v>0</v>
      </c>
      <c r="AJ98" s="99">
        <f>MIN((IFERROR(IF(AND($V98&lt;=AJ$1,$W98&gt;=AJ$1),INDEX(Reliability!O$23:O$50,MATCH($S98,Reliability!$C$23:$C$50,0)),0),0)*IF($T98="n/a",$D98*$Y98,$G98)+IFERROR(IF(AND($V98&lt;=AJ$1,$W98&gt;=AJ$1),INDEX(Reliability!O$23:O$50,MATCH($T98,Reliability!$C$23:$C$50,0)),0),0)*$H98*$X98*$Y98),$D98)*$R98</f>
        <v>0</v>
      </c>
      <c r="AK98" s="99">
        <f>MIN((IFERROR(IF(AND($V98&lt;=AK$1,$W98&gt;=AK$1),INDEX(Reliability!P$23:P$50,MATCH($S98,Reliability!$C$23:$C$50,0)),0),0)*IF($T98="n/a",$D98*$Y98,$G98)+IFERROR(IF(AND($V98&lt;=AK$1,$W98&gt;=AK$1),INDEX(Reliability!P$23:P$50,MATCH($T98,Reliability!$C$23:$C$50,0)),0),0)*$H98*$X98*$Y98),$D98)*$R98</f>
        <v>0</v>
      </c>
    </row>
    <row r="99" spans="2:37" x14ac:dyDescent="0.25">
      <c r="B99" s="118" t="str">
        <f>unique_contracts!B95</f>
        <v>MONTPH_7_UNITS</v>
      </c>
      <c r="C99" s="99" t="str">
        <f>unique_contracts!D95</f>
        <v>Online</v>
      </c>
      <c r="D99" s="117">
        <f>unique_contracts!J95</f>
        <v>11.9</v>
      </c>
      <c r="E99" s="99">
        <f>unique_contracts!M95</f>
        <v>0</v>
      </c>
      <c r="F99" s="99">
        <f>unique_contracts!N95</f>
        <v>0</v>
      </c>
      <c r="G99" s="99">
        <f>unique_contracts!P95</f>
        <v>0</v>
      </c>
      <c r="H99" s="99">
        <f>unique_contracts!R95</f>
        <v>0</v>
      </c>
      <c r="I99" s="99">
        <f>unique_contracts!V95</f>
        <v>0</v>
      </c>
      <c r="J99" s="118" t="str">
        <f>unique_contracts!AB95</f>
        <v>Buy</v>
      </c>
      <c r="K99" s="99">
        <f>unique_contracts!AM95</f>
        <v>1983</v>
      </c>
      <c r="L99" s="99">
        <f>unique_contracts!AN95</f>
        <v>7</v>
      </c>
      <c r="M99" s="99">
        <f>unique_contracts!AO95</f>
        <v>1</v>
      </c>
      <c r="N99" s="99">
        <f>unique_contracts!AP95</f>
        <v>2030</v>
      </c>
      <c r="O99" s="99">
        <f>unique_contracts!AQ95</f>
        <v>12</v>
      </c>
      <c r="P99" s="99">
        <f>unique_contracts!AR95</f>
        <v>31</v>
      </c>
      <c r="Q99" s="99" t="str">
        <f>unique_contracts!BP95</f>
        <v>EnergyCapacity</v>
      </c>
      <c r="R99" s="99">
        <f t="shared" si="7"/>
        <v>1</v>
      </c>
      <c r="S99" s="99" t="str">
        <f>IFERROR(IF(AND(I99&gt;0,E99="NotHybrid"),_xlfn.CONCAT(MAX(MIN(ROUNDDOWN(I99/D99,0),8),4),INDEX(resources!$G:$G,MATCH(B99,resources!$A:$A,0))),INDEX(resources!$G:$G,MATCH(B99,resources!$A:$A,0))),"n/a")</f>
        <v>small_hydro</v>
      </c>
      <c r="T99" s="99" t="str">
        <f t="shared" si="8"/>
        <v>n/a</v>
      </c>
      <c r="U99" s="99" t="str">
        <f t="shared" si="9"/>
        <v>small_hydro</v>
      </c>
      <c r="V99" s="99">
        <f t="shared" si="10"/>
        <v>1984</v>
      </c>
      <c r="W99" s="99">
        <f t="shared" si="11"/>
        <v>2030</v>
      </c>
      <c r="X99" s="116">
        <f t="shared" si="12"/>
        <v>1</v>
      </c>
      <c r="Y99" s="116">
        <f t="shared" si="13"/>
        <v>1</v>
      </c>
      <c r="Z99" s="99">
        <f>MIN((IFERROR(IF(AND($V99&lt;=Z$1,$W99&gt;=Z$1),INDEX(Reliability!E$23:E$50,MATCH($S99,Reliability!$C$23:$C$50,0)),0),0)*IF($T99="n/a",$D99*$Y99,$G99)+IFERROR(IF(AND($V99&lt;=Z$1,$W99&gt;=Z$1),INDEX(Reliability!E$23:E$50,MATCH($T99,Reliability!$C$23:$C$50,0)),0),0)*$H99*$X99*$Y99),$D99)*$R99</f>
        <v>4.3363119253265827</v>
      </c>
      <c r="AA99" s="99">
        <f>MIN((IFERROR(IF(AND($V99&lt;=AA$1,$W99&gt;=AA$1),INDEX(Reliability!F$23:F$50,MATCH($S99,Reliability!$C$23:$C$50,0)),0),0)*IF($T99="n/a",$D99*$Y99,$G99)+IFERROR(IF(AND($V99&lt;=AA$1,$W99&gt;=AA$1),INDEX(Reliability!F$23:F$50,MATCH($T99,Reliability!$C$23:$C$50,0)),0),0)*$H99*$X99*$Y99),$D99)*$R99</f>
        <v>4.4496551038942007</v>
      </c>
      <c r="AB99" s="99">
        <f>MIN((IFERROR(IF(AND($V99&lt;=AB$1,$W99&gt;=AB$1),INDEX(Reliability!G$23:G$50,MATCH($S99,Reliability!$C$23:$C$50,0)),0),0)*IF($T99="n/a",$D99*$Y99,$G99)+IFERROR(IF(AND($V99&lt;=AB$1,$W99&gt;=AB$1),INDEX(Reliability!G$23:G$50,MATCH($T99,Reliability!$C$23:$C$50,0)),0),0)*$H99*$X99*$Y99),$D99)*$R99</f>
        <v>4.5629982824618178</v>
      </c>
      <c r="AC99" s="99">
        <f>MIN((IFERROR(IF(AND($V99&lt;=AC$1,$W99&gt;=AC$1),INDEX(Reliability!H$23:H$50,MATCH($S99,Reliability!$C$23:$C$50,0)),0),0)*IF($T99="n/a",$D99*$Y99,$G99)+IFERROR(IF(AND($V99&lt;=AC$1,$W99&gt;=AC$1),INDEX(Reliability!H$23:H$50,MATCH($T99,Reliability!$C$23:$C$50,0)),0),0)*$H99*$X99*$Y99),$D99)*$R99</f>
        <v>4.4775494438877539</v>
      </c>
      <c r="AD99" s="99">
        <f>MIN((IFERROR(IF(AND($V99&lt;=AD$1,$W99&gt;=AD$1),INDEX(Reliability!I$23:I$50,MATCH($S99,Reliability!$C$23:$C$50,0)),0),0)*IF($T99="n/a",$D99*$Y99,$G99)+IFERROR(IF(AND($V99&lt;=AD$1,$W99&gt;=AD$1),INDEX(Reliability!I$23:I$50,MATCH($T99,Reliability!$C$23:$C$50,0)),0),0)*$H99*$X99*$Y99),$D99)*$R99</f>
        <v>4.3921006053136891</v>
      </c>
      <c r="AE99" s="99">
        <f>MIN((IFERROR(IF(AND($V99&lt;=AE$1,$W99&gt;=AE$1),INDEX(Reliability!J$23:J$50,MATCH($S99,Reliability!$C$23:$C$50,0)),0),0)*IF($T99="n/a",$D99*$Y99,$G99)+IFERROR(IF(AND($V99&lt;=AE$1,$W99&gt;=AE$1),INDEX(Reliability!J$23:J$50,MATCH($T99,Reliability!$C$23:$C$50,0)),0),0)*$H99*$X99*$Y99),$D99)*$R99</f>
        <v>4.5204373020772364</v>
      </c>
      <c r="AF99" s="99">
        <f>MIN((IFERROR(IF(AND($V99&lt;=AF$1,$W99&gt;=AF$1),INDEX(Reliability!K$23:K$50,MATCH($S99,Reliability!$C$23:$C$50,0)),0),0)*IF($T99="n/a",$D99*$Y99,$G99)+IFERROR(IF(AND($V99&lt;=AF$1,$W99&gt;=AF$1),INDEX(Reliability!K$23:K$50,MATCH($T99,Reliability!$C$23:$C$50,0)),0),0)*$H99*$X99*$Y99),$D99)*$R99</f>
        <v>4.6487739988407828</v>
      </c>
      <c r="AG99" s="99">
        <f>MIN((IFERROR(IF(AND($V99&lt;=AG$1,$W99&gt;=AG$1),INDEX(Reliability!L$23:L$50,MATCH($S99,Reliability!$C$23:$C$50,0)),0),0)*IF($T99="n/a",$D99*$Y99,$G99)+IFERROR(IF(AND($V99&lt;=AG$1,$W99&gt;=AG$1),INDEX(Reliability!L$23:L$50,MATCH($T99,Reliability!$C$23:$C$50,0)),0),0)*$H99*$X99*$Y99),$D99)*$R99</f>
        <v>0</v>
      </c>
      <c r="AH99" s="99">
        <f>MIN((IFERROR(IF(AND($V99&lt;=AH$1,$W99&gt;=AH$1),INDEX(Reliability!M$23:M$50,MATCH($S99,Reliability!$C$23:$C$50,0)),0),0)*IF($T99="n/a",$D99*$Y99,$G99)+IFERROR(IF(AND($V99&lt;=AH$1,$W99&gt;=AH$1),INDEX(Reliability!M$23:M$50,MATCH($T99,Reliability!$C$23:$C$50,0)),0),0)*$H99*$X99*$Y99),$D99)*$R99</f>
        <v>0</v>
      </c>
      <c r="AI99" s="99">
        <f>MIN((IFERROR(IF(AND($V99&lt;=AI$1,$W99&gt;=AI$1),INDEX(Reliability!N$23:N$50,MATCH($S99,Reliability!$C$23:$C$50,0)),0),0)*IF($T99="n/a",$D99*$Y99,$G99)+IFERROR(IF(AND($V99&lt;=AI$1,$W99&gt;=AI$1),INDEX(Reliability!N$23:N$50,MATCH($T99,Reliability!$C$23:$C$50,0)),0),0)*$H99*$X99*$Y99),$D99)*$R99</f>
        <v>0</v>
      </c>
      <c r="AJ99" s="99">
        <f>MIN((IFERROR(IF(AND($V99&lt;=AJ$1,$W99&gt;=AJ$1),INDEX(Reliability!O$23:O$50,MATCH($S99,Reliability!$C$23:$C$50,0)),0),0)*IF($T99="n/a",$D99*$Y99,$G99)+IFERROR(IF(AND($V99&lt;=AJ$1,$W99&gt;=AJ$1),INDEX(Reliability!O$23:O$50,MATCH($T99,Reliability!$C$23:$C$50,0)),0),0)*$H99*$X99*$Y99),$D99)*$R99</f>
        <v>0</v>
      </c>
      <c r="AK99" s="99">
        <f>MIN((IFERROR(IF(AND($V99&lt;=AK$1,$W99&gt;=AK$1),INDEX(Reliability!P$23:P$50,MATCH($S99,Reliability!$C$23:$C$50,0)),0),0)*IF($T99="n/a",$D99*$Y99,$G99)+IFERROR(IF(AND($V99&lt;=AK$1,$W99&gt;=AK$1),INDEX(Reliability!P$23:P$50,MATCH($T99,Reliability!$C$23:$C$50,0)),0),0)*$H99*$X99*$Y99),$D99)*$R99</f>
        <v>0</v>
      </c>
    </row>
    <row r="100" spans="2:37" x14ac:dyDescent="0.25">
      <c r="B100" s="118" t="str">
        <f>unique_contracts!B96</f>
        <v>SALTSP_7_UNITS</v>
      </c>
      <c r="C100" s="99" t="str">
        <f>unique_contracts!D96</f>
        <v>Online</v>
      </c>
      <c r="D100" s="117">
        <f>unique_contracts!J96</f>
        <v>33</v>
      </c>
      <c r="E100" s="99">
        <f>unique_contracts!M96</f>
        <v>0</v>
      </c>
      <c r="F100" s="99">
        <f>unique_contracts!N96</f>
        <v>0</v>
      </c>
      <c r="G100" s="99">
        <f>unique_contracts!P96</f>
        <v>0</v>
      </c>
      <c r="H100" s="99">
        <f>unique_contracts!R96</f>
        <v>0</v>
      </c>
      <c r="I100" s="99">
        <f>unique_contracts!V96</f>
        <v>0</v>
      </c>
      <c r="J100" s="118" t="str">
        <f>unique_contracts!AB96</f>
        <v>Buy</v>
      </c>
      <c r="K100" s="99">
        <f>unique_contracts!AM96</f>
        <v>1950</v>
      </c>
      <c r="L100" s="99">
        <f>unique_contracts!AN96</f>
        <v>1</v>
      </c>
      <c r="M100" s="99">
        <f>unique_contracts!AO96</f>
        <v>1</v>
      </c>
      <c r="N100" s="99">
        <f>unique_contracts!AP96</f>
        <v>2099</v>
      </c>
      <c r="O100" s="99">
        <f>unique_contracts!AQ96</f>
        <v>12</v>
      </c>
      <c r="P100" s="99">
        <f>unique_contracts!AR96</f>
        <v>31</v>
      </c>
      <c r="Q100" s="99" t="str">
        <f>unique_contracts!BP96</f>
        <v>EnergyCapacity</v>
      </c>
      <c r="R100" s="99">
        <f t="shared" si="7"/>
        <v>1</v>
      </c>
      <c r="S100" s="99" t="str">
        <f>IFERROR(IF(AND(I100&gt;0,E100="NotHybrid"),_xlfn.CONCAT(MAX(MIN(ROUNDDOWN(I100/D100,0),8),4),INDEX(resources!$G:$G,MATCH(B100,resources!$A:$A,0))),INDEX(resources!$G:$G,MATCH(B100,resources!$A:$A,0))),"n/a")</f>
        <v>hydro</v>
      </c>
      <c r="T100" s="99" t="str">
        <f t="shared" si="8"/>
        <v>n/a</v>
      </c>
      <c r="U100" s="99" t="str">
        <f t="shared" si="9"/>
        <v>hydro</v>
      </c>
      <c r="V100" s="99">
        <f t="shared" si="10"/>
        <v>1950</v>
      </c>
      <c r="W100" s="99">
        <f t="shared" si="11"/>
        <v>2099</v>
      </c>
      <c r="X100" s="116">
        <f t="shared" si="12"/>
        <v>1</v>
      </c>
      <c r="Y100" s="116">
        <f t="shared" si="13"/>
        <v>1</v>
      </c>
      <c r="Z100" s="99">
        <f>MIN((IFERROR(IF(AND($V100&lt;=Z$1,$W100&gt;=Z$1),INDEX(Reliability!E$23:E$50,MATCH($S100,Reliability!$C$23:$C$50,0)),0),0)*IF($T100="n/a",$D100*$Y100,$G100)+IFERROR(IF(AND($V100&lt;=Z$1,$W100&gt;=Z$1),INDEX(Reliability!E$23:E$50,MATCH($T100,Reliability!$C$23:$C$50,0)),0),0)*$H100*$X100*$Y100),$D100)*$R100</f>
        <v>16.766819062792795</v>
      </c>
      <c r="AA100" s="99">
        <f>MIN((IFERROR(IF(AND($V100&lt;=AA$1,$W100&gt;=AA$1),INDEX(Reliability!F$23:F$50,MATCH($S100,Reliability!$C$23:$C$50,0)),0),0)*IF($T100="n/a",$D100*$Y100,$G100)+IFERROR(IF(AND($V100&lt;=AA$1,$W100&gt;=AA$1),INDEX(Reliability!F$23:F$50,MATCH($T100,Reliability!$C$23:$C$50,0)),0),0)*$H100*$X100*$Y100),$D100)*$R100</f>
        <v>17.20507272160954</v>
      </c>
      <c r="AB100" s="99">
        <f>MIN((IFERROR(IF(AND($V100&lt;=AB$1,$W100&gt;=AB$1),INDEX(Reliability!G$23:G$50,MATCH($S100,Reliability!$C$23:$C$50,0)),0),0)*IF($T100="n/a",$D100*$Y100,$G100)+IFERROR(IF(AND($V100&lt;=AB$1,$W100&gt;=AB$1),INDEX(Reliability!G$23:G$50,MATCH($T100,Reliability!$C$23:$C$50,0)),0),0)*$H100*$X100*$Y100),$D100)*$R100</f>
        <v>17.643326380426284</v>
      </c>
      <c r="AC100" s="99">
        <f>MIN((IFERROR(IF(AND($V100&lt;=AC$1,$W100&gt;=AC$1),INDEX(Reliability!H$23:H$50,MATCH($S100,Reliability!$C$23:$C$50,0)),0),0)*IF($T100="n/a",$D100*$Y100,$G100)+IFERROR(IF(AND($V100&lt;=AC$1,$W100&gt;=AC$1),INDEX(Reliability!H$23:H$50,MATCH($T100,Reliability!$C$23:$C$50,0)),0),0)*$H100*$X100*$Y100),$D100)*$R100</f>
        <v>17.312929204169361</v>
      </c>
      <c r="AD100" s="99">
        <f>MIN((IFERROR(IF(AND($V100&lt;=AD$1,$W100&gt;=AD$1),INDEX(Reliability!I$23:I$50,MATCH($S100,Reliability!$C$23:$C$50,0)),0),0)*IF($T100="n/a",$D100*$Y100,$G100)+IFERROR(IF(AND($V100&lt;=AD$1,$W100&gt;=AD$1),INDEX(Reliability!I$23:I$50,MATCH($T100,Reliability!$C$23:$C$50,0)),0),0)*$H100*$X100*$Y100),$D100)*$R100</f>
        <v>16.982532027912441</v>
      </c>
      <c r="AE100" s="99">
        <f>MIN((IFERROR(IF(AND($V100&lt;=AE$1,$W100&gt;=AE$1),INDEX(Reliability!J$23:J$50,MATCH($S100,Reliability!$C$23:$C$50,0)),0),0)*IF($T100="n/a",$D100*$Y100,$G100)+IFERROR(IF(AND($V100&lt;=AE$1,$W100&gt;=AE$1),INDEX(Reliability!J$23:J$50,MATCH($T100,Reliability!$C$23:$C$50,0)),0),0)*$H100*$X100*$Y100),$D100)*$R100</f>
        <v>17.478759746491253</v>
      </c>
      <c r="AF100" s="99">
        <f>MIN((IFERROR(IF(AND($V100&lt;=AF$1,$W100&gt;=AF$1),INDEX(Reliability!K$23:K$50,MATCH($S100,Reliability!$C$23:$C$50,0)),0),0)*IF($T100="n/a",$D100*$Y100,$G100)+IFERROR(IF(AND($V100&lt;=AF$1,$W100&gt;=AF$1),INDEX(Reliability!K$23:K$50,MATCH($T100,Reliability!$C$23:$C$50,0)),0),0)*$H100*$X100*$Y100),$D100)*$R100</f>
        <v>17.974987465070061</v>
      </c>
      <c r="AG100" s="99">
        <f>MIN((IFERROR(IF(AND($V100&lt;=AG$1,$W100&gt;=AG$1),INDEX(Reliability!L$23:L$50,MATCH($S100,Reliability!$C$23:$C$50,0)),0),0)*IF($T100="n/a",$D100*$Y100,$G100)+IFERROR(IF(AND($V100&lt;=AG$1,$W100&gt;=AG$1),INDEX(Reliability!L$23:L$50,MATCH($T100,Reliability!$C$23:$C$50,0)),0),0)*$H100*$X100*$Y100),$D100)*$R100</f>
        <v>17.216922175177196</v>
      </c>
      <c r="AH100" s="99">
        <f>MIN((IFERROR(IF(AND($V100&lt;=AH$1,$W100&gt;=AH$1),INDEX(Reliability!M$23:M$50,MATCH($S100,Reliability!$C$23:$C$50,0)),0),0)*IF($T100="n/a",$D100*$Y100,$G100)+IFERROR(IF(AND($V100&lt;=AH$1,$W100&gt;=AH$1),INDEX(Reliability!M$23:M$50,MATCH($T100,Reliability!$C$23:$C$50,0)),0),0)*$H100*$X100*$Y100),$D100)*$R100</f>
        <v>16.458856885284334</v>
      </c>
      <c r="AI100" s="99">
        <f>MIN((IFERROR(IF(AND($V100&lt;=AI$1,$W100&gt;=AI$1),INDEX(Reliability!N$23:N$50,MATCH($S100,Reliability!$C$23:$C$50,0)),0),0)*IF($T100="n/a",$D100*$Y100,$G100)+IFERROR(IF(AND($V100&lt;=AI$1,$W100&gt;=AI$1),INDEX(Reliability!N$23:N$50,MATCH($T100,Reliability!$C$23:$C$50,0)),0),0)*$H100*$X100*$Y100),$D100)*$R100</f>
        <v>15.70079159539147</v>
      </c>
      <c r="AJ100" s="99">
        <f>MIN((IFERROR(IF(AND($V100&lt;=AJ$1,$W100&gt;=AJ$1),INDEX(Reliability!O$23:O$50,MATCH($S100,Reliability!$C$23:$C$50,0)),0),0)*IF($T100="n/a",$D100*$Y100,$G100)+IFERROR(IF(AND($V100&lt;=AJ$1,$W100&gt;=AJ$1),INDEX(Reliability!O$23:O$50,MATCH($T100,Reliability!$C$23:$C$50,0)),0),0)*$H100*$X100*$Y100),$D100)*$R100</f>
        <v>14.942726305498605</v>
      </c>
      <c r="AK100" s="99">
        <f>MIN((IFERROR(IF(AND($V100&lt;=AK$1,$W100&gt;=AK$1),INDEX(Reliability!P$23:P$50,MATCH($S100,Reliability!$C$23:$C$50,0)),0),0)*IF($T100="n/a",$D100*$Y100,$G100)+IFERROR(IF(AND($V100&lt;=AK$1,$W100&gt;=AK$1),INDEX(Reliability!P$23:P$50,MATCH($T100,Reliability!$C$23:$C$50,0)),0),0)*$H100*$X100*$Y100),$D100)*$R100</f>
        <v>14.184661015605741</v>
      </c>
    </row>
    <row r="101" spans="2:37" x14ac:dyDescent="0.25">
      <c r="B101" s="118" t="str">
        <f>unique_contracts!B97</f>
        <v>CRNEVL_6_SJQN 2</v>
      </c>
      <c r="C101" s="99" t="str">
        <f>unique_contracts!D97</f>
        <v>Online</v>
      </c>
      <c r="D101" s="117">
        <f>unique_contracts!J97</f>
        <v>0.4</v>
      </c>
      <c r="E101" s="99">
        <f>unique_contracts!M97</f>
        <v>0</v>
      </c>
      <c r="F101" s="99">
        <f>unique_contracts!N97</f>
        <v>0</v>
      </c>
      <c r="G101" s="99">
        <f>unique_contracts!P97</f>
        <v>0</v>
      </c>
      <c r="H101" s="99">
        <f>unique_contracts!R97</f>
        <v>0</v>
      </c>
      <c r="I101" s="99">
        <f>unique_contracts!V97</f>
        <v>0</v>
      </c>
      <c r="J101" s="118" t="str">
        <f>unique_contracts!AB97</f>
        <v>Buy</v>
      </c>
      <c r="K101" s="99">
        <f>unique_contracts!AM97</f>
        <v>1950</v>
      </c>
      <c r="L101" s="99">
        <f>unique_contracts!AN97</f>
        <v>1</v>
      </c>
      <c r="M101" s="99">
        <f>unique_contracts!AO97</f>
        <v>1</v>
      </c>
      <c r="N101" s="99">
        <f>unique_contracts!AP97</f>
        <v>2099</v>
      </c>
      <c r="O101" s="99">
        <f>unique_contracts!AQ97</f>
        <v>12</v>
      </c>
      <c r="P101" s="99">
        <f>unique_contracts!AR97</f>
        <v>31</v>
      </c>
      <c r="Q101" s="99" t="str">
        <f>unique_contracts!BP97</f>
        <v>EnergyCapacity</v>
      </c>
      <c r="R101" s="99">
        <f t="shared" si="7"/>
        <v>1</v>
      </c>
      <c r="S101" s="99" t="str">
        <f>IFERROR(IF(AND(I101&gt;0,E101="NotHybrid"),_xlfn.CONCAT(MAX(MIN(ROUNDDOWN(I101/D101,0),8),4),INDEX(resources!$G:$G,MATCH(B101,resources!$A:$A,0))),INDEX(resources!$G:$G,MATCH(B101,resources!$A:$A,0))),"n/a")</f>
        <v>hydro</v>
      </c>
      <c r="T101" s="99" t="str">
        <f t="shared" si="8"/>
        <v>n/a</v>
      </c>
      <c r="U101" s="99" t="str">
        <f t="shared" si="9"/>
        <v>hydro</v>
      </c>
      <c r="V101" s="99">
        <f t="shared" si="10"/>
        <v>1950</v>
      </c>
      <c r="W101" s="99">
        <f t="shared" si="11"/>
        <v>2099</v>
      </c>
      <c r="X101" s="116">
        <f t="shared" si="12"/>
        <v>1</v>
      </c>
      <c r="Y101" s="116">
        <f t="shared" si="13"/>
        <v>1</v>
      </c>
      <c r="Z101" s="99">
        <f>MIN((IFERROR(IF(AND($V101&lt;=Z$1,$W101&gt;=Z$1),INDEX(Reliability!E$23:E$50,MATCH($S101,Reliability!$C$23:$C$50,0)),0),0)*IF($T101="n/a",$D101*$Y101,$G101)+IFERROR(IF(AND($V101&lt;=Z$1,$W101&gt;=Z$1),INDEX(Reliability!E$23:E$50,MATCH($T101,Reliability!$C$23:$C$50,0)),0),0)*$H101*$X101*$Y101),$D101)*$R101</f>
        <v>0.2032341704580945</v>
      </c>
      <c r="AA101" s="99">
        <f>MIN((IFERROR(IF(AND($V101&lt;=AA$1,$W101&gt;=AA$1),INDEX(Reliability!F$23:F$50,MATCH($S101,Reliability!$C$23:$C$50,0)),0),0)*IF($T101="n/a",$D101*$Y101,$G101)+IFERROR(IF(AND($V101&lt;=AA$1,$W101&gt;=AA$1),INDEX(Reliability!F$23:F$50,MATCH($T101,Reliability!$C$23:$C$50,0)),0),0)*$H101*$X101*$Y101),$D101)*$R101</f>
        <v>0.20854633601950959</v>
      </c>
      <c r="AB101" s="99">
        <f>MIN((IFERROR(IF(AND($V101&lt;=AB$1,$W101&gt;=AB$1),INDEX(Reliability!G$23:G$50,MATCH($S101,Reliability!$C$23:$C$50,0)),0),0)*IF($T101="n/a",$D101*$Y101,$G101)+IFERROR(IF(AND($V101&lt;=AB$1,$W101&gt;=AB$1),INDEX(Reliability!G$23:G$50,MATCH($T101,Reliability!$C$23:$C$50,0)),0),0)*$H101*$X101*$Y101),$D101)*$R101</f>
        <v>0.21385850158092468</v>
      </c>
      <c r="AC101" s="99">
        <f>MIN((IFERROR(IF(AND($V101&lt;=AC$1,$W101&gt;=AC$1),INDEX(Reliability!H$23:H$50,MATCH($S101,Reliability!$C$23:$C$50,0)),0),0)*IF($T101="n/a",$D101*$Y101,$G101)+IFERROR(IF(AND($V101&lt;=AC$1,$W101&gt;=AC$1),INDEX(Reliability!H$23:H$50,MATCH($T101,Reliability!$C$23:$C$50,0)),0),0)*$H101*$X101*$Y101),$D101)*$R101</f>
        <v>0.20985368732326501</v>
      </c>
      <c r="AD101" s="99">
        <f>MIN((IFERROR(IF(AND($V101&lt;=AD$1,$W101&gt;=AD$1),INDEX(Reliability!I$23:I$50,MATCH($S101,Reliability!$C$23:$C$50,0)),0),0)*IF($T101="n/a",$D101*$Y101,$G101)+IFERROR(IF(AND($V101&lt;=AD$1,$W101&gt;=AD$1),INDEX(Reliability!I$23:I$50,MATCH($T101,Reliability!$C$23:$C$50,0)),0),0)*$H101*$X101*$Y101),$D101)*$R101</f>
        <v>0.20584887306560537</v>
      </c>
      <c r="AE101" s="99">
        <f>MIN((IFERROR(IF(AND($V101&lt;=AE$1,$W101&gt;=AE$1),INDEX(Reliability!J$23:J$50,MATCH($S101,Reliability!$C$23:$C$50,0)),0),0)*IF($T101="n/a",$D101*$Y101,$G101)+IFERROR(IF(AND($V101&lt;=AE$1,$W101&gt;=AE$1),INDEX(Reliability!J$23:J$50,MATCH($T101,Reliability!$C$23:$C$50,0)),0),0)*$H101*$X101*$Y101),$D101)*$R101</f>
        <v>0.21186375450292427</v>
      </c>
      <c r="AF101" s="99">
        <f>MIN((IFERROR(IF(AND($V101&lt;=AF$1,$W101&gt;=AF$1),INDEX(Reliability!K$23:K$50,MATCH($S101,Reliability!$C$23:$C$50,0)),0),0)*IF($T101="n/a",$D101*$Y101,$G101)+IFERROR(IF(AND($V101&lt;=AF$1,$W101&gt;=AF$1),INDEX(Reliability!K$23:K$50,MATCH($T101,Reliability!$C$23:$C$50,0)),0),0)*$H101*$X101*$Y101),$D101)*$R101</f>
        <v>0.21787863594024315</v>
      </c>
      <c r="AG101" s="99">
        <f>MIN((IFERROR(IF(AND($V101&lt;=AG$1,$W101&gt;=AG$1),INDEX(Reliability!L$23:L$50,MATCH($S101,Reliability!$C$23:$C$50,0)),0),0)*IF($T101="n/a",$D101*$Y101,$G101)+IFERROR(IF(AND($V101&lt;=AG$1,$W101&gt;=AG$1),INDEX(Reliability!L$23:L$50,MATCH($T101,Reliability!$C$23:$C$50,0)),0),0)*$H101*$X101*$Y101),$D101)*$R101</f>
        <v>0.20868996575972362</v>
      </c>
      <c r="AH101" s="99">
        <f>MIN((IFERROR(IF(AND($V101&lt;=AH$1,$W101&gt;=AH$1),INDEX(Reliability!M$23:M$50,MATCH($S101,Reliability!$C$23:$C$50,0)),0),0)*IF($T101="n/a",$D101*$Y101,$G101)+IFERROR(IF(AND($V101&lt;=AH$1,$W101&gt;=AH$1),INDEX(Reliability!M$23:M$50,MATCH($T101,Reliability!$C$23:$C$50,0)),0),0)*$H101*$X101*$Y101),$D101)*$R101</f>
        <v>0.19950129557920404</v>
      </c>
      <c r="AI101" s="99">
        <f>MIN((IFERROR(IF(AND($V101&lt;=AI$1,$W101&gt;=AI$1),INDEX(Reliability!N$23:N$50,MATCH($S101,Reliability!$C$23:$C$50,0)),0),0)*IF($T101="n/a",$D101*$Y101,$G101)+IFERROR(IF(AND($V101&lt;=AI$1,$W101&gt;=AI$1),INDEX(Reliability!N$23:N$50,MATCH($T101,Reliability!$C$23:$C$50,0)),0),0)*$H101*$X101*$Y101),$D101)*$R101</f>
        <v>0.19031262539868449</v>
      </c>
      <c r="AJ101" s="99">
        <f>MIN((IFERROR(IF(AND($V101&lt;=AJ$1,$W101&gt;=AJ$1),INDEX(Reliability!O$23:O$50,MATCH($S101,Reliability!$C$23:$C$50,0)),0),0)*IF($T101="n/a",$D101*$Y101,$G101)+IFERROR(IF(AND($V101&lt;=AJ$1,$W101&gt;=AJ$1),INDEX(Reliability!O$23:O$50,MATCH($T101,Reliability!$C$23:$C$50,0)),0),0)*$H101*$X101*$Y101),$D101)*$R101</f>
        <v>0.18112395521816493</v>
      </c>
      <c r="AK101" s="99">
        <f>MIN((IFERROR(IF(AND($V101&lt;=AK$1,$W101&gt;=AK$1),INDEX(Reliability!P$23:P$50,MATCH($S101,Reliability!$C$23:$C$50,0)),0),0)*IF($T101="n/a",$D101*$Y101,$G101)+IFERROR(IF(AND($V101&lt;=AK$1,$W101&gt;=AK$1),INDEX(Reliability!P$23:P$50,MATCH($T101,Reliability!$C$23:$C$50,0)),0),0)*$H101*$X101*$Y101),$D101)*$R101</f>
        <v>0.17193528503764535</v>
      </c>
    </row>
    <row r="102" spans="2:37" x14ac:dyDescent="0.25">
      <c r="B102" s="118" t="str">
        <f>unique_contracts!B98</f>
        <v>SPAULD_6_UNIT12</v>
      </c>
      <c r="C102" s="99" t="str">
        <f>unique_contracts!D98</f>
        <v>Online</v>
      </c>
      <c r="D102" s="117">
        <f>unique_contracts!J98</f>
        <v>4.4000000000000004</v>
      </c>
      <c r="E102" s="99">
        <f>unique_contracts!M98</f>
        <v>0</v>
      </c>
      <c r="F102" s="99">
        <f>unique_contracts!N98</f>
        <v>0</v>
      </c>
      <c r="G102" s="99">
        <f>unique_contracts!P98</f>
        <v>0</v>
      </c>
      <c r="H102" s="99">
        <f>unique_contracts!R98</f>
        <v>0</v>
      </c>
      <c r="I102" s="99">
        <f>unique_contracts!V98</f>
        <v>0</v>
      </c>
      <c r="J102" s="118" t="str">
        <f>unique_contracts!AB98</f>
        <v>Buy</v>
      </c>
      <c r="K102" s="99">
        <f>unique_contracts!AM98</f>
        <v>1950</v>
      </c>
      <c r="L102" s="99">
        <f>unique_contracts!AN98</f>
        <v>1</v>
      </c>
      <c r="M102" s="99">
        <f>unique_contracts!AO98</f>
        <v>1</v>
      </c>
      <c r="N102" s="99">
        <f>unique_contracts!AP98</f>
        <v>2099</v>
      </c>
      <c r="O102" s="99">
        <f>unique_contracts!AQ98</f>
        <v>12</v>
      </c>
      <c r="P102" s="99">
        <f>unique_contracts!AR98</f>
        <v>31</v>
      </c>
      <c r="Q102" s="99" t="str">
        <f>unique_contracts!BP98</f>
        <v>EnergyCapacity</v>
      </c>
      <c r="R102" s="99">
        <f t="shared" si="7"/>
        <v>1</v>
      </c>
      <c r="S102" s="99" t="str">
        <f>IFERROR(IF(AND(I102&gt;0,E102="NotHybrid"),_xlfn.CONCAT(MAX(MIN(ROUNDDOWN(I102/D102,0),8),4),INDEX(resources!$G:$G,MATCH(B102,resources!$A:$A,0))),INDEX(resources!$G:$G,MATCH(B102,resources!$A:$A,0))),"n/a")</f>
        <v>hydro</v>
      </c>
      <c r="T102" s="99" t="str">
        <f t="shared" si="8"/>
        <v>n/a</v>
      </c>
      <c r="U102" s="99" t="str">
        <f t="shared" si="9"/>
        <v>hydro</v>
      </c>
      <c r="V102" s="99">
        <f t="shared" si="10"/>
        <v>1950</v>
      </c>
      <c r="W102" s="99">
        <f t="shared" si="11"/>
        <v>2099</v>
      </c>
      <c r="X102" s="116">
        <f t="shared" si="12"/>
        <v>1</v>
      </c>
      <c r="Y102" s="116">
        <f t="shared" si="13"/>
        <v>1</v>
      </c>
      <c r="Z102" s="99">
        <f>MIN((IFERROR(IF(AND($V102&lt;=Z$1,$W102&gt;=Z$1),INDEX(Reliability!E$23:E$50,MATCH($S102,Reliability!$C$23:$C$50,0)),0),0)*IF($T102="n/a",$D102*$Y102,$G102)+IFERROR(IF(AND($V102&lt;=Z$1,$W102&gt;=Z$1),INDEX(Reliability!E$23:E$50,MATCH($T102,Reliability!$C$23:$C$50,0)),0),0)*$H102*$X102*$Y102),$D102)*$R102</f>
        <v>2.2355758750390398</v>
      </c>
      <c r="AA102" s="99">
        <f>MIN((IFERROR(IF(AND($V102&lt;=AA$1,$W102&gt;=AA$1),INDEX(Reliability!F$23:F$50,MATCH($S102,Reliability!$C$23:$C$50,0)),0),0)*IF($T102="n/a",$D102*$Y102,$G102)+IFERROR(IF(AND($V102&lt;=AA$1,$W102&gt;=AA$1),INDEX(Reliability!F$23:F$50,MATCH($T102,Reliability!$C$23:$C$50,0)),0),0)*$H102*$X102*$Y102),$D102)*$R102</f>
        <v>2.2940096962146055</v>
      </c>
      <c r="AB102" s="99">
        <f>MIN((IFERROR(IF(AND($V102&lt;=AB$1,$W102&gt;=AB$1),INDEX(Reliability!G$23:G$50,MATCH($S102,Reliability!$C$23:$C$50,0)),0),0)*IF($T102="n/a",$D102*$Y102,$G102)+IFERROR(IF(AND($V102&lt;=AB$1,$W102&gt;=AB$1),INDEX(Reliability!G$23:G$50,MATCH($T102,Reliability!$C$23:$C$50,0)),0),0)*$H102*$X102*$Y102),$D102)*$R102</f>
        <v>2.3524435173901717</v>
      </c>
      <c r="AC102" s="99">
        <f>MIN((IFERROR(IF(AND($V102&lt;=AC$1,$W102&gt;=AC$1),INDEX(Reliability!H$23:H$50,MATCH($S102,Reliability!$C$23:$C$50,0)),0),0)*IF($T102="n/a",$D102*$Y102,$G102)+IFERROR(IF(AND($V102&lt;=AC$1,$W102&gt;=AC$1),INDEX(Reliability!H$23:H$50,MATCH($T102,Reliability!$C$23:$C$50,0)),0),0)*$H102*$X102*$Y102),$D102)*$R102</f>
        <v>2.3083905605559152</v>
      </c>
      <c r="AD102" s="99">
        <f>MIN((IFERROR(IF(AND($V102&lt;=AD$1,$W102&gt;=AD$1),INDEX(Reliability!I$23:I$50,MATCH($S102,Reliability!$C$23:$C$50,0)),0),0)*IF($T102="n/a",$D102*$Y102,$G102)+IFERROR(IF(AND($V102&lt;=AD$1,$W102&gt;=AD$1),INDEX(Reliability!I$23:I$50,MATCH($T102,Reliability!$C$23:$C$50,0)),0),0)*$H102*$X102*$Y102),$D102)*$R102</f>
        <v>2.2643376037216592</v>
      </c>
      <c r="AE102" s="99">
        <f>MIN((IFERROR(IF(AND($V102&lt;=AE$1,$W102&gt;=AE$1),INDEX(Reliability!J$23:J$50,MATCH($S102,Reliability!$C$23:$C$50,0)),0),0)*IF($T102="n/a",$D102*$Y102,$G102)+IFERROR(IF(AND($V102&lt;=AE$1,$W102&gt;=AE$1),INDEX(Reliability!J$23:J$50,MATCH($T102,Reliability!$C$23:$C$50,0)),0),0)*$H102*$X102*$Y102),$D102)*$R102</f>
        <v>2.330501299532167</v>
      </c>
      <c r="AF102" s="99">
        <f>MIN((IFERROR(IF(AND($V102&lt;=AF$1,$W102&gt;=AF$1),INDEX(Reliability!K$23:K$50,MATCH($S102,Reliability!$C$23:$C$50,0)),0),0)*IF($T102="n/a",$D102*$Y102,$G102)+IFERROR(IF(AND($V102&lt;=AF$1,$W102&gt;=AF$1),INDEX(Reliability!K$23:K$50,MATCH($T102,Reliability!$C$23:$C$50,0)),0),0)*$H102*$X102*$Y102),$D102)*$R102</f>
        <v>2.3966649953426749</v>
      </c>
      <c r="AG102" s="99">
        <f>MIN((IFERROR(IF(AND($V102&lt;=AG$1,$W102&gt;=AG$1),INDEX(Reliability!L$23:L$50,MATCH($S102,Reliability!$C$23:$C$50,0)),0),0)*IF($T102="n/a",$D102*$Y102,$G102)+IFERROR(IF(AND($V102&lt;=AG$1,$W102&gt;=AG$1),INDEX(Reliability!L$23:L$50,MATCH($T102,Reliability!$C$23:$C$50,0)),0),0)*$H102*$X102*$Y102),$D102)*$R102</f>
        <v>2.2955896233569599</v>
      </c>
      <c r="AH102" s="99">
        <f>MIN((IFERROR(IF(AND($V102&lt;=AH$1,$W102&gt;=AH$1),INDEX(Reliability!M$23:M$50,MATCH($S102,Reliability!$C$23:$C$50,0)),0),0)*IF($T102="n/a",$D102*$Y102,$G102)+IFERROR(IF(AND($V102&lt;=AH$1,$W102&gt;=AH$1),INDEX(Reliability!M$23:M$50,MATCH($T102,Reliability!$C$23:$C$50,0)),0),0)*$H102*$X102*$Y102),$D102)*$R102</f>
        <v>2.1945142513712446</v>
      </c>
      <c r="AI102" s="99">
        <f>MIN((IFERROR(IF(AND($V102&lt;=AI$1,$W102&gt;=AI$1),INDEX(Reliability!N$23:N$50,MATCH($S102,Reliability!$C$23:$C$50,0)),0),0)*IF($T102="n/a",$D102*$Y102,$G102)+IFERROR(IF(AND($V102&lt;=AI$1,$W102&gt;=AI$1),INDEX(Reliability!N$23:N$50,MATCH($T102,Reliability!$C$23:$C$50,0)),0),0)*$H102*$X102*$Y102),$D102)*$R102</f>
        <v>2.0934388793855292</v>
      </c>
      <c r="AJ102" s="99">
        <f>MIN((IFERROR(IF(AND($V102&lt;=AJ$1,$W102&gt;=AJ$1),INDEX(Reliability!O$23:O$50,MATCH($S102,Reliability!$C$23:$C$50,0)),0),0)*IF($T102="n/a",$D102*$Y102,$G102)+IFERROR(IF(AND($V102&lt;=AJ$1,$W102&gt;=AJ$1),INDEX(Reliability!O$23:O$50,MATCH($T102,Reliability!$C$23:$C$50,0)),0),0)*$H102*$X102*$Y102),$D102)*$R102</f>
        <v>1.9923635073998143</v>
      </c>
      <c r="AK102" s="99">
        <f>MIN((IFERROR(IF(AND($V102&lt;=AK$1,$W102&gt;=AK$1),INDEX(Reliability!P$23:P$50,MATCH($S102,Reliability!$C$23:$C$50,0)),0),0)*IF($T102="n/a",$D102*$Y102,$G102)+IFERROR(IF(AND($V102&lt;=AK$1,$W102&gt;=AK$1),INDEX(Reliability!P$23:P$50,MATCH($T102,Reliability!$C$23:$C$50,0)),0),0)*$H102*$X102*$Y102),$D102)*$R102</f>
        <v>1.8912881354140989</v>
      </c>
    </row>
    <row r="103" spans="2:37" x14ac:dyDescent="0.25">
      <c r="B103" s="118" t="str">
        <f>unique_contracts!B99</f>
        <v>WSENGY_1_UNIT 1</v>
      </c>
      <c r="C103" s="99" t="str">
        <f>unique_contracts!D99</f>
        <v>Online</v>
      </c>
      <c r="D103" s="117">
        <f>unique_contracts!J99</f>
        <v>34</v>
      </c>
      <c r="E103" s="99">
        <f>unique_contracts!M99</f>
        <v>0</v>
      </c>
      <c r="F103" s="99">
        <f>unique_contracts!N99</f>
        <v>0</v>
      </c>
      <c r="G103" s="99">
        <f>unique_contracts!P99</f>
        <v>0</v>
      </c>
      <c r="H103" s="99">
        <f>unique_contracts!R99</f>
        <v>0</v>
      </c>
      <c r="I103" s="99">
        <f>unique_contracts!V99</f>
        <v>0</v>
      </c>
      <c r="J103" s="118" t="str">
        <f>unique_contracts!AB99</f>
        <v>Buy</v>
      </c>
      <c r="K103" s="99">
        <f>unique_contracts!AM99</f>
        <v>2022</v>
      </c>
      <c r="L103" s="99">
        <f>unique_contracts!AN99</f>
        <v>12</v>
      </c>
      <c r="M103" s="99">
        <f>unique_contracts!AO99</f>
        <v>2</v>
      </c>
      <c r="N103" s="99">
        <f>unique_contracts!AP99</f>
        <v>0</v>
      </c>
      <c r="O103" s="99">
        <f>unique_contracts!AQ99</f>
        <v>0</v>
      </c>
      <c r="P103" s="99">
        <f>unique_contracts!AR99</f>
        <v>0</v>
      </c>
      <c r="Q103" s="99" t="str">
        <f>unique_contracts!BP99</f>
        <v>EnergyCapacity</v>
      </c>
      <c r="R103" s="99">
        <f t="shared" si="7"/>
        <v>1</v>
      </c>
      <c r="S103" s="99" t="str">
        <f>IFERROR(IF(AND(I103&gt;0,E103="NotHybrid"),_xlfn.CONCAT(MAX(MIN(ROUNDDOWN(I103/D103,0),8),4),INDEX(resources!$G:$G,MATCH(B103,resources!$A:$A,0))),INDEX(resources!$G:$G,MATCH(B103,resources!$A:$A,0))),"n/a")</f>
        <v>biomass_wood</v>
      </c>
      <c r="T103" s="99" t="str">
        <f t="shared" si="8"/>
        <v>n/a</v>
      </c>
      <c r="U103" s="99" t="str">
        <f t="shared" si="9"/>
        <v>biomass_wood</v>
      </c>
      <c r="V103" s="99">
        <f t="shared" si="10"/>
        <v>2023</v>
      </c>
      <c r="W103" s="99">
        <f t="shared" si="11"/>
        <v>0</v>
      </c>
      <c r="X103" s="116">
        <f t="shared" si="12"/>
        <v>1</v>
      </c>
      <c r="Y103" s="116">
        <f t="shared" si="13"/>
        <v>1</v>
      </c>
      <c r="Z103" s="99">
        <f>MIN((IFERROR(IF(AND($V103&lt;=Z$1,$W103&gt;=Z$1),INDEX(Reliability!E$23:E$50,MATCH($S103,Reliability!$C$23:$C$50,0)),0),0)*IF($T103="n/a",$D103*$Y103,$G103)+IFERROR(IF(AND($V103&lt;=Z$1,$W103&gt;=Z$1),INDEX(Reliability!E$23:E$50,MATCH($T103,Reliability!$C$23:$C$50,0)),0),0)*$H103*$X103*$Y103),$D103)*$R103</f>
        <v>0</v>
      </c>
      <c r="AA103" s="99">
        <f>MIN((IFERROR(IF(AND($V103&lt;=AA$1,$W103&gt;=AA$1),INDEX(Reliability!F$23:F$50,MATCH($S103,Reliability!$C$23:$C$50,0)),0),0)*IF($T103="n/a",$D103*$Y103,$G103)+IFERROR(IF(AND($V103&lt;=AA$1,$W103&gt;=AA$1),INDEX(Reliability!F$23:F$50,MATCH($T103,Reliability!$C$23:$C$50,0)),0),0)*$H103*$X103*$Y103),$D103)*$R103</f>
        <v>0</v>
      </c>
      <c r="AB103" s="99">
        <f>MIN((IFERROR(IF(AND($V103&lt;=AB$1,$W103&gt;=AB$1),INDEX(Reliability!G$23:G$50,MATCH($S103,Reliability!$C$23:$C$50,0)),0),0)*IF($T103="n/a",$D103*$Y103,$G103)+IFERROR(IF(AND($V103&lt;=AB$1,$W103&gt;=AB$1),INDEX(Reliability!G$23:G$50,MATCH($T103,Reliability!$C$23:$C$50,0)),0),0)*$H103*$X103*$Y103),$D103)*$R103</f>
        <v>0</v>
      </c>
      <c r="AC103" s="99">
        <f>MIN((IFERROR(IF(AND($V103&lt;=AC$1,$W103&gt;=AC$1),INDEX(Reliability!H$23:H$50,MATCH($S103,Reliability!$C$23:$C$50,0)),0),0)*IF($T103="n/a",$D103*$Y103,$G103)+IFERROR(IF(AND($V103&lt;=AC$1,$W103&gt;=AC$1),INDEX(Reliability!H$23:H$50,MATCH($T103,Reliability!$C$23:$C$50,0)),0),0)*$H103*$X103*$Y103),$D103)*$R103</f>
        <v>0</v>
      </c>
      <c r="AD103" s="99">
        <f>MIN((IFERROR(IF(AND($V103&lt;=AD$1,$W103&gt;=AD$1),INDEX(Reliability!I$23:I$50,MATCH($S103,Reliability!$C$23:$C$50,0)),0),0)*IF($T103="n/a",$D103*$Y103,$G103)+IFERROR(IF(AND($V103&lt;=AD$1,$W103&gt;=AD$1),INDEX(Reliability!I$23:I$50,MATCH($T103,Reliability!$C$23:$C$50,0)),0),0)*$H103*$X103*$Y103),$D103)*$R103</f>
        <v>0</v>
      </c>
      <c r="AE103" s="99">
        <f>MIN((IFERROR(IF(AND($V103&lt;=AE$1,$W103&gt;=AE$1),INDEX(Reliability!J$23:J$50,MATCH($S103,Reliability!$C$23:$C$50,0)),0),0)*IF($T103="n/a",$D103*$Y103,$G103)+IFERROR(IF(AND($V103&lt;=AE$1,$W103&gt;=AE$1),INDEX(Reliability!J$23:J$50,MATCH($T103,Reliability!$C$23:$C$50,0)),0),0)*$H103*$X103*$Y103),$D103)*$R103</f>
        <v>0</v>
      </c>
      <c r="AF103" s="99">
        <f>MIN((IFERROR(IF(AND($V103&lt;=AF$1,$W103&gt;=AF$1),INDEX(Reliability!K$23:K$50,MATCH($S103,Reliability!$C$23:$C$50,0)),0),0)*IF($T103="n/a",$D103*$Y103,$G103)+IFERROR(IF(AND($V103&lt;=AF$1,$W103&gt;=AF$1),INDEX(Reliability!K$23:K$50,MATCH($T103,Reliability!$C$23:$C$50,0)),0),0)*$H103*$X103*$Y103),$D103)*$R103</f>
        <v>0</v>
      </c>
      <c r="AG103" s="99">
        <f>MIN((IFERROR(IF(AND($V103&lt;=AG$1,$W103&gt;=AG$1),INDEX(Reliability!L$23:L$50,MATCH($S103,Reliability!$C$23:$C$50,0)),0),0)*IF($T103="n/a",$D103*$Y103,$G103)+IFERROR(IF(AND($V103&lt;=AG$1,$W103&gt;=AG$1),INDEX(Reliability!L$23:L$50,MATCH($T103,Reliability!$C$23:$C$50,0)),0),0)*$H103*$X103*$Y103),$D103)*$R103</f>
        <v>0</v>
      </c>
      <c r="AH103" s="99">
        <f>MIN((IFERROR(IF(AND($V103&lt;=AH$1,$W103&gt;=AH$1),INDEX(Reliability!M$23:M$50,MATCH($S103,Reliability!$C$23:$C$50,0)),0),0)*IF($T103="n/a",$D103*$Y103,$G103)+IFERROR(IF(AND($V103&lt;=AH$1,$W103&gt;=AH$1),INDEX(Reliability!M$23:M$50,MATCH($T103,Reliability!$C$23:$C$50,0)),0),0)*$H103*$X103*$Y103),$D103)*$R103</f>
        <v>0</v>
      </c>
      <c r="AI103" s="99">
        <f>MIN((IFERROR(IF(AND($V103&lt;=AI$1,$W103&gt;=AI$1),INDEX(Reliability!N$23:N$50,MATCH($S103,Reliability!$C$23:$C$50,0)),0),0)*IF($T103="n/a",$D103*$Y103,$G103)+IFERROR(IF(AND($V103&lt;=AI$1,$W103&gt;=AI$1),INDEX(Reliability!N$23:N$50,MATCH($T103,Reliability!$C$23:$C$50,0)),0),0)*$H103*$X103*$Y103),$D103)*$R103</f>
        <v>0</v>
      </c>
      <c r="AJ103" s="99">
        <f>MIN((IFERROR(IF(AND($V103&lt;=AJ$1,$W103&gt;=AJ$1),INDEX(Reliability!O$23:O$50,MATCH($S103,Reliability!$C$23:$C$50,0)),0),0)*IF($T103="n/a",$D103*$Y103,$G103)+IFERROR(IF(AND($V103&lt;=AJ$1,$W103&gt;=AJ$1),INDEX(Reliability!O$23:O$50,MATCH($T103,Reliability!$C$23:$C$50,0)),0),0)*$H103*$X103*$Y103),$D103)*$R103</f>
        <v>0</v>
      </c>
      <c r="AK103" s="99">
        <f>MIN((IFERROR(IF(AND($V103&lt;=AK$1,$W103&gt;=AK$1),INDEX(Reliability!P$23:P$50,MATCH($S103,Reliability!$C$23:$C$50,0)),0),0)*IF($T103="n/a",$D103*$Y103,$G103)+IFERROR(IF(AND($V103&lt;=AK$1,$W103&gt;=AK$1),INDEX(Reliability!P$23:P$50,MATCH($T103,Reliability!$C$23:$C$50,0)),0),0)*$H103*$X103*$Y103),$D103)*$R103</f>
        <v>0</v>
      </c>
    </row>
    <row r="104" spans="2:37" x14ac:dyDescent="0.25">
      <c r="B104" s="118" t="str">
        <f>unique_contracts!B100</f>
        <v>WISHON_6_UNITS</v>
      </c>
      <c r="C104" s="99" t="str">
        <f>unique_contracts!D100</f>
        <v>Online</v>
      </c>
      <c r="D104" s="117">
        <f>unique_contracts!J100</f>
        <v>18.399999999999999</v>
      </c>
      <c r="E104" s="99">
        <f>unique_contracts!M100</f>
        <v>0</v>
      </c>
      <c r="F104" s="99">
        <f>unique_contracts!N100</f>
        <v>0</v>
      </c>
      <c r="G104" s="99">
        <f>unique_contracts!P100</f>
        <v>0</v>
      </c>
      <c r="H104" s="99">
        <f>unique_contracts!R100</f>
        <v>0</v>
      </c>
      <c r="I104" s="99">
        <f>unique_contracts!V100</f>
        <v>0</v>
      </c>
      <c r="J104" s="118" t="str">
        <f>unique_contracts!AB100</f>
        <v>Buy</v>
      </c>
      <c r="K104" s="99">
        <f>unique_contracts!AM100</f>
        <v>1950</v>
      </c>
      <c r="L104" s="99">
        <f>unique_contracts!AN100</f>
        <v>1</v>
      </c>
      <c r="M104" s="99">
        <f>unique_contracts!AO100</f>
        <v>1</v>
      </c>
      <c r="N104" s="99">
        <f>unique_contracts!AP100</f>
        <v>2099</v>
      </c>
      <c r="O104" s="99">
        <f>unique_contracts!AQ100</f>
        <v>12</v>
      </c>
      <c r="P104" s="99">
        <f>unique_contracts!AR100</f>
        <v>31</v>
      </c>
      <c r="Q104" s="99" t="str">
        <f>unique_contracts!BP100</f>
        <v>EnergyCapacity</v>
      </c>
      <c r="R104" s="99">
        <f t="shared" si="7"/>
        <v>1</v>
      </c>
      <c r="S104" s="99" t="str">
        <f>IFERROR(IF(AND(I104&gt;0,E104="NotHybrid"),_xlfn.CONCAT(MAX(MIN(ROUNDDOWN(I104/D104,0),8),4),INDEX(resources!$G:$G,MATCH(B104,resources!$A:$A,0))),INDEX(resources!$G:$G,MATCH(B104,resources!$A:$A,0))),"n/a")</f>
        <v>small_hydro</v>
      </c>
      <c r="T104" s="99" t="str">
        <f t="shared" si="8"/>
        <v>n/a</v>
      </c>
      <c r="U104" s="99" t="str">
        <f t="shared" si="9"/>
        <v>small_hydro</v>
      </c>
      <c r="V104" s="99">
        <f t="shared" si="10"/>
        <v>1950</v>
      </c>
      <c r="W104" s="99">
        <f t="shared" si="11"/>
        <v>2099</v>
      </c>
      <c r="X104" s="116">
        <f t="shared" si="12"/>
        <v>1</v>
      </c>
      <c r="Y104" s="116">
        <f t="shared" si="13"/>
        <v>1</v>
      </c>
      <c r="Z104" s="99">
        <f>MIN((IFERROR(IF(AND($V104&lt;=Z$1,$W104&gt;=Z$1),INDEX(Reliability!E$23:E$50,MATCH($S104,Reliability!$C$23:$C$50,0)),0),0)*IF($T104="n/a",$D104*$Y104,$G104)+IFERROR(IF(AND($V104&lt;=Z$1,$W104&gt;=Z$1),INDEX(Reliability!E$23:E$50,MATCH($T104,Reliability!$C$23:$C$50,0)),0),0)*$H104*$X104*$Y104),$D104)*$R104</f>
        <v>6.7048856660511857</v>
      </c>
      <c r="AA104" s="99">
        <f>MIN((IFERROR(IF(AND($V104&lt;=AA$1,$W104&gt;=AA$1),INDEX(Reliability!F$23:F$50,MATCH($S104,Reliability!$C$23:$C$50,0)),0),0)*IF($T104="n/a",$D104*$Y104,$G104)+IFERROR(IF(AND($V104&lt;=AA$1,$W104&gt;=AA$1),INDEX(Reliability!F$23:F$50,MATCH($T104,Reliability!$C$23:$C$50,0)),0),0)*$H104*$X104*$Y104),$D104)*$R104</f>
        <v>6.8801389841725449</v>
      </c>
      <c r="AB104" s="99">
        <f>MIN((IFERROR(IF(AND($V104&lt;=AB$1,$W104&gt;=AB$1),INDEX(Reliability!G$23:G$50,MATCH($S104,Reliability!$C$23:$C$50,0)),0),0)*IF($T104="n/a",$D104*$Y104,$G104)+IFERROR(IF(AND($V104&lt;=AB$1,$W104&gt;=AB$1),INDEX(Reliability!G$23:G$50,MATCH($T104,Reliability!$C$23:$C$50,0)),0),0)*$H104*$X104*$Y104),$D104)*$R104</f>
        <v>7.0553923022939022</v>
      </c>
      <c r="AC104" s="99">
        <f>MIN((IFERROR(IF(AND($V104&lt;=AC$1,$W104&gt;=AC$1),INDEX(Reliability!H$23:H$50,MATCH($S104,Reliability!$C$23:$C$50,0)),0),0)*IF($T104="n/a",$D104*$Y104,$G104)+IFERROR(IF(AND($V104&lt;=AC$1,$W104&gt;=AC$1),INDEX(Reliability!H$23:H$50,MATCH($T104,Reliability!$C$23:$C$50,0)),0),0)*$H104*$X104*$Y104),$D104)*$R104</f>
        <v>6.9232697283642572</v>
      </c>
      <c r="AD104" s="99">
        <f>MIN((IFERROR(IF(AND($V104&lt;=AD$1,$W104&gt;=AD$1),INDEX(Reliability!I$23:I$50,MATCH($S104,Reliability!$C$23:$C$50,0)),0),0)*IF($T104="n/a",$D104*$Y104,$G104)+IFERROR(IF(AND($V104&lt;=AD$1,$W104&gt;=AD$1),INDEX(Reliability!I$23:I$50,MATCH($T104,Reliability!$C$23:$C$50,0)),0),0)*$H104*$X104*$Y104),$D104)*$R104</f>
        <v>6.7911471544346114</v>
      </c>
      <c r="AE104" s="99">
        <f>MIN((IFERROR(IF(AND($V104&lt;=AE$1,$W104&gt;=AE$1),INDEX(Reliability!J$23:J$50,MATCH($S104,Reliability!$C$23:$C$50,0)),0),0)*IF($T104="n/a",$D104*$Y104,$G104)+IFERROR(IF(AND($V104&lt;=AE$1,$W104&gt;=AE$1),INDEX(Reliability!J$23:J$50,MATCH($T104,Reliability!$C$23:$C$50,0)),0),0)*$H104*$X104*$Y104),$D104)*$R104</f>
        <v>6.989583727581608</v>
      </c>
      <c r="AF104" s="99">
        <f>MIN((IFERROR(IF(AND($V104&lt;=AF$1,$W104&gt;=AF$1),INDEX(Reliability!K$23:K$50,MATCH($S104,Reliability!$C$23:$C$50,0)),0),0)*IF($T104="n/a",$D104*$Y104,$G104)+IFERROR(IF(AND($V104&lt;=AF$1,$W104&gt;=AF$1),INDEX(Reliability!K$23:K$50,MATCH($T104,Reliability!$C$23:$C$50,0)),0),0)*$H104*$X104*$Y104),$D104)*$R104</f>
        <v>7.1880203007286054</v>
      </c>
      <c r="AG104" s="99">
        <f>MIN((IFERROR(IF(AND($V104&lt;=AG$1,$W104&gt;=AG$1),INDEX(Reliability!L$23:L$50,MATCH($S104,Reliability!$C$23:$C$50,0)),0),0)*IF($T104="n/a",$D104*$Y104,$G104)+IFERROR(IF(AND($V104&lt;=AG$1,$W104&gt;=AG$1),INDEX(Reliability!L$23:L$50,MATCH($T104,Reliability!$C$23:$C$50,0)),0),0)*$H104*$X104*$Y104),$D104)*$R104</f>
        <v>6.8848774638495041</v>
      </c>
      <c r="AH104" s="99">
        <f>MIN((IFERROR(IF(AND($V104&lt;=AH$1,$W104&gt;=AH$1),INDEX(Reliability!M$23:M$50,MATCH($S104,Reliability!$C$23:$C$50,0)),0),0)*IF($T104="n/a",$D104*$Y104,$G104)+IFERROR(IF(AND($V104&lt;=AH$1,$W104&gt;=AH$1),INDEX(Reliability!M$23:M$50,MATCH($T104,Reliability!$C$23:$C$50,0)),0),0)*$H104*$X104*$Y104),$D104)*$R104</f>
        <v>6.5817346269704036</v>
      </c>
      <c r="AI104" s="99">
        <f>MIN((IFERROR(IF(AND($V104&lt;=AI$1,$W104&gt;=AI$1),INDEX(Reliability!N$23:N$50,MATCH($S104,Reliability!$C$23:$C$50,0)),0),0)*IF($T104="n/a",$D104*$Y104,$G104)+IFERROR(IF(AND($V104&lt;=AI$1,$W104&gt;=AI$1),INDEX(Reliability!N$23:N$50,MATCH($T104,Reliability!$C$23:$C$50,0)),0),0)*$H104*$X104*$Y104),$D104)*$R104</f>
        <v>6.2785917900913031</v>
      </c>
      <c r="AJ104" s="99">
        <f>MIN((IFERROR(IF(AND($V104&lt;=AJ$1,$W104&gt;=AJ$1),INDEX(Reliability!O$23:O$50,MATCH($S104,Reliability!$C$23:$C$50,0)),0),0)*IF($T104="n/a",$D104*$Y104,$G104)+IFERROR(IF(AND($V104&lt;=AJ$1,$W104&gt;=AJ$1),INDEX(Reliability!O$23:O$50,MATCH($T104,Reliability!$C$23:$C$50,0)),0),0)*$H104*$X104*$Y104),$D104)*$R104</f>
        <v>5.9754489532122026</v>
      </c>
      <c r="AK104" s="99">
        <f>MIN((IFERROR(IF(AND($V104&lt;=AK$1,$W104&gt;=AK$1),INDEX(Reliability!P$23:P$50,MATCH($S104,Reliability!$C$23:$C$50,0)),0),0)*IF($T104="n/a",$D104*$Y104,$G104)+IFERROR(IF(AND($V104&lt;=AK$1,$W104&gt;=AK$1),INDEX(Reliability!P$23:P$50,MATCH($T104,Reliability!$C$23:$C$50,0)),0),0)*$H104*$X104*$Y104),$D104)*$R104</f>
        <v>5.6723061163330994</v>
      </c>
    </row>
    <row r="105" spans="2:37" x14ac:dyDescent="0.25">
      <c r="B105" s="118" t="str">
        <f>unique_contracts!B101</f>
        <v>WISE_1_UNIT 2</v>
      </c>
      <c r="C105" s="99" t="str">
        <f>unique_contracts!D101</f>
        <v>Online</v>
      </c>
      <c r="D105" s="117">
        <f>unique_contracts!J101</f>
        <v>3</v>
      </c>
      <c r="E105" s="99">
        <f>unique_contracts!M101</f>
        <v>0</v>
      </c>
      <c r="F105" s="99">
        <f>unique_contracts!N101</f>
        <v>0</v>
      </c>
      <c r="G105" s="99">
        <f>unique_contracts!P101</f>
        <v>0</v>
      </c>
      <c r="H105" s="99">
        <f>unique_contracts!R101</f>
        <v>0</v>
      </c>
      <c r="I105" s="99">
        <f>unique_contracts!V101</f>
        <v>0</v>
      </c>
      <c r="J105" s="118" t="str">
        <f>unique_contracts!AB101</f>
        <v>Buy</v>
      </c>
      <c r="K105" s="99">
        <f>unique_contracts!AM101</f>
        <v>1950</v>
      </c>
      <c r="L105" s="99">
        <f>unique_contracts!AN101</f>
        <v>1</v>
      </c>
      <c r="M105" s="99">
        <f>unique_contracts!AO101</f>
        <v>1</v>
      </c>
      <c r="N105" s="99">
        <f>unique_contracts!AP101</f>
        <v>2099</v>
      </c>
      <c r="O105" s="99">
        <f>unique_contracts!AQ101</f>
        <v>12</v>
      </c>
      <c r="P105" s="99">
        <f>unique_contracts!AR101</f>
        <v>31</v>
      </c>
      <c r="Q105" s="99" t="str">
        <f>unique_contracts!BP101</f>
        <v>EnergyCapacity</v>
      </c>
      <c r="R105" s="99">
        <f t="shared" si="7"/>
        <v>1</v>
      </c>
      <c r="S105" s="99" t="str">
        <f>IFERROR(IF(AND(I105&gt;0,E105="NotHybrid"),_xlfn.CONCAT(MAX(MIN(ROUNDDOWN(I105/D105,0),8),4),INDEX(resources!$G:$G,MATCH(B105,resources!$A:$A,0))),INDEX(resources!$G:$G,MATCH(B105,resources!$A:$A,0))),"n/a")</f>
        <v>hydro</v>
      </c>
      <c r="T105" s="99" t="str">
        <f t="shared" si="8"/>
        <v>n/a</v>
      </c>
      <c r="U105" s="99" t="str">
        <f t="shared" si="9"/>
        <v>hydro</v>
      </c>
      <c r="V105" s="99">
        <f t="shared" si="10"/>
        <v>1950</v>
      </c>
      <c r="W105" s="99">
        <f t="shared" si="11"/>
        <v>2099</v>
      </c>
      <c r="X105" s="116">
        <f t="shared" si="12"/>
        <v>1</v>
      </c>
      <c r="Y105" s="116">
        <f t="shared" si="13"/>
        <v>1</v>
      </c>
      <c r="Z105" s="99">
        <f>MIN((IFERROR(IF(AND($V105&lt;=Z$1,$W105&gt;=Z$1),INDEX(Reliability!E$23:E$50,MATCH($S105,Reliability!$C$23:$C$50,0)),0),0)*IF($T105="n/a",$D105*$Y105,$G105)+IFERROR(IF(AND($V105&lt;=Z$1,$W105&gt;=Z$1),INDEX(Reliability!E$23:E$50,MATCH($T105,Reliability!$C$23:$C$50,0)),0),0)*$H105*$X105*$Y105),$D105)*$R105</f>
        <v>1.5242562784357085</v>
      </c>
      <c r="AA105" s="99">
        <f>MIN((IFERROR(IF(AND($V105&lt;=AA$1,$W105&gt;=AA$1),INDEX(Reliability!F$23:F$50,MATCH($S105,Reliability!$C$23:$C$50,0)),0),0)*IF($T105="n/a",$D105*$Y105,$G105)+IFERROR(IF(AND($V105&lt;=AA$1,$W105&gt;=AA$1),INDEX(Reliability!F$23:F$50,MATCH($T105,Reliability!$C$23:$C$50,0)),0),0)*$H105*$X105*$Y105),$D105)*$R105</f>
        <v>1.5640975201463219</v>
      </c>
      <c r="AB105" s="99">
        <f>MIN((IFERROR(IF(AND($V105&lt;=AB$1,$W105&gt;=AB$1),INDEX(Reliability!G$23:G$50,MATCH($S105,Reliability!$C$23:$C$50,0)),0),0)*IF($T105="n/a",$D105*$Y105,$G105)+IFERROR(IF(AND($V105&lt;=AB$1,$W105&gt;=AB$1),INDEX(Reliability!G$23:G$50,MATCH($T105,Reliability!$C$23:$C$50,0)),0),0)*$H105*$X105*$Y105),$D105)*$R105</f>
        <v>1.6039387618569352</v>
      </c>
      <c r="AC105" s="99">
        <f>MIN((IFERROR(IF(AND($V105&lt;=AC$1,$W105&gt;=AC$1),INDEX(Reliability!H$23:H$50,MATCH($S105,Reliability!$C$23:$C$50,0)),0),0)*IF($T105="n/a",$D105*$Y105,$G105)+IFERROR(IF(AND($V105&lt;=AC$1,$W105&gt;=AC$1),INDEX(Reliability!H$23:H$50,MATCH($T105,Reliability!$C$23:$C$50,0)),0),0)*$H105*$X105*$Y105),$D105)*$R105</f>
        <v>1.5739026549244874</v>
      </c>
      <c r="AD105" s="99">
        <f>MIN((IFERROR(IF(AND($V105&lt;=AD$1,$W105&gt;=AD$1),INDEX(Reliability!I$23:I$50,MATCH($S105,Reliability!$C$23:$C$50,0)),0),0)*IF($T105="n/a",$D105*$Y105,$G105)+IFERROR(IF(AND($V105&lt;=AD$1,$W105&gt;=AD$1),INDEX(Reliability!I$23:I$50,MATCH($T105,Reliability!$C$23:$C$50,0)),0),0)*$H105*$X105*$Y105),$D105)*$R105</f>
        <v>1.5438665479920402</v>
      </c>
      <c r="AE105" s="99">
        <f>MIN((IFERROR(IF(AND($V105&lt;=AE$1,$W105&gt;=AE$1),INDEX(Reliability!J$23:J$50,MATCH($S105,Reliability!$C$23:$C$50,0)),0),0)*IF($T105="n/a",$D105*$Y105,$G105)+IFERROR(IF(AND($V105&lt;=AE$1,$W105&gt;=AE$1),INDEX(Reliability!J$23:J$50,MATCH($T105,Reliability!$C$23:$C$50,0)),0),0)*$H105*$X105*$Y105),$D105)*$R105</f>
        <v>1.588978158771932</v>
      </c>
      <c r="AF105" s="99">
        <f>MIN((IFERROR(IF(AND($V105&lt;=AF$1,$W105&gt;=AF$1),INDEX(Reliability!K$23:K$50,MATCH($S105,Reliability!$C$23:$C$50,0)),0),0)*IF($T105="n/a",$D105*$Y105,$G105)+IFERROR(IF(AND($V105&lt;=AF$1,$W105&gt;=AF$1),INDEX(Reliability!K$23:K$50,MATCH($T105,Reliability!$C$23:$C$50,0)),0),0)*$H105*$X105*$Y105),$D105)*$R105</f>
        <v>1.6340897695518235</v>
      </c>
      <c r="AG105" s="99">
        <f>MIN((IFERROR(IF(AND($V105&lt;=AG$1,$W105&gt;=AG$1),INDEX(Reliability!L$23:L$50,MATCH($S105,Reliability!$C$23:$C$50,0)),0),0)*IF($T105="n/a",$D105*$Y105,$G105)+IFERROR(IF(AND($V105&lt;=AG$1,$W105&gt;=AG$1),INDEX(Reliability!L$23:L$50,MATCH($T105,Reliability!$C$23:$C$50,0)),0),0)*$H105*$X105*$Y105),$D105)*$R105</f>
        <v>1.565174743197927</v>
      </c>
      <c r="AH105" s="99">
        <f>MIN((IFERROR(IF(AND($V105&lt;=AH$1,$W105&gt;=AH$1),INDEX(Reliability!M$23:M$50,MATCH($S105,Reliability!$C$23:$C$50,0)),0),0)*IF($T105="n/a",$D105*$Y105,$G105)+IFERROR(IF(AND($V105&lt;=AH$1,$W105&gt;=AH$1),INDEX(Reliability!M$23:M$50,MATCH($T105,Reliability!$C$23:$C$50,0)),0),0)*$H105*$X105*$Y105),$D105)*$R105</f>
        <v>1.4962597168440304</v>
      </c>
      <c r="AI105" s="99">
        <f>MIN((IFERROR(IF(AND($V105&lt;=AI$1,$W105&gt;=AI$1),INDEX(Reliability!N$23:N$50,MATCH($S105,Reliability!$C$23:$C$50,0)),0),0)*IF($T105="n/a",$D105*$Y105,$G105)+IFERROR(IF(AND($V105&lt;=AI$1,$W105&gt;=AI$1),INDEX(Reliability!N$23:N$50,MATCH($T105,Reliability!$C$23:$C$50,0)),0),0)*$H105*$X105*$Y105),$D105)*$R105</f>
        <v>1.4273446904901337</v>
      </c>
      <c r="AJ105" s="99">
        <f>MIN((IFERROR(IF(AND($V105&lt;=AJ$1,$W105&gt;=AJ$1),INDEX(Reliability!O$23:O$50,MATCH($S105,Reliability!$C$23:$C$50,0)),0),0)*IF($T105="n/a",$D105*$Y105,$G105)+IFERROR(IF(AND($V105&lt;=AJ$1,$W105&gt;=AJ$1),INDEX(Reliability!O$23:O$50,MATCH($T105,Reliability!$C$23:$C$50,0)),0),0)*$H105*$X105*$Y105),$D105)*$R105</f>
        <v>1.3584296641362368</v>
      </c>
      <c r="AK105" s="99">
        <f>MIN((IFERROR(IF(AND($V105&lt;=AK$1,$W105&gt;=AK$1),INDEX(Reliability!P$23:P$50,MATCH($S105,Reliability!$C$23:$C$50,0)),0),0)*IF($T105="n/a",$D105*$Y105,$G105)+IFERROR(IF(AND($V105&lt;=AK$1,$W105&gt;=AK$1),INDEX(Reliability!P$23:P$50,MATCH($T105,Reliability!$C$23:$C$50,0)),0),0)*$H105*$X105*$Y105),$D105)*$R105</f>
        <v>1.2895146377823401</v>
      </c>
    </row>
    <row r="106" spans="2:37" x14ac:dyDescent="0.25">
      <c r="B106" s="118" t="str">
        <f>unique_contracts!B102</f>
        <v>WISE_1_UNIT 1</v>
      </c>
      <c r="C106" s="99" t="str">
        <f>unique_contracts!D102</f>
        <v>Online</v>
      </c>
      <c r="D106" s="117">
        <f>unique_contracts!J102</f>
        <v>14</v>
      </c>
      <c r="E106" s="99">
        <f>unique_contracts!M102</f>
        <v>0</v>
      </c>
      <c r="F106" s="99">
        <f>unique_contracts!N102</f>
        <v>0</v>
      </c>
      <c r="G106" s="99">
        <f>unique_contracts!P102</f>
        <v>0</v>
      </c>
      <c r="H106" s="99">
        <f>unique_contracts!R102</f>
        <v>0</v>
      </c>
      <c r="I106" s="99">
        <f>unique_contracts!V102</f>
        <v>0</v>
      </c>
      <c r="J106" s="118" t="str">
        <f>unique_contracts!AB102</f>
        <v>Buy</v>
      </c>
      <c r="K106" s="99">
        <f>unique_contracts!AM102</f>
        <v>1950</v>
      </c>
      <c r="L106" s="99">
        <f>unique_contracts!AN102</f>
        <v>1</v>
      </c>
      <c r="M106" s="99">
        <f>unique_contracts!AO102</f>
        <v>1</v>
      </c>
      <c r="N106" s="99">
        <f>unique_contracts!AP102</f>
        <v>2099</v>
      </c>
      <c r="O106" s="99">
        <f>unique_contracts!AQ102</f>
        <v>12</v>
      </c>
      <c r="P106" s="99">
        <f>unique_contracts!AR102</f>
        <v>31</v>
      </c>
      <c r="Q106" s="99" t="str">
        <f>unique_contracts!BP102</f>
        <v>EnergyCapacity</v>
      </c>
      <c r="R106" s="99">
        <f t="shared" si="7"/>
        <v>1</v>
      </c>
      <c r="S106" s="99" t="str">
        <f>IFERROR(IF(AND(I106&gt;0,E106="NotHybrid"),_xlfn.CONCAT(MAX(MIN(ROUNDDOWN(I106/D106,0),8),4),INDEX(resources!$G:$G,MATCH(B106,resources!$A:$A,0))),INDEX(resources!$G:$G,MATCH(B106,resources!$A:$A,0))),"n/a")</f>
        <v>hydro</v>
      </c>
      <c r="T106" s="99" t="str">
        <f t="shared" si="8"/>
        <v>n/a</v>
      </c>
      <c r="U106" s="99" t="str">
        <f t="shared" si="9"/>
        <v>hydro</v>
      </c>
      <c r="V106" s="99">
        <f t="shared" si="10"/>
        <v>1950</v>
      </c>
      <c r="W106" s="99">
        <f t="shared" si="11"/>
        <v>2099</v>
      </c>
      <c r="X106" s="116">
        <f t="shared" si="12"/>
        <v>1</v>
      </c>
      <c r="Y106" s="116">
        <f t="shared" si="13"/>
        <v>1</v>
      </c>
      <c r="Z106" s="99">
        <f>MIN((IFERROR(IF(AND($V106&lt;=Z$1,$W106&gt;=Z$1),INDEX(Reliability!E$23:E$50,MATCH($S106,Reliability!$C$23:$C$50,0)),0),0)*IF($T106="n/a",$D106*$Y106,$G106)+IFERROR(IF(AND($V106&lt;=Z$1,$W106&gt;=Z$1),INDEX(Reliability!E$23:E$50,MATCH($T106,Reliability!$C$23:$C$50,0)),0),0)*$H106*$X106*$Y106),$D106)*$R106</f>
        <v>7.1131959660333068</v>
      </c>
      <c r="AA106" s="99">
        <f>MIN((IFERROR(IF(AND($V106&lt;=AA$1,$W106&gt;=AA$1),INDEX(Reliability!F$23:F$50,MATCH($S106,Reliability!$C$23:$C$50,0)),0),0)*IF($T106="n/a",$D106*$Y106,$G106)+IFERROR(IF(AND($V106&lt;=AA$1,$W106&gt;=AA$1),INDEX(Reliability!F$23:F$50,MATCH($T106,Reliability!$C$23:$C$50,0)),0),0)*$H106*$X106*$Y106),$D106)*$R106</f>
        <v>7.2991217606828354</v>
      </c>
      <c r="AB106" s="99">
        <f>MIN((IFERROR(IF(AND($V106&lt;=AB$1,$W106&gt;=AB$1),INDEX(Reliability!G$23:G$50,MATCH($S106,Reliability!$C$23:$C$50,0)),0),0)*IF($T106="n/a",$D106*$Y106,$G106)+IFERROR(IF(AND($V106&lt;=AB$1,$W106&gt;=AB$1),INDEX(Reliability!G$23:G$50,MATCH($T106,Reliability!$C$23:$C$50,0)),0),0)*$H106*$X106*$Y106),$D106)*$R106</f>
        <v>7.4850475553323639</v>
      </c>
      <c r="AC106" s="99">
        <f>MIN((IFERROR(IF(AND($V106&lt;=AC$1,$W106&gt;=AC$1),INDEX(Reliability!H$23:H$50,MATCH($S106,Reliability!$C$23:$C$50,0)),0),0)*IF($T106="n/a",$D106*$Y106,$G106)+IFERROR(IF(AND($V106&lt;=AC$1,$W106&gt;=AC$1),INDEX(Reliability!H$23:H$50,MATCH($T106,Reliability!$C$23:$C$50,0)),0),0)*$H106*$X106*$Y106),$D106)*$R106</f>
        <v>7.3448790563142747</v>
      </c>
      <c r="AD106" s="99">
        <f>MIN((IFERROR(IF(AND($V106&lt;=AD$1,$W106&gt;=AD$1),INDEX(Reliability!I$23:I$50,MATCH($S106,Reliability!$C$23:$C$50,0)),0),0)*IF($T106="n/a",$D106*$Y106,$G106)+IFERROR(IF(AND($V106&lt;=AD$1,$W106&gt;=AD$1),INDEX(Reliability!I$23:I$50,MATCH($T106,Reliability!$C$23:$C$50,0)),0),0)*$H106*$X106*$Y106),$D106)*$R106</f>
        <v>7.2047105572961874</v>
      </c>
      <c r="AE106" s="99">
        <f>MIN((IFERROR(IF(AND($V106&lt;=AE$1,$W106&gt;=AE$1),INDEX(Reliability!J$23:J$50,MATCH($S106,Reliability!$C$23:$C$50,0)),0),0)*IF($T106="n/a",$D106*$Y106,$G106)+IFERROR(IF(AND($V106&lt;=AE$1,$W106&gt;=AE$1),INDEX(Reliability!J$23:J$50,MATCH($T106,Reliability!$C$23:$C$50,0)),0),0)*$H106*$X106*$Y106),$D106)*$R106</f>
        <v>7.4152314076023496</v>
      </c>
      <c r="AF106" s="99">
        <f>MIN((IFERROR(IF(AND($V106&lt;=AF$1,$W106&gt;=AF$1),INDEX(Reliability!K$23:K$50,MATCH($S106,Reliability!$C$23:$C$50,0)),0),0)*IF($T106="n/a",$D106*$Y106,$G106)+IFERROR(IF(AND($V106&lt;=AF$1,$W106&gt;=AF$1),INDEX(Reliability!K$23:K$50,MATCH($T106,Reliability!$C$23:$C$50,0)),0),0)*$H106*$X106*$Y106),$D106)*$R106</f>
        <v>7.62575225790851</v>
      </c>
      <c r="AG106" s="99">
        <f>MIN((IFERROR(IF(AND($V106&lt;=AG$1,$W106&gt;=AG$1),INDEX(Reliability!L$23:L$50,MATCH($S106,Reliability!$C$23:$C$50,0)),0),0)*IF($T106="n/a",$D106*$Y106,$G106)+IFERROR(IF(AND($V106&lt;=AG$1,$W106&gt;=AG$1),INDEX(Reliability!L$23:L$50,MATCH($T106,Reliability!$C$23:$C$50,0)),0),0)*$H106*$X106*$Y106),$D106)*$R106</f>
        <v>7.3041488015903262</v>
      </c>
      <c r="AH106" s="99">
        <f>MIN((IFERROR(IF(AND($V106&lt;=AH$1,$W106&gt;=AH$1),INDEX(Reliability!M$23:M$50,MATCH($S106,Reliability!$C$23:$C$50,0)),0),0)*IF($T106="n/a",$D106*$Y106,$G106)+IFERROR(IF(AND($V106&lt;=AH$1,$W106&gt;=AH$1),INDEX(Reliability!M$23:M$50,MATCH($T106,Reliability!$C$23:$C$50,0)),0),0)*$H106*$X106*$Y106),$D106)*$R106</f>
        <v>6.9825453452721415</v>
      </c>
      <c r="AI106" s="99">
        <f>MIN((IFERROR(IF(AND($V106&lt;=AI$1,$W106&gt;=AI$1),INDEX(Reliability!N$23:N$50,MATCH($S106,Reliability!$C$23:$C$50,0)),0),0)*IF($T106="n/a",$D106*$Y106,$G106)+IFERROR(IF(AND($V106&lt;=AI$1,$W106&gt;=AI$1),INDEX(Reliability!N$23:N$50,MATCH($T106,Reliability!$C$23:$C$50,0)),0),0)*$H106*$X106*$Y106),$D106)*$R106</f>
        <v>6.6609418889539569</v>
      </c>
      <c r="AJ106" s="99">
        <f>MIN((IFERROR(IF(AND($V106&lt;=AJ$1,$W106&gt;=AJ$1),INDEX(Reliability!O$23:O$50,MATCH($S106,Reliability!$C$23:$C$50,0)),0),0)*IF($T106="n/a",$D106*$Y106,$G106)+IFERROR(IF(AND($V106&lt;=AJ$1,$W106&gt;=AJ$1),INDEX(Reliability!O$23:O$50,MATCH($T106,Reliability!$C$23:$C$50,0)),0),0)*$H106*$X106*$Y106),$D106)*$R106</f>
        <v>6.3393384326357722</v>
      </c>
      <c r="AK106" s="99">
        <f>MIN((IFERROR(IF(AND($V106&lt;=AK$1,$W106&gt;=AK$1),INDEX(Reliability!P$23:P$50,MATCH($S106,Reliability!$C$23:$C$50,0)),0),0)*IF($T106="n/a",$D106*$Y106,$G106)+IFERROR(IF(AND($V106&lt;=AK$1,$W106&gt;=AK$1),INDEX(Reliability!P$23:P$50,MATCH($T106,Reliability!$C$23:$C$50,0)),0),0)*$H106*$X106*$Y106),$D106)*$R106</f>
        <v>6.0177349763175876</v>
      </c>
    </row>
    <row r="107" spans="2:37" x14ac:dyDescent="0.25">
      <c r="B107" s="118" t="str">
        <f>unique_contracts!B103</f>
        <v>WILLMS_6_ARBBM1</v>
      </c>
      <c r="C107" s="99" t="str">
        <f>unique_contracts!D103</f>
        <v>Online</v>
      </c>
      <c r="D107" s="117">
        <f>unique_contracts!J103</f>
        <v>3</v>
      </c>
      <c r="E107" s="99">
        <f>unique_contracts!M103</f>
        <v>0</v>
      </c>
      <c r="F107" s="99">
        <f>unique_contracts!N103</f>
        <v>0</v>
      </c>
      <c r="G107" s="99">
        <f>unique_contracts!P103</f>
        <v>0</v>
      </c>
      <c r="H107" s="99">
        <f>unique_contracts!R103</f>
        <v>0</v>
      </c>
      <c r="I107" s="99">
        <f>unique_contracts!V103</f>
        <v>0</v>
      </c>
      <c r="J107" s="118" t="str">
        <f>unique_contracts!AB103</f>
        <v>Buy</v>
      </c>
      <c r="K107" s="99">
        <f>unique_contracts!AM103</f>
        <v>2022</v>
      </c>
      <c r="L107" s="99">
        <f>unique_contracts!AN103</f>
        <v>7</v>
      </c>
      <c r="M107" s="99">
        <f>unique_contracts!AO103</f>
        <v>26</v>
      </c>
      <c r="N107" s="99">
        <f>unique_contracts!AP103</f>
        <v>2042</v>
      </c>
      <c r="O107" s="99">
        <f>unique_contracts!AQ103</f>
        <v>7</v>
      </c>
      <c r="P107" s="99">
        <f>unique_contracts!AR103</f>
        <v>25</v>
      </c>
      <c r="Q107" s="99" t="str">
        <f>unique_contracts!BP103</f>
        <v>EnergyCapacity</v>
      </c>
      <c r="R107" s="99">
        <f t="shared" si="7"/>
        <v>1</v>
      </c>
      <c r="S107" s="99" t="str">
        <f>IFERROR(IF(AND(I107&gt;0,E107="NotHybrid"),_xlfn.CONCAT(MAX(MIN(ROUNDDOWN(I107/D107,0),8),4),INDEX(resources!$G:$G,MATCH(B107,resources!$A:$A,0))),INDEX(resources!$G:$G,MATCH(B107,resources!$A:$A,0))),"n/a")</f>
        <v>biogas</v>
      </c>
      <c r="T107" s="99" t="str">
        <f t="shared" si="8"/>
        <v>n/a</v>
      </c>
      <c r="U107" s="99" t="str">
        <f t="shared" si="9"/>
        <v>biogas</v>
      </c>
      <c r="V107" s="99">
        <f t="shared" si="10"/>
        <v>2023</v>
      </c>
      <c r="W107" s="99">
        <f t="shared" si="11"/>
        <v>2041</v>
      </c>
      <c r="X107" s="116">
        <f t="shared" si="12"/>
        <v>1</v>
      </c>
      <c r="Y107" s="116">
        <f t="shared" si="13"/>
        <v>1</v>
      </c>
      <c r="Z107" s="99">
        <f>MIN((IFERROR(IF(AND($V107&lt;=Z$1,$W107&gt;=Z$1),INDEX(Reliability!E$23:E$50,MATCH($S107,Reliability!$C$23:$C$50,0)),0),0)*IF($T107="n/a",$D107*$Y107,$G107)+IFERROR(IF(AND($V107&lt;=Z$1,$W107&gt;=Z$1),INDEX(Reliability!E$23:E$50,MATCH($T107,Reliability!$C$23:$C$50,0)),0),0)*$H107*$X107*$Y107),$D107)*$R107</f>
        <v>2.2498052561695285</v>
      </c>
      <c r="AA107" s="99">
        <f>MIN((IFERROR(IF(AND($V107&lt;=AA$1,$W107&gt;=AA$1),INDEX(Reliability!F$23:F$50,MATCH($S107,Reliability!$C$23:$C$50,0)),0),0)*IF($T107="n/a",$D107*$Y107,$G107)+IFERROR(IF(AND($V107&lt;=AA$1,$W107&gt;=AA$1),INDEX(Reliability!F$23:F$50,MATCH($T107,Reliability!$C$23:$C$50,0)),0),0)*$H107*$X107*$Y107),$D107)*$R107</f>
        <v>2.2986443229824243</v>
      </c>
      <c r="AB107" s="99">
        <f>MIN((IFERROR(IF(AND($V107&lt;=AB$1,$W107&gt;=AB$1),INDEX(Reliability!G$23:G$50,MATCH($S107,Reliability!$C$23:$C$50,0)),0),0)*IF($T107="n/a",$D107*$Y107,$G107)+IFERROR(IF(AND($V107&lt;=AB$1,$W107&gt;=AB$1),INDEX(Reliability!G$23:G$50,MATCH($T107,Reliability!$C$23:$C$50,0)),0),0)*$H107*$X107*$Y107),$D107)*$R107</f>
        <v>2.34748338979532</v>
      </c>
      <c r="AC107" s="99">
        <f>MIN((IFERROR(IF(AND($V107&lt;=AC$1,$W107&gt;=AC$1),INDEX(Reliability!H$23:H$50,MATCH($S107,Reliability!$C$23:$C$50,0)),0),0)*IF($T107="n/a",$D107*$Y107,$G107)+IFERROR(IF(AND($V107&lt;=AC$1,$W107&gt;=AC$1),INDEX(Reliability!H$23:H$50,MATCH($T107,Reliability!$C$23:$C$50,0)),0),0)*$H107*$X107*$Y107),$D107)*$R107</f>
        <v>2.3566971416296805</v>
      </c>
      <c r="AD107" s="99">
        <f>MIN((IFERROR(IF(AND($V107&lt;=AD$1,$W107&gt;=AD$1),INDEX(Reliability!I$23:I$50,MATCH($S107,Reliability!$C$23:$C$50,0)),0),0)*IF($T107="n/a",$D107*$Y107,$G107)+IFERROR(IF(AND($V107&lt;=AD$1,$W107&gt;=AD$1),INDEX(Reliability!I$23:I$50,MATCH($T107,Reliability!$C$23:$C$50,0)),0),0)*$H107*$X107*$Y107),$D107)*$R107</f>
        <v>2.3659108934640409</v>
      </c>
      <c r="AE107" s="99">
        <f>MIN((IFERROR(IF(AND($V107&lt;=AE$1,$W107&gt;=AE$1),INDEX(Reliability!J$23:J$50,MATCH($S107,Reliability!$C$23:$C$50,0)),0),0)*IF($T107="n/a",$D107*$Y107,$G107)+IFERROR(IF(AND($V107&lt;=AE$1,$W107&gt;=AE$1),INDEX(Reliability!J$23:J$50,MATCH($T107,Reliability!$C$23:$C$50,0)),0),0)*$H107*$X107*$Y107),$D107)*$R107</f>
        <v>2.3317619104159153</v>
      </c>
      <c r="AF107" s="99">
        <f>MIN((IFERROR(IF(AND($V107&lt;=AF$1,$W107&gt;=AF$1),INDEX(Reliability!K$23:K$50,MATCH($S107,Reliability!$C$23:$C$50,0)),0),0)*IF($T107="n/a",$D107*$Y107,$G107)+IFERROR(IF(AND($V107&lt;=AF$1,$W107&gt;=AF$1),INDEX(Reliability!K$23:K$50,MATCH($T107,Reliability!$C$23:$C$50,0)),0),0)*$H107*$X107*$Y107),$D107)*$R107</f>
        <v>2.2976129273677897</v>
      </c>
      <c r="AG107" s="99">
        <f>MIN((IFERROR(IF(AND($V107&lt;=AG$1,$W107&gt;=AG$1),INDEX(Reliability!L$23:L$50,MATCH($S107,Reliability!$C$23:$C$50,0)),0),0)*IF($T107="n/a",$D107*$Y107,$G107)+IFERROR(IF(AND($V107&lt;=AG$1,$W107&gt;=AG$1),INDEX(Reliability!L$23:L$50,MATCH($T107,Reliability!$C$23:$C$50,0)),0),0)*$H107*$X107*$Y107),$D107)*$R107</f>
        <v>2.3526910542291972</v>
      </c>
      <c r="AH107" s="99">
        <f>MIN((IFERROR(IF(AND($V107&lt;=AH$1,$W107&gt;=AH$1),INDEX(Reliability!M$23:M$50,MATCH($S107,Reliability!$C$23:$C$50,0)),0),0)*IF($T107="n/a",$D107*$Y107,$G107)+IFERROR(IF(AND($V107&lt;=AH$1,$W107&gt;=AH$1),INDEX(Reliability!M$23:M$50,MATCH($T107,Reliability!$C$23:$C$50,0)),0),0)*$H107*$X107*$Y107),$D107)*$R107</f>
        <v>2.4077691810906048</v>
      </c>
      <c r="AI107" s="99">
        <f>MIN((IFERROR(IF(AND($V107&lt;=AI$1,$W107&gt;=AI$1),INDEX(Reliability!N$23:N$50,MATCH($S107,Reliability!$C$23:$C$50,0)),0),0)*IF($T107="n/a",$D107*$Y107,$G107)+IFERROR(IF(AND($V107&lt;=AI$1,$W107&gt;=AI$1),INDEX(Reliability!N$23:N$50,MATCH($T107,Reliability!$C$23:$C$50,0)),0),0)*$H107*$X107*$Y107),$D107)*$R107</f>
        <v>2.4628473079520123</v>
      </c>
      <c r="AJ107" s="99">
        <f>MIN((IFERROR(IF(AND($V107&lt;=AJ$1,$W107&gt;=AJ$1),INDEX(Reliability!O$23:O$50,MATCH($S107,Reliability!$C$23:$C$50,0)),0),0)*IF($T107="n/a",$D107*$Y107,$G107)+IFERROR(IF(AND($V107&lt;=AJ$1,$W107&gt;=AJ$1),INDEX(Reliability!O$23:O$50,MATCH($T107,Reliability!$C$23:$C$50,0)),0),0)*$H107*$X107*$Y107),$D107)*$R107</f>
        <v>2.5179254348134199</v>
      </c>
      <c r="AK107" s="99">
        <f>MIN((IFERROR(IF(AND($V107&lt;=AK$1,$W107&gt;=AK$1),INDEX(Reliability!P$23:P$50,MATCH($S107,Reliability!$C$23:$C$50,0)),0),0)*IF($T107="n/a",$D107*$Y107,$G107)+IFERROR(IF(AND($V107&lt;=AK$1,$W107&gt;=AK$1),INDEX(Reliability!P$23:P$50,MATCH($T107,Reliability!$C$23:$C$50,0)),0),0)*$H107*$X107*$Y107),$D107)*$R107</f>
        <v>2.5730035616748284</v>
      </c>
    </row>
    <row r="108" spans="2:37" x14ac:dyDescent="0.25">
      <c r="B108" s="118" t="str">
        <f>unique_contracts!B104</f>
        <v>WFRESN_1_SOLAR</v>
      </c>
      <c r="C108" s="99" t="str">
        <f>unique_contracts!D104</f>
        <v>Online</v>
      </c>
      <c r="D108" s="117">
        <f>unique_contracts!J104</f>
        <v>1.5</v>
      </c>
      <c r="E108" s="99">
        <f>unique_contracts!M104</f>
        <v>0</v>
      </c>
      <c r="F108" s="99">
        <f>unique_contracts!N104</f>
        <v>0</v>
      </c>
      <c r="G108" s="99">
        <f>unique_contracts!P104</f>
        <v>0</v>
      </c>
      <c r="H108" s="99">
        <f>unique_contracts!R104</f>
        <v>0</v>
      </c>
      <c r="I108" s="99">
        <f>unique_contracts!V104</f>
        <v>0</v>
      </c>
      <c r="J108" s="118" t="str">
        <f>unique_contracts!AB104</f>
        <v>Buy</v>
      </c>
      <c r="K108" s="99">
        <f>unique_contracts!AM104</f>
        <v>2012</v>
      </c>
      <c r="L108" s="99">
        <f>unique_contracts!AN104</f>
        <v>12</v>
      </c>
      <c r="M108" s="99">
        <f>unique_contracts!AO104</f>
        <v>24</v>
      </c>
      <c r="N108" s="99">
        <f>unique_contracts!AP104</f>
        <v>2032</v>
      </c>
      <c r="O108" s="99">
        <f>unique_contracts!AQ104</f>
        <v>12</v>
      </c>
      <c r="P108" s="99">
        <f>unique_contracts!AR104</f>
        <v>23</v>
      </c>
      <c r="Q108" s="99" t="str">
        <f>unique_contracts!BP104</f>
        <v>EnergyCapacity</v>
      </c>
      <c r="R108" s="99">
        <f t="shared" si="7"/>
        <v>1</v>
      </c>
      <c r="S108" s="99" t="str">
        <f>IFERROR(IF(AND(I108&gt;0,E108="NotHybrid"),_xlfn.CONCAT(MAX(MIN(ROUNDDOWN(I108/D108,0),8),4),INDEX(resources!$G:$G,MATCH(B108,resources!$A:$A,0))),INDEX(resources!$G:$G,MATCH(B108,resources!$A:$A,0))),"n/a")</f>
        <v>utility_pv</v>
      </c>
      <c r="T108" s="99" t="str">
        <f t="shared" si="8"/>
        <v>n/a</v>
      </c>
      <c r="U108" s="99" t="str">
        <f t="shared" si="9"/>
        <v>utility_pv</v>
      </c>
      <c r="V108" s="99">
        <f t="shared" si="10"/>
        <v>2013</v>
      </c>
      <c r="W108" s="99">
        <f t="shared" si="11"/>
        <v>2032</v>
      </c>
      <c r="X108" s="116">
        <f t="shared" si="12"/>
        <v>1</v>
      </c>
      <c r="Y108" s="116">
        <f t="shared" si="13"/>
        <v>1</v>
      </c>
      <c r="Z108" s="99">
        <f>MIN((IFERROR(IF(AND($V108&lt;=Z$1,$W108&gt;=Z$1),INDEX(Reliability!E$23:E$50,MATCH($S108,Reliability!$C$23:$C$50,0)),0),0)*IF($T108="n/a",$D108*$Y108,$G108)+IFERROR(IF(AND($V108&lt;=Z$1,$W108&gt;=Z$1),INDEX(Reliability!E$23:E$50,MATCH($T108,Reliability!$C$23:$C$50,0)),0),0)*$H108*$X108*$Y108),$D108)*$R108</f>
        <v>0.18651876232923015</v>
      </c>
      <c r="AA108" s="99">
        <f>MIN((IFERROR(IF(AND($V108&lt;=AA$1,$W108&gt;=AA$1),INDEX(Reliability!F$23:F$50,MATCH($S108,Reliability!$C$23:$C$50,0)),0),0)*IF($T108="n/a",$D108*$Y108,$G108)+IFERROR(IF(AND($V108&lt;=AA$1,$W108&gt;=AA$1),INDEX(Reliability!F$23:F$50,MATCH($T108,Reliability!$C$23:$C$50,0)),0),0)*$H108*$X108*$Y108),$D108)*$R108</f>
        <v>0.18154416454998057</v>
      </c>
      <c r="AB108" s="99">
        <f>MIN((IFERROR(IF(AND($V108&lt;=AB$1,$W108&gt;=AB$1),INDEX(Reliability!G$23:G$50,MATCH($S108,Reliability!$C$23:$C$50,0)),0),0)*IF($T108="n/a",$D108*$Y108,$G108)+IFERROR(IF(AND($V108&lt;=AB$1,$W108&gt;=AB$1),INDEX(Reliability!G$23:G$50,MATCH($T108,Reliability!$C$23:$C$50,0)),0),0)*$H108*$X108*$Y108),$D108)*$R108</f>
        <v>0.17656956677073102</v>
      </c>
      <c r="AC108" s="99">
        <f>MIN((IFERROR(IF(AND($V108&lt;=AC$1,$W108&gt;=AC$1),INDEX(Reliability!H$23:H$50,MATCH($S108,Reliability!$C$23:$C$50,0)),0),0)*IF($T108="n/a",$D108*$Y108,$G108)+IFERROR(IF(AND($V108&lt;=AC$1,$W108&gt;=AC$1),INDEX(Reliability!H$23:H$50,MATCH($T108,Reliability!$C$23:$C$50,0)),0),0)*$H108*$X108*$Y108),$D108)*$R108</f>
        <v>0.15024307109698681</v>
      </c>
      <c r="AD108" s="99">
        <f>MIN((IFERROR(IF(AND($V108&lt;=AD$1,$W108&gt;=AD$1),INDEX(Reliability!I$23:I$50,MATCH($S108,Reliability!$C$23:$C$50,0)),0),0)*IF($T108="n/a",$D108*$Y108,$G108)+IFERROR(IF(AND($V108&lt;=AD$1,$W108&gt;=AD$1),INDEX(Reliability!I$23:I$50,MATCH($T108,Reliability!$C$23:$C$50,0)),0),0)*$H108*$X108*$Y108),$D108)*$R108</f>
        <v>0.12391657542324259</v>
      </c>
      <c r="AE108" s="99">
        <f>MIN((IFERROR(IF(AND($V108&lt;=AE$1,$W108&gt;=AE$1),INDEX(Reliability!J$23:J$50,MATCH($S108,Reliability!$C$23:$C$50,0)),0),0)*IF($T108="n/a",$D108*$Y108,$G108)+IFERROR(IF(AND($V108&lt;=AE$1,$W108&gt;=AE$1),INDEX(Reliability!J$23:J$50,MATCH($T108,Reliability!$C$23:$C$50,0)),0),0)*$H108*$X108*$Y108),$D108)*$R108</f>
        <v>0.114906918825111</v>
      </c>
      <c r="AF108" s="99">
        <f>MIN((IFERROR(IF(AND($V108&lt;=AF$1,$W108&gt;=AF$1),INDEX(Reliability!K$23:K$50,MATCH($S108,Reliability!$C$23:$C$50,0)),0),0)*IF($T108="n/a",$D108*$Y108,$G108)+IFERROR(IF(AND($V108&lt;=AF$1,$W108&gt;=AF$1),INDEX(Reliability!K$23:K$50,MATCH($T108,Reliability!$C$23:$C$50,0)),0),0)*$H108*$X108*$Y108),$D108)*$R108</f>
        <v>0.1058972622269794</v>
      </c>
      <c r="AG108" s="99">
        <f>MIN((IFERROR(IF(AND($V108&lt;=AG$1,$W108&gt;=AG$1),INDEX(Reliability!L$23:L$50,MATCH($S108,Reliability!$C$23:$C$50,0)),0),0)*IF($T108="n/a",$D108*$Y108,$G108)+IFERROR(IF(AND($V108&lt;=AG$1,$W108&gt;=AG$1),INDEX(Reliability!L$23:L$50,MATCH($T108,Reliability!$C$23:$C$50,0)),0),0)*$H108*$X108*$Y108),$D108)*$R108</f>
        <v>0.10391780978158351</v>
      </c>
      <c r="AH108" s="99">
        <f>MIN((IFERROR(IF(AND($V108&lt;=AH$1,$W108&gt;=AH$1),INDEX(Reliability!M$23:M$50,MATCH($S108,Reliability!$C$23:$C$50,0)),0),0)*IF($T108="n/a",$D108*$Y108,$G108)+IFERROR(IF(AND($V108&lt;=AH$1,$W108&gt;=AH$1),INDEX(Reliability!M$23:M$50,MATCH($T108,Reliability!$C$23:$C$50,0)),0),0)*$H108*$X108*$Y108),$D108)*$R108</f>
        <v>0.10193835733618761</v>
      </c>
      <c r="AI108" s="99">
        <f>MIN((IFERROR(IF(AND($V108&lt;=AI$1,$W108&gt;=AI$1),INDEX(Reliability!N$23:N$50,MATCH($S108,Reliability!$C$23:$C$50,0)),0),0)*IF($T108="n/a",$D108*$Y108,$G108)+IFERROR(IF(AND($V108&lt;=AI$1,$W108&gt;=AI$1),INDEX(Reliability!N$23:N$50,MATCH($T108,Reliability!$C$23:$C$50,0)),0),0)*$H108*$X108*$Y108),$D108)*$R108</f>
        <v>0</v>
      </c>
      <c r="AJ108" s="99">
        <f>MIN((IFERROR(IF(AND($V108&lt;=AJ$1,$W108&gt;=AJ$1),INDEX(Reliability!O$23:O$50,MATCH($S108,Reliability!$C$23:$C$50,0)),0),0)*IF($T108="n/a",$D108*$Y108,$G108)+IFERROR(IF(AND($V108&lt;=AJ$1,$W108&gt;=AJ$1),INDEX(Reliability!O$23:O$50,MATCH($T108,Reliability!$C$23:$C$50,0)),0),0)*$H108*$X108*$Y108),$D108)*$R108</f>
        <v>0</v>
      </c>
      <c r="AK108" s="99">
        <f>MIN((IFERROR(IF(AND($V108&lt;=AK$1,$W108&gt;=AK$1),INDEX(Reliability!P$23:P$50,MATCH($S108,Reliability!$C$23:$C$50,0)),0),0)*IF($T108="n/a",$D108*$Y108,$G108)+IFERROR(IF(AND($V108&lt;=AK$1,$W108&gt;=AK$1),INDEX(Reliability!P$23:P$50,MATCH($T108,Reliability!$C$23:$C$50,0)),0),0)*$H108*$X108*$Y108),$D108)*$R108</f>
        <v>0</v>
      </c>
    </row>
    <row r="109" spans="2:37" x14ac:dyDescent="0.25">
      <c r="B109" s="118" t="str">
        <f>unique_contracts!B105</f>
        <v>WESTPT_2_UNIT</v>
      </c>
      <c r="C109" s="99" t="str">
        <f>unique_contracts!D105</f>
        <v>Online</v>
      </c>
      <c r="D109" s="117">
        <f>unique_contracts!J105</f>
        <v>14</v>
      </c>
      <c r="E109" s="99">
        <f>unique_contracts!M105</f>
        <v>0</v>
      </c>
      <c r="F109" s="99">
        <f>unique_contracts!N105</f>
        <v>0</v>
      </c>
      <c r="G109" s="99">
        <f>unique_contracts!P105</f>
        <v>0</v>
      </c>
      <c r="H109" s="99">
        <f>unique_contracts!R105</f>
        <v>0</v>
      </c>
      <c r="I109" s="99">
        <f>unique_contracts!V105</f>
        <v>0</v>
      </c>
      <c r="J109" s="118" t="str">
        <f>unique_contracts!AB105</f>
        <v>Buy</v>
      </c>
      <c r="K109" s="99">
        <f>unique_contracts!AM105</f>
        <v>1950</v>
      </c>
      <c r="L109" s="99">
        <f>unique_contracts!AN105</f>
        <v>1</v>
      </c>
      <c r="M109" s="99">
        <f>unique_contracts!AO105</f>
        <v>1</v>
      </c>
      <c r="N109" s="99">
        <f>unique_contracts!AP105</f>
        <v>2099</v>
      </c>
      <c r="O109" s="99">
        <f>unique_contracts!AQ105</f>
        <v>12</v>
      </c>
      <c r="P109" s="99">
        <f>unique_contracts!AR105</f>
        <v>31</v>
      </c>
      <c r="Q109" s="99" t="str">
        <f>unique_contracts!BP105</f>
        <v>EnergyCapacity</v>
      </c>
      <c r="R109" s="99">
        <f t="shared" si="7"/>
        <v>1</v>
      </c>
      <c r="S109" s="99" t="str">
        <f>IFERROR(IF(AND(I109&gt;0,E109="NotHybrid"),_xlfn.CONCAT(MAX(MIN(ROUNDDOWN(I109/D109,0),8),4),INDEX(resources!$G:$G,MATCH(B109,resources!$A:$A,0))),INDEX(resources!$G:$G,MATCH(B109,resources!$A:$A,0))),"n/a")</f>
        <v>small_hydro</v>
      </c>
      <c r="T109" s="99" t="str">
        <f t="shared" si="8"/>
        <v>n/a</v>
      </c>
      <c r="U109" s="99" t="str">
        <f t="shared" si="9"/>
        <v>small_hydro</v>
      </c>
      <c r="V109" s="99">
        <f t="shared" si="10"/>
        <v>1950</v>
      </c>
      <c r="W109" s="99">
        <f t="shared" si="11"/>
        <v>2099</v>
      </c>
      <c r="X109" s="116">
        <f t="shared" si="12"/>
        <v>1</v>
      </c>
      <c r="Y109" s="116">
        <f t="shared" si="13"/>
        <v>1</v>
      </c>
      <c r="Z109" s="99">
        <f>MIN((IFERROR(IF(AND($V109&lt;=Z$1,$W109&gt;=Z$1),INDEX(Reliability!E$23:E$50,MATCH($S109,Reliability!$C$23:$C$50,0)),0),0)*IF($T109="n/a",$D109*$Y109,$G109)+IFERROR(IF(AND($V109&lt;=Z$1,$W109&gt;=Z$1),INDEX(Reliability!E$23:E$50,MATCH($T109,Reliability!$C$23:$C$50,0)),0),0)*$H109*$X109*$Y109),$D109)*$R109</f>
        <v>5.1015434415606853</v>
      </c>
      <c r="AA109" s="99">
        <f>MIN((IFERROR(IF(AND($V109&lt;=AA$1,$W109&gt;=AA$1),INDEX(Reliability!F$23:F$50,MATCH($S109,Reliability!$C$23:$C$50,0)),0),0)*IF($T109="n/a",$D109*$Y109,$G109)+IFERROR(IF(AND($V109&lt;=AA$1,$W109&gt;=AA$1),INDEX(Reliability!F$23:F$50,MATCH($T109,Reliability!$C$23:$C$50,0)),0),0)*$H109*$X109*$Y109),$D109)*$R109</f>
        <v>5.2348883575225891</v>
      </c>
      <c r="AB109" s="99">
        <f>MIN((IFERROR(IF(AND($V109&lt;=AB$1,$W109&gt;=AB$1),INDEX(Reliability!G$23:G$50,MATCH($S109,Reliability!$C$23:$C$50,0)),0),0)*IF($T109="n/a",$D109*$Y109,$G109)+IFERROR(IF(AND($V109&lt;=AB$1,$W109&gt;=AB$1),INDEX(Reliability!G$23:G$50,MATCH($T109,Reliability!$C$23:$C$50,0)),0),0)*$H109*$X109*$Y109),$D109)*$R109</f>
        <v>5.3682332734844911</v>
      </c>
      <c r="AC109" s="99">
        <f>MIN((IFERROR(IF(AND($V109&lt;=AC$1,$W109&gt;=AC$1),INDEX(Reliability!H$23:H$50,MATCH($S109,Reliability!$C$23:$C$50,0)),0),0)*IF($T109="n/a",$D109*$Y109,$G109)+IFERROR(IF(AND($V109&lt;=AC$1,$W109&gt;=AC$1),INDEX(Reliability!H$23:H$50,MATCH($T109,Reliability!$C$23:$C$50,0)),0),0)*$H109*$X109*$Y109),$D109)*$R109</f>
        <v>5.2677052281032397</v>
      </c>
      <c r="AD109" s="99">
        <f>MIN((IFERROR(IF(AND($V109&lt;=AD$1,$W109&gt;=AD$1),INDEX(Reliability!I$23:I$50,MATCH($S109,Reliability!$C$23:$C$50,0)),0),0)*IF($T109="n/a",$D109*$Y109,$G109)+IFERROR(IF(AND($V109&lt;=AD$1,$W109&gt;=AD$1),INDEX(Reliability!I$23:I$50,MATCH($T109,Reliability!$C$23:$C$50,0)),0),0)*$H109*$X109*$Y109),$D109)*$R109</f>
        <v>5.1671771827219874</v>
      </c>
      <c r="AE109" s="99">
        <f>MIN((IFERROR(IF(AND($V109&lt;=AE$1,$W109&gt;=AE$1),INDEX(Reliability!J$23:J$50,MATCH($S109,Reliability!$C$23:$C$50,0)),0),0)*IF($T109="n/a",$D109*$Y109,$G109)+IFERROR(IF(AND($V109&lt;=AE$1,$W109&gt;=AE$1),INDEX(Reliability!J$23:J$50,MATCH($T109,Reliability!$C$23:$C$50,0)),0),0)*$H109*$X109*$Y109),$D109)*$R109</f>
        <v>5.3181615318555719</v>
      </c>
      <c r="AF109" s="99">
        <f>MIN((IFERROR(IF(AND($V109&lt;=AF$1,$W109&gt;=AF$1),INDEX(Reliability!K$23:K$50,MATCH($S109,Reliability!$C$23:$C$50,0)),0),0)*IF($T109="n/a",$D109*$Y109,$G109)+IFERROR(IF(AND($V109&lt;=AF$1,$W109&gt;=AF$1),INDEX(Reliability!K$23:K$50,MATCH($T109,Reliability!$C$23:$C$50,0)),0),0)*$H109*$X109*$Y109),$D109)*$R109</f>
        <v>5.4691458809891564</v>
      </c>
      <c r="AG109" s="99">
        <f>MIN((IFERROR(IF(AND($V109&lt;=AG$1,$W109&gt;=AG$1),INDEX(Reliability!L$23:L$50,MATCH($S109,Reliability!$C$23:$C$50,0)),0),0)*IF($T109="n/a",$D109*$Y109,$G109)+IFERROR(IF(AND($V109&lt;=AG$1,$W109&gt;=AG$1),INDEX(Reliability!L$23:L$50,MATCH($T109,Reliability!$C$23:$C$50,0)),0),0)*$H109*$X109*$Y109),$D109)*$R109</f>
        <v>5.238493722494189</v>
      </c>
      <c r="AH109" s="99">
        <f>MIN((IFERROR(IF(AND($V109&lt;=AH$1,$W109&gt;=AH$1),INDEX(Reliability!M$23:M$50,MATCH($S109,Reliability!$C$23:$C$50,0)),0),0)*IF($T109="n/a",$D109*$Y109,$G109)+IFERROR(IF(AND($V109&lt;=AH$1,$W109&gt;=AH$1),INDEX(Reliability!M$23:M$50,MATCH($T109,Reliability!$C$23:$C$50,0)),0),0)*$H109*$X109*$Y109),$D109)*$R109</f>
        <v>5.0078415639992206</v>
      </c>
      <c r="AI109" s="99">
        <f>MIN((IFERROR(IF(AND($V109&lt;=AI$1,$W109&gt;=AI$1),INDEX(Reliability!N$23:N$50,MATCH($S109,Reliability!$C$23:$C$50,0)),0),0)*IF($T109="n/a",$D109*$Y109,$G109)+IFERROR(IF(AND($V109&lt;=AI$1,$W109&gt;=AI$1),INDEX(Reliability!N$23:N$50,MATCH($T109,Reliability!$C$23:$C$50,0)),0),0)*$H109*$X109*$Y109),$D109)*$R109</f>
        <v>4.7771894055042523</v>
      </c>
      <c r="AJ109" s="99">
        <f>MIN((IFERROR(IF(AND($V109&lt;=AJ$1,$W109&gt;=AJ$1),INDEX(Reliability!O$23:O$50,MATCH($S109,Reliability!$C$23:$C$50,0)),0),0)*IF($T109="n/a",$D109*$Y109,$G109)+IFERROR(IF(AND($V109&lt;=AJ$1,$W109&gt;=AJ$1),INDEX(Reliability!O$23:O$50,MATCH($T109,Reliability!$C$23:$C$50,0)),0),0)*$H109*$X109*$Y109),$D109)*$R109</f>
        <v>4.5465372470092849</v>
      </c>
      <c r="AK109" s="99">
        <f>MIN((IFERROR(IF(AND($V109&lt;=AK$1,$W109&gt;=AK$1),INDEX(Reliability!P$23:P$50,MATCH($S109,Reliability!$C$23:$C$50,0)),0),0)*IF($T109="n/a",$D109*$Y109,$G109)+IFERROR(IF(AND($V109&lt;=AK$1,$W109&gt;=AK$1),INDEX(Reliability!P$23:P$50,MATCH($T109,Reliability!$C$23:$C$50,0)),0),0)*$H109*$X109*$Y109),$D109)*$R109</f>
        <v>4.3158850885143156</v>
      </c>
    </row>
    <row r="110" spans="2:37" x14ac:dyDescent="0.25">
      <c r="B110" s="118" t="str">
        <f>unique_contracts!B106</f>
        <v>WAUKNA_1_SOLAR</v>
      </c>
      <c r="C110" s="99" t="str">
        <f>unique_contracts!D106</f>
        <v>Online</v>
      </c>
      <c r="D110" s="117">
        <f>unique_contracts!J106</f>
        <v>20</v>
      </c>
      <c r="E110" s="99">
        <f>unique_contracts!M106</f>
        <v>0</v>
      </c>
      <c r="F110" s="99">
        <f>unique_contracts!N106</f>
        <v>0</v>
      </c>
      <c r="G110" s="99">
        <f>unique_contracts!P106</f>
        <v>0</v>
      </c>
      <c r="H110" s="99">
        <f>unique_contracts!R106</f>
        <v>0</v>
      </c>
      <c r="I110" s="99">
        <f>unique_contracts!V106</f>
        <v>0</v>
      </c>
      <c r="J110" s="118" t="str">
        <f>unique_contracts!AB106</f>
        <v>Buy</v>
      </c>
      <c r="K110" s="99">
        <f>unique_contracts!AM106</f>
        <v>2013</v>
      </c>
      <c r="L110" s="99">
        <f>unique_contracts!AN106</f>
        <v>8</v>
      </c>
      <c r="M110" s="99">
        <f>unique_contracts!AO106</f>
        <v>15</v>
      </c>
      <c r="N110" s="99">
        <f>unique_contracts!AP106</f>
        <v>2038</v>
      </c>
      <c r="O110" s="99">
        <f>unique_contracts!AQ106</f>
        <v>8</v>
      </c>
      <c r="P110" s="99">
        <f>unique_contracts!AR106</f>
        <v>14</v>
      </c>
      <c r="Q110" s="99" t="str">
        <f>unique_contracts!BP106</f>
        <v>EnergyCapacity</v>
      </c>
      <c r="R110" s="99">
        <f t="shared" si="7"/>
        <v>1</v>
      </c>
      <c r="S110" s="99" t="str">
        <f>IFERROR(IF(AND(I110&gt;0,E110="NotHybrid"),_xlfn.CONCAT(MAX(MIN(ROUNDDOWN(I110/D110,0),8),4),INDEX(resources!$G:$G,MATCH(B110,resources!$A:$A,0))),INDEX(resources!$G:$G,MATCH(B110,resources!$A:$A,0))),"n/a")</f>
        <v>utility_pv</v>
      </c>
      <c r="T110" s="99" t="str">
        <f t="shared" si="8"/>
        <v>n/a</v>
      </c>
      <c r="U110" s="99" t="str">
        <f t="shared" si="9"/>
        <v>utility_pv</v>
      </c>
      <c r="V110" s="99">
        <f t="shared" si="10"/>
        <v>2014</v>
      </c>
      <c r="W110" s="99">
        <f t="shared" si="11"/>
        <v>2037</v>
      </c>
      <c r="X110" s="116">
        <f t="shared" si="12"/>
        <v>1</v>
      </c>
      <c r="Y110" s="116">
        <f t="shared" si="13"/>
        <v>1</v>
      </c>
      <c r="Z110" s="99">
        <f>MIN((IFERROR(IF(AND($V110&lt;=Z$1,$W110&gt;=Z$1),INDEX(Reliability!E$23:E$50,MATCH($S110,Reliability!$C$23:$C$50,0)),0),0)*IF($T110="n/a",$D110*$Y110,$G110)+IFERROR(IF(AND($V110&lt;=Z$1,$W110&gt;=Z$1),INDEX(Reliability!E$23:E$50,MATCH($T110,Reliability!$C$23:$C$50,0)),0),0)*$H110*$X110*$Y110),$D110)*$R110</f>
        <v>2.4869168310564018</v>
      </c>
      <c r="AA110" s="99">
        <f>MIN((IFERROR(IF(AND($V110&lt;=AA$1,$W110&gt;=AA$1),INDEX(Reliability!F$23:F$50,MATCH($S110,Reliability!$C$23:$C$50,0)),0),0)*IF($T110="n/a",$D110*$Y110,$G110)+IFERROR(IF(AND($V110&lt;=AA$1,$W110&gt;=AA$1),INDEX(Reliability!F$23:F$50,MATCH($T110,Reliability!$C$23:$C$50,0)),0),0)*$H110*$X110*$Y110),$D110)*$R110</f>
        <v>2.4205888606664079</v>
      </c>
      <c r="AB110" s="99">
        <f>MIN((IFERROR(IF(AND($V110&lt;=AB$1,$W110&gt;=AB$1),INDEX(Reliability!G$23:G$50,MATCH($S110,Reliability!$C$23:$C$50,0)),0),0)*IF($T110="n/a",$D110*$Y110,$G110)+IFERROR(IF(AND($V110&lt;=AB$1,$W110&gt;=AB$1),INDEX(Reliability!G$23:G$50,MATCH($T110,Reliability!$C$23:$C$50,0)),0),0)*$H110*$X110*$Y110),$D110)*$R110</f>
        <v>2.3542608902764135</v>
      </c>
      <c r="AC110" s="99">
        <f>MIN((IFERROR(IF(AND($V110&lt;=AC$1,$W110&gt;=AC$1),INDEX(Reliability!H$23:H$50,MATCH($S110,Reliability!$C$23:$C$50,0)),0),0)*IF($T110="n/a",$D110*$Y110,$G110)+IFERROR(IF(AND($V110&lt;=AC$1,$W110&gt;=AC$1),INDEX(Reliability!H$23:H$50,MATCH($T110,Reliability!$C$23:$C$50,0)),0),0)*$H110*$X110*$Y110),$D110)*$R110</f>
        <v>2.0032409479598239</v>
      </c>
      <c r="AD110" s="99">
        <f>MIN((IFERROR(IF(AND($V110&lt;=AD$1,$W110&gt;=AD$1),INDEX(Reliability!I$23:I$50,MATCH($S110,Reliability!$C$23:$C$50,0)),0),0)*IF($T110="n/a",$D110*$Y110,$G110)+IFERROR(IF(AND($V110&lt;=AD$1,$W110&gt;=AD$1),INDEX(Reliability!I$23:I$50,MATCH($T110,Reliability!$C$23:$C$50,0)),0),0)*$H110*$X110*$Y110),$D110)*$R110</f>
        <v>1.6522210056432347</v>
      </c>
      <c r="AE110" s="99">
        <f>MIN((IFERROR(IF(AND($V110&lt;=AE$1,$W110&gt;=AE$1),INDEX(Reliability!J$23:J$50,MATCH($S110,Reliability!$C$23:$C$50,0)),0),0)*IF($T110="n/a",$D110*$Y110,$G110)+IFERROR(IF(AND($V110&lt;=AE$1,$W110&gt;=AE$1),INDEX(Reliability!J$23:J$50,MATCH($T110,Reliability!$C$23:$C$50,0)),0),0)*$H110*$X110*$Y110),$D110)*$R110</f>
        <v>1.5320922510014801</v>
      </c>
      <c r="AF110" s="99">
        <f>MIN((IFERROR(IF(AND($V110&lt;=AF$1,$W110&gt;=AF$1),INDEX(Reliability!K$23:K$50,MATCH($S110,Reliability!$C$23:$C$50,0)),0),0)*IF($T110="n/a",$D110*$Y110,$G110)+IFERROR(IF(AND($V110&lt;=AF$1,$W110&gt;=AF$1),INDEX(Reliability!K$23:K$50,MATCH($T110,Reliability!$C$23:$C$50,0)),0),0)*$H110*$X110*$Y110),$D110)*$R110</f>
        <v>1.4119634963597252</v>
      </c>
      <c r="AG110" s="99">
        <f>MIN((IFERROR(IF(AND($V110&lt;=AG$1,$W110&gt;=AG$1),INDEX(Reliability!L$23:L$50,MATCH($S110,Reliability!$C$23:$C$50,0)),0),0)*IF($T110="n/a",$D110*$Y110,$G110)+IFERROR(IF(AND($V110&lt;=AG$1,$W110&gt;=AG$1),INDEX(Reliability!L$23:L$50,MATCH($T110,Reliability!$C$23:$C$50,0)),0),0)*$H110*$X110*$Y110),$D110)*$R110</f>
        <v>1.3855707970877802</v>
      </c>
      <c r="AH110" s="99">
        <f>MIN((IFERROR(IF(AND($V110&lt;=AH$1,$W110&gt;=AH$1),INDEX(Reliability!M$23:M$50,MATCH($S110,Reliability!$C$23:$C$50,0)),0),0)*IF($T110="n/a",$D110*$Y110,$G110)+IFERROR(IF(AND($V110&lt;=AH$1,$W110&gt;=AH$1),INDEX(Reliability!M$23:M$50,MATCH($T110,Reliability!$C$23:$C$50,0)),0),0)*$H110*$X110*$Y110),$D110)*$R110</f>
        <v>1.359178097815835</v>
      </c>
      <c r="AI110" s="99">
        <f>MIN((IFERROR(IF(AND($V110&lt;=AI$1,$W110&gt;=AI$1),INDEX(Reliability!N$23:N$50,MATCH($S110,Reliability!$C$23:$C$50,0)),0),0)*IF($T110="n/a",$D110*$Y110,$G110)+IFERROR(IF(AND($V110&lt;=AI$1,$W110&gt;=AI$1),INDEX(Reliability!N$23:N$50,MATCH($T110,Reliability!$C$23:$C$50,0)),0),0)*$H110*$X110*$Y110),$D110)*$R110</f>
        <v>1.3327853985438898</v>
      </c>
      <c r="AJ110" s="99">
        <f>MIN((IFERROR(IF(AND($V110&lt;=AJ$1,$W110&gt;=AJ$1),INDEX(Reliability!O$23:O$50,MATCH($S110,Reliability!$C$23:$C$50,0)),0),0)*IF($T110="n/a",$D110*$Y110,$G110)+IFERROR(IF(AND($V110&lt;=AJ$1,$W110&gt;=AJ$1),INDEX(Reliability!O$23:O$50,MATCH($T110,Reliability!$C$23:$C$50,0)),0),0)*$H110*$X110*$Y110),$D110)*$R110</f>
        <v>1.3063926992719446</v>
      </c>
      <c r="AK110" s="99">
        <f>MIN((IFERROR(IF(AND($V110&lt;=AK$1,$W110&gt;=AK$1),INDEX(Reliability!P$23:P$50,MATCH($S110,Reliability!$C$23:$C$50,0)),0),0)*IF($T110="n/a",$D110*$Y110,$G110)+IFERROR(IF(AND($V110&lt;=AK$1,$W110&gt;=AK$1),INDEX(Reliability!P$23:P$50,MATCH($T110,Reliability!$C$23:$C$50,0)),0),0)*$H110*$X110*$Y110),$D110)*$R110</f>
        <v>1.28</v>
      </c>
    </row>
    <row r="111" spans="2:37" x14ac:dyDescent="0.25">
      <c r="B111" s="118" t="str">
        <f>unique_contracts!B107</f>
        <v>VOLTA_7_QFUNTS</v>
      </c>
      <c r="C111" s="99" t="str">
        <f>unique_contracts!D107</f>
        <v>Online</v>
      </c>
      <c r="D111" s="117">
        <f>unique_contracts!J107</f>
        <v>0.13</v>
      </c>
      <c r="E111" s="99">
        <f>unique_contracts!M107</f>
        <v>0</v>
      </c>
      <c r="F111" s="99">
        <f>unique_contracts!N107</f>
        <v>0</v>
      </c>
      <c r="G111" s="99">
        <f>unique_contracts!P107</f>
        <v>0</v>
      </c>
      <c r="H111" s="99">
        <f>unique_contracts!R107</f>
        <v>0</v>
      </c>
      <c r="I111" s="99">
        <f>unique_contracts!V107</f>
        <v>0</v>
      </c>
      <c r="J111" s="118" t="str">
        <f>unique_contracts!AB107</f>
        <v>Buy</v>
      </c>
      <c r="K111" s="99">
        <f>unique_contracts!AM107</f>
        <v>2017</v>
      </c>
      <c r="L111" s="99">
        <f>unique_contracts!AN107</f>
        <v>10</v>
      </c>
      <c r="M111" s="99">
        <f>unique_contracts!AO107</f>
        <v>17</v>
      </c>
      <c r="N111" s="99">
        <f>unique_contracts!AP107</f>
        <v>2037</v>
      </c>
      <c r="O111" s="99">
        <f>unique_contracts!AQ107</f>
        <v>10</v>
      </c>
      <c r="P111" s="99">
        <f>unique_contracts!AR107</f>
        <v>16</v>
      </c>
      <c r="Q111" s="99" t="str">
        <f>unique_contracts!BP107</f>
        <v>EnergyCapacity</v>
      </c>
      <c r="R111" s="99">
        <f t="shared" si="7"/>
        <v>1</v>
      </c>
      <c r="S111" s="99" t="str">
        <f>IFERROR(IF(AND(I111&gt;0,E111="NotHybrid"),_xlfn.CONCAT(MAX(MIN(ROUNDDOWN(I111/D111,0),8),4),INDEX(resources!$G:$G,MATCH(B111,resources!$A:$A,0))),INDEX(resources!$G:$G,MATCH(B111,resources!$A:$A,0))),"n/a")</f>
        <v>small_hydro</v>
      </c>
      <c r="T111" s="99" t="str">
        <f t="shared" si="8"/>
        <v>n/a</v>
      </c>
      <c r="U111" s="99" t="str">
        <f t="shared" si="9"/>
        <v>small_hydro</v>
      </c>
      <c r="V111" s="99">
        <f t="shared" si="10"/>
        <v>2018</v>
      </c>
      <c r="W111" s="99">
        <f t="shared" si="11"/>
        <v>2037</v>
      </c>
      <c r="X111" s="116">
        <f t="shared" si="12"/>
        <v>1</v>
      </c>
      <c r="Y111" s="116">
        <f t="shared" si="13"/>
        <v>1</v>
      </c>
      <c r="Z111" s="99">
        <f>MIN((IFERROR(IF(AND($V111&lt;=Z$1,$W111&gt;=Z$1),INDEX(Reliability!E$23:E$50,MATCH($S111,Reliability!$C$23:$C$50,0)),0),0)*IF($T111="n/a",$D111*$Y111,$G111)+IFERROR(IF(AND($V111&lt;=Z$1,$W111&gt;=Z$1),INDEX(Reliability!E$23:E$50,MATCH($T111,Reliability!$C$23:$C$50,0)),0),0)*$H111*$X111*$Y111),$D111)*$R111</f>
        <v>4.7371474814492082E-2</v>
      </c>
      <c r="AA111" s="99">
        <f>MIN((IFERROR(IF(AND($V111&lt;=AA$1,$W111&gt;=AA$1),INDEX(Reliability!F$23:F$50,MATCH($S111,Reliability!$C$23:$C$50,0)),0),0)*IF($T111="n/a",$D111*$Y111,$G111)+IFERROR(IF(AND($V111&lt;=AA$1,$W111&gt;=AA$1),INDEX(Reliability!F$23:F$50,MATCH($T111,Reliability!$C$23:$C$50,0)),0),0)*$H111*$X111*$Y111),$D111)*$R111</f>
        <v>4.8609677605566899E-2</v>
      </c>
      <c r="AB111" s="99">
        <f>MIN((IFERROR(IF(AND($V111&lt;=AB$1,$W111&gt;=AB$1),INDEX(Reliability!G$23:G$50,MATCH($S111,Reliability!$C$23:$C$50,0)),0),0)*IF($T111="n/a",$D111*$Y111,$G111)+IFERROR(IF(AND($V111&lt;=AB$1,$W111&gt;=AB$1),INDEX(Reliability!G$23:G$50,MATCH($T111,Reliability!$C$23:$C$50,0)),0),0)*$H111*$X111*$Y111),$D111)*$R111</f>
        <v>4.984788039664171E-2</v>
      </c>
      <c r="AC111" s="99">
        <f>MIN((IFERROR(IF(AND($V111&lt;=AC$1,$W111&gt;=AC$1),INDEX(Reliability!H$23:H$50,MATCH($S111,Reliability!$C$23:$C$50,0)),0),0)*IF($T111="n/a",$D111*$Y111,$G111)+IFERROR(IF(AND($V111&lt;=AC$1,$W111&gt;=AC$1),INDEX(Reliability!H$23:H$50,MATCH($T111,Reliability!$C$23:$C$50,0)),0),0)*$H111*$X111*$Y111),$D111)*$R111</f>
        <v>4.891440568953008E-2</v>
      </c>
      <c r="AD111" s="99">
        <f>MIN((IFERROR(IF(AND($V111&lt;=AD$1,$W111&gt;=AD$1),INDEX(Reliability!I$23:I$50,MATCH($S111,Reliability!$C$23:$C$50,0)),0),0)*IF($T111="n/a",$D111*$Y111,$G111)+IFERROR(IF(AND($V111&lt;=AD$1,$W111&gt;=AD$1),INDEX(Reliability!I$23:I$50,MATCH($T111,Reliability!$C$23:$C$50,0)),0),0)*$H111*$X111*$Y111),$D111)*$R111</f>
        <v>4.7980930982418457E-2</v>
      </c>
      <c r="AE111" s="99">
        <f>MIN((IFERROR(IF(AND($V111&lt;=AE$1,$W111&gt;=AE$1),INDEX(Reliability!J$23:J$50,MATCH($S111,Reliability!$C$23:$C$50,0)),0),0)*IF($T111="n/a",$D111*$Y111,$G111)+IFERROR(IF(AND($V111&lt;=AE$1,$W111&gt;=AE$1),INDEX(Reliability!J$23:J$50,MATCH($T111,Reliability!$C$23:$C$50,0)),0),0)*$H111*$X111*$Y111),$D111)*$R111</f>
        <v>4.9382928510087458E-2</v>
      </c>
      <c r="AF111" s="99">
        <f>MIN((IFERROR(IF(AND($V111&lt;=AF$1,$W111&gt;=AF$1),INDEX(Reliability!K$23:K$50,MATCH($S111,Reliability!$C$23:$C$50,0)),0),0)*IF($T111="n/a",$D111*$Y111,$G111)+IFERROR(IF(AND($V111&lt;=AF$1,$W111&gt;=AF$1),INDEX(Reliability!K$23:K$50,MATCH($T111,Reliability!$C$23:$C$50,0)),0),0)*$H111*$X111*$Y111),$D111)*$R111</f>
        <v>5.0784926037756452E-2</v>
      </c>
      <c r="AG111" s="99">
        <f>MIN((IFERROR(IF(AND($V111&lt;=AG$1,$W111&gt;=AG$1),INDEX(Reliability!L$23:L$50,MATCH($S111,Reliability!$C$23:$C$50,0)),0),0)*IF($T111="n/a",$D111*$Y111,$G111)+IFERROR(IF(AND($V111&lt;=AG$1,$W111&gt;=AG$1),INDEX(Reliability!L$23:L$50,MATCH($T111,Reliability!$C$23:$C$50,0)),0),0)*$H111*$X111*$Y111),$D111)*$R111</f>
        <v>4.8643155994588898E-2</v>
      </c>
      <c r="AH111" s="99">
        <f>MIN((IFERROR(IF(AND($V111&lt;=AH$1,$W111&gt;=AH$1),INDEX(Reliability!M$23:M$50,MATCH($S111,Reliability!$C$23:$C$50,0)),0),0)*IF($T111="n/a",$D111*$Y111,$G111)+IFERROR(IF(AND($V111&lt;=AH$1,$W111&gt;=AH$1),INDEX(Reliability!M$23:M$50,MATCH($T111,Reliability!$C$23:$C$50,0)),0),0)*$H111*$X111*$Y111),$D111)*$R111</f>
        <v>4.6501385951421337E-2</v>
      </c>
      <c r="AI111" s="99">
        <f>MIN((IFERROR(IF(AND($V111&lt;=AI$1,$W111&gt;=AI$1),INDEX(Reliability!N$23:N$50,MATCH($S111,Reliability!$C$23:$C$50,0)),0),0)*IF($T111="n/a",$D111*$Y111,$G111)+IFERROR(IF(AND($V111&lt;=AI$1,$W111&gt;=AI$1),INDEX(Reliability!N$23:N$50,MATCH($T111,Reliability!$C$23:$C$50,0)),0),0)*$H111*$X111*$Y111),$D111)*$R111</f>
        <v>4.4359615908253776E-2</v>
      </c>
      <c r="AJ111" s="99">
        <f>MIN((IFERROR(IF(AND($V111&lt;=AJ$1,$W111&gt;=AJ$1),INDEX(Reliability!O$23:O$50,MATCH($S111,Reliability!$C$23:$C$50,0)),0),0)*IF($T111="n/a",$D111*$Y111,$G111)+IFERROR(IF(AND($V111&lt;=AJ$1,$W111&gt;=AJ$1),INDEX(Reliability!O$23:O$50,MATCH($T111,Reliability!$C$23:$C$50,0)),0),0)*$H111*$X111*$Y111),$D111)*$R111</f>
        <v>4.2217845865086215E-2</v>
      </c>
      <c r="AK111" s="99">
        <f>MIN((IFERROR(IF(AND($V111&lt;=AK$1,$W111&gt;=AK$1),INDEX(Reliability!P$23:P$50,MATCH($S111,Reliability!$C$23:$C$50,0)),0),0)*IF($T111="n/a",$D111*$Y111,$G111)+IFERROR(IF(AND($V111&lt;=AK$1,$W111&gt;=AK$1),INDEX(Reliability!P$23:P$50,MATCH($T111,Reliability!$C$23:$C$50,0)),0),0)*$H111*$X111*$Y111),$D111)*$R111</f>
        <v>4.0076075821918647E-2</v>
      </c>
    </row>
    <row r="112" spans="2:37" x14ac:dyDescent="0.25">
      <c r="B112" s="118" t="str">
        <f>unique_contracts!B108</f>
        <v>VOLTA_7_PONHY1</v>
      </c>
      <c r="C112" s="99" t="str">
        <f>unique_contracts!D108</f>
        <v>Online</v>
      </c>
      <c r="D112" s="117">
        <f>unique_contracts!J108</f>
        <v>1.1499999999999999</v>
      </c>
      <c r="E112" s="99">
        <f>unique_contracts!M108</f>
        <v>0</v>
      </c>
      <c r="F112" s="99">
        <f>unique_contracts!N108</f>
        <v>0</v>
      </c>
      <c r="G112" s="99">
        <f>unique_contracts!P108</f>
        <v>0</v>
      </c>
      <c r="H112" s="99">
        <f>unique_contracts!R108</f>
        <v>0</v>
      </c>
      <c r="I112" s="99">
        <f>unique_contracts!V108</f>
        <v>0</v>
      </c>
      <c r="J112" s="118" t="str">
        <f>unique_contracts!AB108</f>
        <v>Buy</v>
      </c>
      <c r="K112" s="99">
        <f>unique_contracts!AM108</f>
        <v>2021</v>
      </c>
      <c r="L112" s="99">
        <f>unique_contracts!AN108</f>
        <v>10</v>
      </c>
      <c r="M112" s="99">
        <f>unique_contracts!AO108</f>
        <v>22</v>
      </c>
      <c r="N112" s="99">
        <f>unique_contracts!AP108</f>
        <v>2041</v>
      </c>
      <c r="O112" s="99">
        <f>unique_contracts!AQ108</f>
        <v>10</v>
      </c>
      <c r="P112" s="99">
        <f>unique_contracts!AR108</f>
        <v>21</v>
      </c>
      <c r="Q112" s="99" t="str">
        <f>unique_contracts!BP108</f>
        <v>EnergyCapacity</v>
      </c>
      <c r="R112" s="99">
        <f t="shared" si="7"/>
        <v>1</v>
      </c>
      <c r="S112" s="99" t="str">
        <f>IFERROR(IF(AND(I112&gt;0,E112="NotHybrid"),_xlfn.CONCAT(MAX(MIN(ROUNDDOWN(I112/D112,0),8),4),INDEX(resources!$G:$G,MATCH(B112,resources!$A:$A,0))),INDEX(resources!$G:$G,MATCH(B112,resources!$A:$A,0))),"n/a")</f>
        <v>hydro</v>
      </c>
      <c r="T112" s="99" t="str">
        <f t="shared" si="8"/>
        <v>n/a</v>
      </c>
      <c r="U112" s="99" t="str">
        <f t="shared" si="9"/>
        <v>hydro</v>
      </c>
      <c r="V112" s="99">
        <f t="shared" si="10"/>
        <v>2022</v>
      </c>
      <c r="W112" s="99">
        <f t="shared" si="11"/>
        <v>2041</v>
      </c>
      <c r="X112" s="116">
        <f t="shared" si="12"/>
        <v>1</v>
      </c>
      <c r="Y112" s="116">
        <f t="shared" si="13"/>
        <v>1</v>
      </c>
      <c r="Z112" s="99">
        <f>MIN((IFERROR(IF(AND($V112&lt;=Z$1,$W112&gt;=Z$1),INDEX(Reliability!E$23:E$50,MATCH($S112,Reliability!$C$23:$C$50,0)),0),0)*IF($T112="n/a",$D112*$Y112,$G112)+IFERROR(IF(AND($V112&lt;=Z$1,$W112&gt;=Z$1),INDEX(Reliability!E$23:E$50,MATCH($T112,Reliability!$C$23:$C$50,0)),0),0)*$H112*$X112*$Y112),$D112)*$R112</f>
        <v>0.58429824006702158</v>
      </c>
      <c r="AA112" s="99">
        <f>MIN((IFERROR(IF(AND($V112&lt;=AA$1,$W112&gt;=AA$1),INDEX(Reliability!F$23:F$50,MATCH($S112,Reliability!$C$23:$C$50,0)),0),0)*IF($T112="n/a",$D112*$Y112,$G112)+IFERROR(IF(AND($V112&lt;=AA$1,$W112&gt;=AA$1),INDEX(Reliability!F$23:F$50,MATCH($T112,Reliability!$C$23:$C$50,0)),0),0)*$H112*$X112*$Y112),$D112)*$R112</f>
        <v>0.59957071605609003</v>
      </c>
      <c r="AB112" s="99">
        <f>MIN((IFERROR(IF(AND($V112&lt;=AB$1,$W112&gt;=AB$1),INDEX(Reliability!G$23:G$50,MATCH($S112,Reliability!$C$23:$C$50,0)),0),0)*IF($T112="n/a",$D112*$Y112,$G112)+IFERROR(IF(AND($V112&lt;=AB$1,$W112&gt;=AB$1),INDEX(Reliability!G$23:G$50,MATCH($T112,Reliability!$C$23:$C$50,0)),0),0)*$H112*$X112*$Y112),$D112)*$R112</f>
        <v>0.61484319204515836</v>
      </c>
      <c r="AC112" s="99">
        <f>MIN((IFERROR(IF(AND($V112&lt;=AC$1,$W112&gt;=AC$1),INDEX(Reliability!H$23:H$50,MATCH($S112,Reliability!$C$23:$C$50,0)),0),0)*IF($T112="n/a",$D112*$Y112,$G112)+IFERROR(IF(AND($V112&lt;=AC$1,$W112&gt;=AC$1),INDEX(Reliability!H$23:H$50,MATCH($T112,Reliability!$C$23:$C$50,0)),0),0)*$H112*$X112*$Y112),$D112)*$R112</f>
        <v>0.60332935105438679</v>
      </c>
      <c r="AD112" s="99">
        <f>MIN((IFERROR(IF(AND($V112&lt;=AD$1,$W112&gt;=AD$1),INDEX(Reliability!I$23:I$50,MATCH($S112,Reliability!$C$23:$C$50,0)),0),0)*IF($T112="n/a",$D112*$Y112,$G112)+IFERROR(IF(AND($V112&lt;=AD$1,$W112&gt;=AD$1),INDEX(Reliability!I$23:I$50,MATCH($T112,Reliability!$C$23:$C$50,0)),0),0)*$H112*$X112*$Y112),$D112)*$R112</f>
        <v>0.59181551006361532</v>
      </c>
      <c r="AE112" s="99">
        <f>MIN((IFERROR(IF(AND($V112&lt;=AE$1,$W112&gt;=AE$1),INDEX(Reliability!J$23:J$50,MATCH($S112,Reliability!$C$23:$C$50,0)),0),0)*IF($T112="n/a",$D112*$Y112,$G112)+IFERROR(IF(AND($V112&lt;=AE$1,$W112&gt;=AE$1),INDEX(Reliability!J$23:J$50,MATCH($T112,Reliability!$C$23:$C$50,0)),0),0)*$H112*$X112*$Y112),$D112)*$R112</f>
        <v>0.60910829419590728</v>
      </c>
      <c r="AF112" s="99">
        <f>MIN((IFERROR(IF(AND($V112&lt;=AF$1,$W112&gt;=AF$1),INDEX(Reliability!K$23:K$50,MATCH($S112,Reliability!$C$23:$C$50,0)),0),0)*IF($T112="n/a",$D112*$Y112,$G112)+IFERROR(IF(AND($V112&lt;=AF$1,$W112&gt;=AF$1),INDEX(Reliability!K$23:K$50,MATCH($T112,Reliability!$C$23:$C$50,0)),0),0)*$H112*$X112*$Y112),$D112)*$R112</f>
        <v>0.62640107832819902</v>
      </c>
      <c r="AG112" s="99">
        <f>MIN((IFERROR(IF(AND($V112&lt;=AG$1,$W112&gt;=AG$1),INDEX(Reliability!L$23:L$50,MATCH($S112,Reliability!$C$23:$C$50,0)),0),0)*IF($T112="n/a",$D112*$Y112,$G112)+IFERROR(IF(AND($V112&lt;=AG$1,$W112&gt;=AG$1),INDEX(Reliability!L$23:L$50,MATCH($T112,Reliability!$C$23:$C$50,0)),0),0)*$H112*$X112*$Y112),$D112)*$R112</f>
        <v>0.5999836515592053</v>
      </c>
      <c r="AH112" s="99">
        <f>MIN((IFERROR(IF(AND($V112&lt;=AH$1,$W112&gt;=AH$1),INDEX(Reliability!M$23:M$50,MATCH($S112,Reliability!$C$23:$C$50,0)),0),0)*IF($T112="n/a",$D112*$Y112,$G112)+IFERROR(IF(AND($V112&lt;=AH$1,$W112&gt;=AH$1),INDEX(Reliability!M$23:M$50,MATCH($T112,Reliability!$C$23:$C$50,0)),0),0)*$H112*$X112*$Y112),$D112)*$R112</f>
        <v>0.57356622479021158</v>
      </c>
      <c r="AI112" s="99">
        <f>MIN((IFERROR(IF(AND($V112&lt;=AI$1,$W112&gt;=AI$1),INDEX(Reliability!N$23:N$50,MATCH($S112,Reliability!$C$23:$C$50,0)),0),0)*IF($T112="n/a",$D112*$Y112,$G112)+IFERROR(IF(AND($V112&lt;=AI$1,$W112&gt;=AI$1),INDEX(Reliability!N$23:N$50,MATCH($T112,Reliability!$C$23:$C$50,0)),0),0)*$H112*$X112*$Y112),$D112)*$R112</f>
        <v>0.54714879802121785</v>
      </c>
      <c r="AJ112" s="99">
        <f>MIN((IFERROR(IF(AND($V112&lt;=AJ$1,$W112&gt;=AJ$1),INDEX(Reliability!O$23:O$50,MATCH($S112,Reliability!$C$23:$C$50,0)),0),0)*IF($T112="n/a",$D112*$Y112,$G112)+IFERROR(IF(AND($V112&lt;=AJ$1,$W112&gt;=AJ$1),INDEX(Reliability!O$23:O$50,MATCH($T112,Reliability!$C$23:$C$50,0)),0),0)*$H112*$X112*$Y112),$D112)*$R112</f>
        <v>0.52073137125222413</v>
      </c>
      <c r="AK112" s="99">
        <f>MIN((IFERROR(IF(AND($V112&lt;=AK$1,$W112&gt;=AK$1),INDEX(Reliability!P$23:P$50,MATCH($S112,Reliability!$C$23:$C$50,0)),0),0)*IF($T112="n/a",$D112*$Y112,$G112)+IFERROR(IF(AND($V112&lt;=AK$1,$W112&gt;=AK$1),INDEX(Reliability!P$23:P$50,MATCH($T112,Reliability!$C$23:$C$50,0)),0),0)*$H112*$X112*$Y112),$D112)*$R112</f>
        <v>0.49431394448323035</v>
      </c>
    </row>
    <row r="113" spans="2:37" x14ac:dyDescent="0.25">
      <c r="B113" s="118" t="str">
        <f>unique_contracts!B109</f>
        <v>VOLTA_6_DIGHYD</v>
      </c>
      <c r="C113" s="99" t="str">
        <f>unique_contracts!D109</f>
        <v>Online</v>
      </c>
      <c r="D113" s="117">
        <f>unique_contracts!J109</f>
        <v>0.6</v>
      </c>
      <c r="E113" s="99">
        <f>unique_contracts!M109</f>
        <v>0</v>
      </c>
      <c r="F113" s="99">
        <f>unique_contracts!N109</f>
        <v>0</v>
      </c>
      <c r="G113" s="99">
        <f>unique_contracts!P109</f>
        <v>0</v>
      </c>
      <c r="H113" s="99">
        <f>unique_contracts!R109</f>
        <v>0</v>
      </c>
      <c r="I113" s="99">
        <f>unique_contracts!V109</f>
        <v>0</v>
      </c>
      <c r="J113" s="118" t="str">
        <f>unique_contracts!AB109</f>
        <v>Buy</v>
      </c>
      <c r="K113" s="99">
        <f>unique_contracts!AM109</f>
        <v>2014</v>
      </c>
      <c r="L113" s="99">
        <f>unique_contracts!AN109</f>
        <v>7</v>
      </c>
      <c r="M113" s="99">
        <f>unique_contracts!AO109</f>
        <v>3</v>
      </c>
      <c r="N113" s="99">
        <f>unique_contracts!AP109</f>
        <v>2024</v>
      </c>
      <c r="O113" s="99">
        <f>unique_contracts!AQ109</f>
        <v>7</v>
      </c>
      <c r="P113" s="99">
        <f>unique_contracts!AR109</f>
        <v>2</v>
      </c>
      <c r="Q113" s="99" t="str">
        <f>unique_contracts!BP109</f>
        <v>EnergyCapacity</v>
      </c>
      <c r="R113" s="99">
        <f t="shared" si="7"/>
        <v>1</v>
      </c>
      <c r="S113" s="99" t="str">
        <f>IFERROR(IF(AND(I113&gt;0,E113="NotHybrid"),_xlfn.CONCAT(MAX(MIN(ROUNDDOWN(I113/D113,0),8),4),INDEX(resources!$G:$G,MATCH(B113,resources!$A:$A,0))),INDEX(resources!$G:$G,MATCH(B113,resources!$A:$A,0))),"n/a")</f>
        <v>small_hydro</v>
      </c>
      <c r="T113" s="99" t="str">
        <f t="shared" si="8"/>
        <v>n/a</v>
      </c>
      <c r="U113" s="99" t="str">
        <f t="shared" si="9"/>
        <v>small_hydro</v>
      </c>
      <c r="V113" s="99">
        <f t="shared" si="10"/>
        <v>2015</v>
      </c>
      <c r="W113" s="99">
        <f t="shared" si="11"/>
        <v>2023</v>
      </c>
      <c r="X113" s="116">
        <f t="shared" si="12"/>
        <v>1</v>
      </c>
      <c r="Y113" s="116">
        <f t="shared" si="13"/>
        <v>1</v>
      </c>
      <c r="Z113" s="99">
        <f>MIN((IFERROR(IF(AND($V113&lt;=Z$1,$W113&gt;=Z$1),INDEX(Reliability!E$23:E$50,MATCH($S113,Reliability!$C$23:$C$50,0)),0),0)*IF($T113="n/a",$D113*$Y113,$G113)+IFERROR(IF(AND($V113&lt;=Z$1,$W113&gt;=Z$1),INDEX(Reliability!E$23:E$50,MATCH($T113,Reliability!$C$23:$C$50,0)),0),0)*$H113*$X113*$Y113),$D113)*$R113</f>
        <v>0</v>
      </c>
      <c r="AA113" s="99">
        <f>MIN((IFERROR(IF(AND($V113&lt;=AA$1,$W113&gt;=AA$1),INDEX(Reliability!F$23:F$50,MATCH($S113,Reliability!$C$23:$C$50,0)),0),0)*IF($T113="n/a",$D113*$Y113,$G113)+IFERROR(IF(AND($V113&lt;=AA$1,$W113&gt;=AA$1),INDEX(Reliability!F$23:F$50,MATCH($T113,Reliability!$C$23:$C$50,0)),0),0)*$H113*$X113*$Y113),$D113)*$R113</f>
        <v>0</v>
      </c>
      <c r="AB113" s="99">
        <f>MIN((IFERROR(IF(AND($V113&lt;=AB$1,$W113&gt;=AB$1),INDEX(Reliability!G$23:G$50,MATCH($S113,Reliability!$C$23:$C$50,0)),0),0)*IF($T113="n/a",$D113*$Y113,$G113)+IFERROR(IF(AND($V113&lt;=AB$1,$W113&gt;=AB$1),INDEX(Reliability!G$23:G$50,MATCH($T113,Reliability!$C$23:$C$50,0)),0),0)*$H113*$X113*$Y113),$D113)*$R113</f>
        <v>0</v>
      </c>
      <c r="AC113" s="99">
        <f>MIN((IFERROR(IF(AND($V113&lt;=AC$1,$W113&gt;=AC$1),INDEX(Reliability!H$23:H$50,MATCH($S113,Reliability!$C$23:$C$50,0)),0),0)*IF($T113="n/a",$D113*$Y113,$G113)+IFERROR(IF(AND($V113&lt;=AC$1,$W113&gt;=AC$1),INDEX(Reliability!H$23:H$50,MATCH($T113,Reliability!$C$23:$C$50,0)),0),0)*$H113*$X113*$Y113),$D113)*$R113</f>
        <v>0</v>
      </c>
      <c r="AD113" s="99">
        <f>MIN((IFERROR(IF(AND($V113&lt;=AD$1,$W113&gt;=AD$1),INDEX(Reliability!I$23:I$50,MATCH($S113,Reliability!$C$23:$C$50,0)),0),0)*IF($T113="n/a",$D113*$Y113,$G113)+IFERROR(IF(AND($V113&lt;=AD$1,$W113&gt;=AD$1),INDEX(Reliability!I$23:I$50,MATCH($T113,Reliability!$C$23:$C$50,0)),0),0)*$H113*$X113*$Y113),$D113)*$R113</f>
        <v>0</v>
      </c>
      <c r="AE113" s="99">
        <f>MIN((IFERROR(IF(AND($V113&lt;=AE$1,$W113&gt;=AE$1),INDEX(Reliability!J$23:J$50,MATCH($S113,Reliability!$C$23:$C$50,0)),0),0)*IF($T113="n/a",$D113*$Y113,$G113)+IFERROR(IF(AND($V113&lt;=AE$1,$W113&gt;=AE$1),INDEX(Reliability!J$23:J$50,MATCH($T113,Reliability!$C$23:$C$50,0)),0),0)*$H113*$X113*$Y113),$D113)*$R113</f>
        <v>0</v>
      </c>
      <c r="AF113" s="99">
        <f>MIN((IFERROR(IF(AND($V113&lt;=AF$1,$W113&gt;=AF$1),INDEX(Reliability!K$23:K$50,MATCH($S113,Reliability!$C$23:$C$50,0)),0),0)*IF($T113="n/a",$D113*$Y113,$G113)+IFERROR(IF(AND($V113&lt;=AF$1,$W113&gt;=AF$1),INDEX(Reliability!K$23:K$50,MATCH($T113,Reliability!$C$23:$C$50,0)),0),0)*$H113*$X113*$Y113),$D113)*$R113</f>
        <v>0</v>
      </c>
      <c r="AG113" s="99">
        <f>MIN((IFERROR(IF(AND($V113&lt;=AG$1,$W113&gt;=AG$1),INDEX(Reliability!L$23:L$50,MATCH($S113,Reliability!$C$23:$C$50,0)),0),0)*IF($T113="n/a",$D113*$Y113,$G113)+IFERROR(IF(AND($V113&lt;=AG$1,$W113&gt;=AG$1),INDEX(Reliability!L$23:L$50,MATCH($T113,Reliability!$C$23:$C$50,0)),0),0)*$H113*$X113*$Y113),$D113)*$R113</f>
        <v>0</v>
      </c>
      <c r="AH113" s="99">
        <f>MIN((IFERROR(IF(AND($V113&lt;=AH$1,$W113&gt;=AH$1),INDEX(Reliability!M$23:M$50,MATCH($S113,Reliability!$C$23:$C$50,0)),0),0)*IF($T113="n/a",$D113*$Y113,$G113)+IFERROR(IF(AND($V113&lt;=AH$1,$W113&gt;=AH$1),INDEX(Reliability!M$23:M$50,MATCH($T113,Reliability!$C$23:$C$50,0)),0),0)*$H113*$X113*$Y113),$D113)*$R113</f>
        <v>0</v>
      </c>
      <c r="AI113" s="99">
        <f>MIN((IFERROR(IF(AND($V113&lt;=AI$1,$W113&gt;=AI$1),INDEX(Reliability!N$23:N$50,MATCH($S113,Reliability!$C$23:$C$50,0)),0),0)*IF($T113="n/a",$D113*$Y113,$G113)+IFERROR(IF(AND($V113&lt;=AI$1,$W113&gt;=AI$1),INDEX(Reliability!N$23:N$50,MATCH($T113,Reliability!$C$23:$C$50,0)),0),0)*$H113*$X113*$Y113),$D113)*$R113</f>
        <v>0</v>
      </c>
      <c r="AJ113" s="99">
        <f>MIN((IFERROR(IF(AND($V113&lt;=AJ$1,$W113&gt;=AJ$1),INDEX(Reliability!O$23:O$50,MATCH($S113,Reliability!$C$23:$C$50,0)),0),0)*IF($T113="n/a",$D113*$Y113,$G113)+IFERROR(IF(AND($V113&lt;=AJ$1,$W113&gt;=AJ$1),INDEX(Reliability!O$23:O$50,MATCH($T113,Reliability!$C$23:$C$50,0)),0),0)*$H113*$X113*$Y113),$D113)*$R113</f>
        <v>0</v>
      </c>
      <c r="AK113" s="99">
        <f>MIN((IFERROR(IF(AND($V113&lt;=AK$1,$W113&gt;=AK$1),INDEX(Reliability!P$23:P$50,MATCH($S113,Reliability!$C$23:$C$50,0)),0),0)*IF($T113="n/a",$D113*$Y113,$G113)+IFERROR(IF(AND($V113&lt;=AK$1,$W113&gt;=AK$1),INDEX(Reliability!P$23:P$50,MATCH($T113,Reliability!$C$23:$C$50,0)),0),0)*$H113*$X113*$Y113),$D113)*$R113</f>
        <v>0</v>
      </c>
    </row>
    <row r="114" spans="2:37" x14ac:dyDescent="0.25">
      <c r="B114" s="118" t="str">
        <f>unique_contracts!B110</f>
        <v>VOLTA_2_UNIT 2</v>
      </c>
      <c r="C114" s="99" t="str">
        <f>unique_contracts!D110</f>
        <v>Online</v>
      </c>
      <c r="D114" s="117">
        <f>unique_contracts!J110</f>
        <v>1</v>
      </c>
      <c r="E114" s="99">
        <f>unique_contracts!M110</f>
        <v>0</v>
      </c>
      <c r="F114" s="99">
        <f>unique_contracts!N110</f>
        <v>0</v>
      </c>
      <c r="G114" s="99">
        <f>unique_contracts!P110</f>
        <v>0</v>
      </c>
      <c r="H114" s="99">
        <f>unique_contracts!R110</f>
        <v>0</v>
      </c>
      <c r="I114" s="99">
        <f>unique_contracts!V110</f>
        <v>0</v>
      </c>
      <c r="J114" s="118" t="str">
        <f>unique_contracts!AB110</f>
        <v>Buy</v>
      </c>
      <c r="K114" s="99">
        <f>unique_contracts!AM110</f>
        <v>1950</v>
      </c>
      <c r="L114" s="99">
        <f>unique_contracts!AN110</f>
        <v>1</v>
      </c>
      <c r="M114" s="99">
        <f>unique_contracts!AO110</f>
        <v>1</v>
      </c>
      <c r="N114" s="99">
        <f>unique_contracts!AP110</f>
        <v>2099</v>
      </c>
      <c r="O114" s="99">
        <f>unique_contracts!AQ110</f>
        <v>12</v>
      </c>
      <c r="P114" s="99">
        <f>unique_contracts!AR110</f>
        <v>31</v>
      </c>
      <c r="Q114" s="99" t="str">
        <f>unique_contracts!BP110</f>
        <v>EnergyCapacity</v>
      </c>
      <c r="R114" s="99">
        <f t="shared" si="7"/>
        <v>1</v>
      </c>
      <c r="S114" s="99" t="str">
        <f>IFERROR(IF(AND(I114&gt;0,E114="NotHybrid"),_xlfn.CONCAT(MAX(MIN(ROUNDDOWN(I114/D114,0),8),4),INDEX(resources!$G:$G,MATCH(B114,resources!$A:$A,0))),INDEX(resources!$G:$G,MATCH(B114,resources!$A:$A,0))),"n/a")</f>
        <v>hydro</v>
      </c>
      <c r="T114" s="99" t="str">
        <f t="shared" si="8"/>
        <v>n/a</v>
      </c>
      <c r="U114" s="99" t="str">
        <f t="shared" si="9"/>
        <v>hydro</v>
      </c>
      <c r="V114" s="99">
        <f t="shared" si="10"/>
        <v>1950</v>
      </c>
      <c r="W114" s="99">
        <f t="shared" si="11"/>
        <v>2099</v>
      </c>
      <c r="X114" s="116">
        <f t="shared" si="12"/>
        <v>1</v>
      </c>
      <c r="Y114" s="116">
        <f t="shared" si="13"/>
        <v>1</v>
      </c>
      <c r="Z114" s="99">
        <f>MIN((IFERROR(IF(AND($V114&lt;=Z$1,$W114&gt;=Z$1),INDEX(Reliability!E$23:E$50,MATCH($S114,Reliability!$C$23:$C$50,0)),0),0)*IF($T114="n/a",$D114*$Y114,$G114)+IFERROR(IF(AND($V114&lt;=Z$1,$W114&gt;=Z$1),INDEX(Reliability!E$23:E$50,MATCH($T114,Reliability!$C$23:$C$50,0)),0),0)*$H114*$X114*$Y114),$D114)*$R114</f>
        <v>0.50808542614523622</v>
      </c>
      <c r="AA114" s="99">
        <f>MIN((IFERROR(IF(AND($V114&lt;=AA$1,$W114&gt;=AA$1),INDEX(Reliability!F$23:F$50,MATCH($S114,Reliability!$C$23:$C$50,0)),0),0)*IF($T114="n/a",$D114*$Y114,$G114)+IFERROR(IF(AND($V114&lt;=AA$1,$W114&gt;=AA$1),INDEX(Reliability!F$23:F$50,MATCH($T114,Reliability!$C$23:$C$50,0)),0),0)*$H114*$X114*$Y114),$D114)*$R114</f>
        <v>0.52136584004877395</v>
      </c>
      <c r="AB114" s="99">
        <f>MIN((IFERROR(IF(AND($V114&lt;=AB$1,$W114&gt;=AB$1),INDEX(Reliability!G$23:G$50,MATCH($S114,Reliability!$C$23:$C$50,0)),0),0)*IF($T114="n/a",$D114*$Y114,$G114)+IFERROR(IF(AND($V114&lt;=AB$1,$W114&gt;=AB$1),INDEX(Reliability!G$23:G$50,MATCH($T114,Reliability!$C$23:$C$50,0)),0),0)*$H114*$X114*$Y114),$D114)*$R114</f>
        <v>0.53464625395231169</v>
      </c>
      <c r="AC114" s="99">
        <f>MIN((IFERROR(IF(AND($V114&lt;=AC$1,$W114&gt;=AC$1),INDEX(Reliability!H$23:H$50,MATCH($S114,Reliability!$C$23:$C$50,0)),0),0)*IF($T114="n/a",$D114*$Y114,$G114)+IFERROR(IF(AND($V114&lt;=AC$1,$W114&gt;=AC$1),INDEX(Reliability!H$23:H$50,MATCH($T114,Reliability!$C$23:$C$50,0)),0),0)*$H114*$X114*$Y114),$D114)*$R114</f>
        <v>0.52463421830816248</v>
      </c>
      <c r="AD114" s="99">
        <f>MIN((IFERROR(IF(AND($V114&lt;=AD$1,$W114&gt;=AD$1),INDEX(Reliability!I$23:I$50,MATCH($S114,Reliability!$C$23:$C$50,0)),0),0)*IF($T114="n/a",$D114*$Y114,$G114)+IFERROR(IF(AND($V114&lt;=AD$1,$W114&gt;=AD$1),INDEX(Reliability!I$23:I$50,MATCH($T114,Reliability!$C$23:$C$50,0)),0),0)*$H114*$X114*$Y114),$D114)*$R114</f>
        <v>0.51462218266401338</v>
      </c>
      <c r="AE114" s="99">
        <f>MIN((IFERROR(IF(AND($V114&lt;=AE$1,$W114&gt;=AE$1),INDEX(Reliability!J$23:J$50,MATCH($S114,Reliability!$C$23:$C$50,0)),0),0)*IF($T114="n/a",$D114*$Y114,$G114)+IFERROR(IF(AND($V114&lt;=AE$1,$W114&gt;=AE$1),INDEX(Reliability!J$23:J$50,MATCH($T114,Reliability!$C$23:$C$50,0)),0),0)*$H114*$X114*$Y114),$D114)*$R114</f>
        <v>0.52965938625731068</v>
      </c>
      <c r="AF114" s="99">
        <f>MIN((IFERROR(IF(AND($V114&lt;=AF$1,$W114&gt;=AF$1),INDEX(Reliability!K$23:K$50,MATCH($S114,Reliability!$C$23:$C$50,0)),0),0)*IF($T114="n/a",$D114*$Y114,$G114)+IFERROR(IF(AND($V114&lt;=AF$1,$W114&gt;=AF$1),INDEX(Reliability!K$23:K$50,MATCH($T114,Reliability!$C$23:$C$50,0)),0),0)*$H114*$X114*$Y114),$D114)*$R114</f>
        <v>0.54469658985060787</v>
      </c>
      <c r="AG114" s="99">
        <f>MIN((IFERROR(IF(AND($V114&lt;=AG$1,$W114&gt;=AG$1),INDEX(Reliability!L$23:L$50,MATCH($S114,Reliability!$C$23:$C$50,0)),0),0)*IF($T114="n/a",$D114*$Y114,$G114)+IFERROR(IF(AND($V114&lt;=AG$1,$W114&gt;=AG$1),INDEX(Reliability!L$23:L$50,MATCH($T114,Reliability!$C$23:$C$50,0)),0),0)*$H114*$X114*$Y114),$D114)*$R114</f>
        <v>0.52172491439930901</v>
      </c>
      <c r="AH114" s="99">
        <f>MIN((IFERROR(IF(AND($V114&lt;=AH$1,$W114&gt;=AH$1),INDEX(Reliability!M$23:M$50,MATCH($S114,Reliability!$C$23:$C$50,0)),0),0)*IF($T114="n/a",$D114*$Y114,$G114)+IFERROR(IF(AND($V114&lt;=AH$1,$W114&gt;=AH$1),INDEX(Reliability!M$23:M$50,MATCH($T114,Reliability!$C$23:$C$50,0)),0),0)*$H114*$X114*$Y114),$D114)*$R114</f>
        <v>0.4987532389480101</v>
      </c>
      <c r="AI114" s="99">
        <f>MIN((IFERROR(IF(AND($V114&lt;=AI$1,$W114&gt;=AI$1),INDEX(Reliability!N$23:N$50,MATCH($S114,Reliability!$C$23:$C$50,0)),0),0)*IF($T114="n/a",$D114*$Y114,$G114)+IFERROR(IF(AND($V114&lt;=AI$1,$W114&gt;=AI$1),INDEX(Reliability!N$23:N$50,MATCH($T114,Reliability!$C$23:$C$50,0)),0),0)*$H114*$X114*$Y114),$D114)*$R114</f>
        <v>0.47578156349671119</v>
      </c>
      <c r="AJ114" s="99">
        <f>MIN((IFERROR(IF(AND($V114&lt;=AJ$1,$W114&gt;=AJ$1),INDEX(Reliability!O$23:O$50,MATCH($S114,Reliability!$C$23:$C$50,0)),0),0)*IF($T114="n/a",$D114*$Y114,$G114)+IFERROR(IF(AND($V114&lt;=AJ$1,$W114&gt;=AJ$1),INDEX(Reliability!O$23:O$50,MATCH($T114,Reliability!$C$23:$C$50,0)),0),0)*$H114*$X114*$Y114),$D114)*$R114</f>
        <v>0.45280988804541228</v>
      </c>
      <c r="AK114" s="99">
        <f>MIN((IFERROR(IF(AND($V114&lt;=AK$1,$W114&gt;=AK$1),INDEX(Reliability!P$23:P$50,MATCH($S114,Reliability!$C$23:$C$50,0)),0),0)*IF($T114="n/a",$D114*$Y114,$G114)+IFERROR(IF(AND($V114&lt;=AK$1,$W114&gt;=AK$1),INDEX(Reliability!P$23:P$50,MATCH($T114,Reliability!$C$23:$C$50,0)),0),0)*$H114*$X114*$Y114),$D114)*$R114</f>
        <v>0.42983821259411337</v>
      </c>
    </row>
    <row r="115" spans="2:37" x14ac:dyDescent="0.25">
      <c r="B115" s="118" t="str">
        <f>unique_contracts!B111</f>
        <v>VOLTA_2_UNIT 1</v>
      </c>
      <c r="C115" s="99" t="str">
        <f>unique_contracts!D111</f>
        <v>Online</v>
      </c>
      <c r="D115" s="117">
        <f>unique_contracts!J111</f>
        <v>9.1</v>
      </c>
      <c r="E115" s="99">
        <f>unique_contracts!M111</f>
        <v>0</v>
      </c>
      <c r="F115" s="99">
        <f>unique_contracts!N111</f>
        <v>0</v>
      </c>
      <c r="G115" s="99">
        <f>unique_contracts!P111</f>
        <v>0</v>
      </c>
      <c r="H115" s="99">
        <f>unique_contracts!R111</f>
        <v>0</v>
      </c>
      <c r="I115" s="99">
        <f>unique_contracts!V111</f>
        <v>0</v>
      </c>
      <c r="J115" s="118" t="str">
        <f>unique_contracts!AB111</f>
        <v>Buy</v>
      </c>
      <c r="K115" s="99">
        <f>unique_contracts!AM111</f>
        <v>1950</v>
      </c>
      <c r="L115" s="99">
        <f>unique_contracts!AN111</f>
        <v>1</v>
      </c>
      <c r="M115" s="99">
        <f>unique_contracts!AO111</f>
        <v>1</v>
      </c>
      <c r="N115" s="99">
        <f>unique_contracts!AP111</f>
        <v>2099</v>
      </c>
      <c r="O115" s="99">
        <f>unique_contracts!AQ111</f>
        <v>12</v>
      </c>
      <c r="P115" s="99">
        <f>unique_contracts!AR111</f>
        <v>31</v>
      </c>
      <c r="Q115" s="99" t="str">
        <f>unique_contracts!BP111</f>
        <v>EnergyCapacity</v>
      </c>
      <c r="R115" s="99">
        <f t="shared" si="7"/>
        <v>1</v>
      </c>
      <c r="S115" s="99" t="str">
        <f>IFERROR(IF(AND(I115&gt;0,E115="NotHybrid"),_xlfn.CONCAT(MAX(MIN(ROUNDDOWN(I115/D115,0),8),4),INDEX(resources!$G:$G,MATCH(B115,resources!$A:$A,0))),INDEX(resources!$G:$G,MATCH(B115,resources!$A:$A,0))),"n/a")</f>
        <v>hydro</v>
      </c>
      <c r="T115" s="99" t="str">
        <f t="shared" si="8"/>
        <v>n/a</v>
      </c>
      <c r="U115" s="99" t="str">
        <f t="shared" si="9"/>
        <v>hydro</v>
      </c>
      <c r="V115" s="99">
        <f t="shared" si="10"/>
        <v>1950</v>
      </c>
      <c r="W115" s="99">
        <f t="shared" si="11"/>
        <v>2099</v>
      </c>
      <c r="X115" s="116">
        <f t="shared" si="12"/>
        <v>1</v>
      </c>
      <c r="Y115" s="116">
        <f t="shared" si="13"/>
        <v>1</v>
      </c>
      <c r="Z115" s="99">
        <f>MIN((IFERROR(IF(AND($V115&lt;=Z$1,$W115&gt;=Z$1),INDEX(Reliability!E$23:E$50,MATCH($S115,Reliability!$C$23:$C$50,0)),0),0)*IF($T115="n/a",$D115*$Y115,$G115)+IFERROR(IF(AND($V115&lt;=Z$1,$W115&gt;=Z$1),INDEX(Reliability!E$23:E$50,MATCH($T115,Reliability!$C$23:$C$50,0)),0),0)*$H115*$X115*$Y115),$D115)*$R115</f>
        <v>4.6235773779216496</v>
      </c>
      <c r="AA115" s="99">
        <f>MIN((IFERROR(IF(AND($V115&lt;=AA$1,$W115&gt;=AA$1),INDEX(Reliability!F$23:F$50,MATCH($S115,Reliability!$C$23:$C$50,0)),0),0)*IF($T115="n/a",$D115*$Y115,$G115)+IFERROR(IF(AND($V115&lt;=AA$1,$W115&gt;=AA$1),INDEX(Reliability!F$23:F$50,MATCH($T115,Reliability!$C$23:$C$50,0)),0),0)*$H115*$X115*$Y115),$D115)*$R115</f>
        <v>4.7444291444438429</v>
      </c>
      <c r="AB115" s="99">
        <f>MIN((IFERROR(IF(AND($V115&lt;=AB$1,$W115&gt;=AB$1),INDEX(Reliability!G$23:G$50,MATCH($S115,Reliability!$C$23:$C$50,0)),0),0)*IF($T115="n/a",$D115*$Y115,$G115)+IFERROR(IF(AND($V115&lt;=AB$1,$W115&gt;=AB$1),INDEX(Reliability!G$23:G$50,MATCH($T115,Reliability!$C$23:$C$50,0)),0),0)*$H115*$X115*$Y115),$D115)*$R115</f>
        <v>4.8652809109660362</v>
      </c>
      <c r="AC115" s="99">
        <f>MIN((IFERROR(IF(AND($V115&lt;=AC$1,$W115&gt;=AC$1),INDEX(Reliability!H$23:H$50,MATCH($S115,Reliability!$C$23:$C$50,0)),0),0)*IF($T115="n/a",$D115*$Y115,$G115)+IFERROR(IF(AND($V115&lt;=AC$1,$W115&gt;=AC$1),INDEX(Reliability!H$23:H$50,MATCH($T115,Reliability!$C$23:$C$50,0)),0),0)*$H115*$X115*$Y115),$D115)*$R115</f>
        <v>4.7741713866042783</v>
      </c>
      <c r="AD115" s="99">
        <f>MIN((IFERROR(IF(AND($V115&lt;=AD$1,$W115&gt;=AD$1),INDEX(Reliability!I$23:I$50,MATCH($S115,Reliability!$C$23:$C$50,0)),0),0)*IF($T115="n/a",$D115*$Y115,$G115)+IFERROR(IF(AND($V115&lt;=AD$1,$W115&gt;=AD$1),INDEX(Reliability!I$23:I$50,MATCH($T115,Reliability!$C$23:$C$50,0)),0),0)*$H115*$X115*$Y115),$D115)*$R115</f>
        <v>4.6830618622425213</v>
      </c>
      <c r="AE115" s="99">
        <f>MIN((IFERROR(IF(AND($V115&lt;=AE$1,$W115&gt;=AE$1),INDEX(Reliability!J$23:J$50,MATCH($S115,Reliability!$C$23:$C$50,0)),0),0)*IF($T115="n/a",$D115*$Y115,$G115)+IFERROR(IF(AND($V115&lt;=AE$1,$W115&gt;=AE$1),INDEX(Reliability!J$23:J$50,MATCH($T115,Reliability!$C$23:$C$50,0)),0),0)*$H115*$X115*$Y115),$D115)*$R115</f>
        <v>4.819900414941527</v>
      </c>
      <c r="AF115" s="99">
        <f>MIN((IFERROR(IF(AND($V115&lt;=AF$1,$W115&gt;=AF$1),INDEX(Reliability!K$23:K$50,MATCH($S115,Reliability!$C$23:$C$50,0)),0),0)*IF($T115="n/a",$D115*$Y115,$G115)+IFERROR(IF(AND($V115&lt;=AF$1,$W115&gt;=AF$1),INDEX(Reliability!K$23:K$50,MATCH($T115,Reliability!$C$23:$C$50,0)),0),0)*$H115*$X115*$Y115),$D115)*$R115</f>
        <v>4.9567389676405318</v>
      </c>
      <c r="AG115" s="99">
        <f>MIN((IFERROR(IF(AND($V115&lt;=AG$1,$W115&gt;=AG$1),INDEX(Reliability!L$23:L$50,MATCH($S115,Reliability!$C$23:$C$50,0)),0),0)*IF($T115="n/a",$D115*$Y115,$G115)+IFERROR(IF(AND($V115&lt;=AG$1,$W115&gt;=AG$1),INDEX(Reliability!L$23:L$50,MATCH($T115,Reliability!$C$23:$C$50,0)),0),0)*$H115*$X115*$Y115),$D115)*$R115</f>
        <v>4.7476967210337122</v>
      </c>
      <c r="AH115" s="99">
        <f>MIN((IFERROR(IF(AND($V115&lt;=AH$1,$W115&gt;=AH$1),INDEX(Reliability!M$23:M$50,MATCH($S115,Reliability!$C$23:$C$50,0)),0),0)*IF($T115="n/a",$D115*$Y115,$G115)+IFERROR(IF(AND($V115&lt;=AH$1,$W115&gt;=AH$1),INDEX(Reliability!M$23:M$50,MATCH($T115,Reliability!$C$23:$C$50,0)),0),0)*$H115*$X115*$Y115),$D115)*$R115</f>
        <v>4.5386544744268917</v>
      </c>
      <c r="AI115" s="99">
        <f>MIN((IFERROR(IF(AND($V115&lt;=AI$1,$W115&gt;=AI$1),INDEX(Reliability!N$23:N$50,MATCH($S115,Reliability!$C$23:$C$50,0)),0),0)*IF($T115="n/a",$D115*$Y115,$G115)+IFERROR(IF(AND($V115&lt;=AI$1,$W115&gt;=AI$1),INDEX(Reliability!N$23:N$50,MATCH($T115,Reliability!$C$23:$C$50,0)),0),0)*$H115*$X115*$Y115),$D115)*$R115</f>
        <v>4.3296122278200713</v>
      </c>
      <c r="AJ115" s="99">
        <f>MIN((IFERROR(IF(AND($V115&lt;=AJ$1,$W115&gt;=AJ$1),INDEX(Reliability!O$23:O$50,MATCH($S115,Reliability!$C$23:$C$50,0)),0),0)*IF($T115="n/a",$D115*$Y115,$G115)+IFERROR(IF(AND($V115&lt;=AJ$1,$W115&gt;=AJ$1),INDEX(Reliability!O$23:O$50,MATCH($T115,Reliability!$C$23:$C$50,0)),0),0)*$H115*$X115*$Y115),$D115)*$R115</f>
        <v>4.1205699812132517</v>
      </c>
      <c r="AK115" s="99">
        <f>MIN((IFERROR(IF(AND($V115&lt;=AK$1,$W115&gt;=AK$1),INDEX(Reliability!P$23:P$50,MATCH($S115,Reliability!$C$23:$C$50,0)),0),0)*IF($T115="n/a",$D115*$Y115,$G115)+IFERROR(IF(AND($V115&lt;=AK$1,$W115&gt;=AK$1),INDEX(Reliability!P$23:P$50,MATCH($T115,Reliability!$C$23:$C$50,0)),0),0)*$H115*$X115*$Y115),$D115)*$R115</f>
        <v>3.9115277346064317</v>
      </c>
    </row>
    <row r="116" spans="2:37" x14ac:dyDescent="0.25">
      <c r="B116" s="118" t="str">
        <f>unique_contracts!B112</f>
        <v>VISTRA_5_DALBT4</v>
      </c>
      <c r="C116" s="99" t="str">
        <f>unique_contracts!D112</f>
        <v>Online</v>
      </c>
      <c r="D116" s="117">
        <f>unique_contracts!J112</f>
        <v>39.5</v>
      </c>
      <c r="E116" s="99">
        <f>unique_contracts!M112</f>
        <v>0</v>
      </c>
      <c r="F116" s="99">
        <f>unique_contracts!N112</f>
        <v>0</v>
      </c>
      <c r="G116" s="99">
        <f>unique_contracts!P112</f>
        <v>0</v>
      </c>
      <c r="H116" s="99">
        <f>unique_contracts!R112</f>
        <v>0</v>
      </c>
      <c r="I116" s="99">
        <f>unique_contracts!V112</f>
        <v>400</v>
      </c>
      <c r="J116" s="118" t="str">
        <f>unique_contracts!AB112</f>
        <v>Buy</v>
      </c>
      <c r="K116" s="99">
        <f>unique_contracts!AM112</f>
        <v>2021</v>
      </c>
      <c r="L116" s="99">
        <f>unique_contracts!AN112</f>
        <v>10</v>
      </c>
      <c r="M116" s="99">
        <f>unique_contracts!AO112</f>
        <v>1</v>
      </c>
      <c r="N116" s="99">
        <f>unique_contracts!AP112</f>
        <v>2031</v>
      </c>
      <c r="O116" s="99">
        <f>unique_contracts!AQ112</f>
        <v>9</v>
      </c>
      <c r="P116" s="99">
        <f>unique_contracts!AR112</f>
        <v>30</v>
      </c>
      <c r="Q116" s="99" t="str">
        <f>unique_contracts!BP112</f>
        <v>CapacityOnly</v>
      </c>
      <c r="R116" s="99">
        <f t="shared" si="7"/>
        <v>1</v>
      </c>
      <c r="S116" s="99" t="str">
        <f>IFERROR(IF(AND(I116&gt;0,E116="NotHybrid"),_xlfn.CONCAT(MAX(MIN(ROUNDDOWN(I116/D116,0),8),4),INDEX(resources!$G:$G,MATCH(B116,resources!$A:$A,0))),INDEX(resources!$G:$G,MATCH(B116,resources!$A:$A,0))),"n/a")</f>
        <v>hr_batteries</v>
      </c>
      <c r="T116" s="99" t="str">
        <f t="shared" si="8"/>
        <v>n/a</v>
      </c>
      <c r="U116" s="99" t="str">
        <f t="shared" si="9"/>
        <v>hr_batteries</v>
      </c>
      <c r="V116" s="99">
        <f t="shared" si="10"/>
        <v>2022</v>
      </c>
      <c r="W116" s="99">
        <f t="shared" si="11"/>
        <v>2030</v>
      </c>
      <c r="X116" s="116">
        <f t="shared" si="12"/>
        <v>1</v>
      </c>
      <c r="Y116" s="116">
        <f t="shared" si="13"/>
        <v>1</v>
      </c>
      <c r="Z116" s="99">
        <f>MIN((IFERROR(IF(AND($V116&lt;=Z$1,$W116&gt;=Z$1),INDEX(Reliability!E$23:E$50,MATCH($S116,Reliability!$C$23:$C$50,0)),0),0)*IF($T116="n/a",$D116*$Y116,$G116)+IFERROR(IF(AND($V116&lt;=Z$1,$W116&gt;=Z$1),INDEX(Reliability!E$23:E$50,MATCH($T116,Reliability!$C$23:$C$50,0)),0),0)*$H116*$X116*$Y116),$D116)*$R116</f>
        <v>0</v>
      </c>
      <c r="AA116" s="99">
        <f>MIN((IFERROR(IF(AND($V116&lt;=AA$1,$W116&gt;=AA$1),INDEX(Reliability!F$23:F$50,MATCH($S116,Reliability!$C$23:$C$50,0)),0),0)*IF($T116="n/a",$D116*$Y116,$G116)+IFERROR(IF(AND($V116&lt;=AA$1,$W116&gt;=AA$1),INDEX(Reliability!F$23:F$50,MATCH($T116,Reliability!$C$23:$C$50,0)),0),0)*$H116*$X116*$Y116),$D116)*$R116</f>
        <v>0</v>
      </c>
      <c r="AB116" s="99">
        <f>MIN((IFERROR(IF(AND($V116&lt;=AB$1,$W116&gt;=AB$1),INDEX(Reliability!G$23:G$50,MATCH($S116,Reliability!$C$23:$C$50,0)),0),0)*IF($T116="n/a",$D116*$Y116,$G116)+IFERROR(IF(AND($V116&lt;=AB$1,$W116&gt;=AB$1),INDEX(Reliability!G$23:G$50,MATCH($T116,Reliability!$C$23:$C$50,0)),0),0)*$H116*$X116*$Y116),$D116)*$R116</f>
        <v>0</v>
      </c>
      <c r="AC116" s="99">
        <f>MIN((IFERROR(IF(AND($V116&lt;=AC$1,$W116&gt;=AC$1),INDEX(Reliability!H$23:H$50,MATCH($S116,Reliability!$C$23:$C$50,0)),0),0)*IF($T116="n/a",$D116*$Y116,$G116)+IFERROR(IF(AND($V116&lt;=AC$1,$W116&gt;=AC$1),INDEX(Reliability!H$23:H$50,MATCH($T116,Reliability!$C$23:$C$50,0)),0),0)*$H116*$X116*$Y116),$D116)*$R116</f>
        <v>0</v>
      </c>
      <c r="AD116" s="99">
        <f>MIN((IFERROR(IF(AND($V116&lt;=AD$1,$W116&gt;=AD$1),INDEX(Reliability!I$23:I$50,MATCH($S116,Reliability!$C$23:$C$50,0)),0),0)*IF($T116="n/a",$D116*$Y116,$G116)+IFERROR(IF(AND($V116&lt;=AD$1,$W116&gt;=AD$1),INDEX(Reliability!I$23:I$50,MATCH($T116,Reliability!$C$23:$C$50,0)),0),0)*$H116*$X116*$Y116),$D116)*$R116</f>
        <v>0</v>
      </c>
      <c r="AE116" s="99">
        <f>MIN((IFERROR(IF(AND($V116&lt;=AE$1,$W116&gt;=AE$1),INDEX(Reliability!J$23:J$50,MATCH($S116,Reliability!$C$23:$C$50,0)),0),0)*IF($T116="n/a",$D116*$Y116,$G116)+IFERROR(IF(AND($V116&lt;=AE$1,$W116&gt;=AE$1),INDEX(Reliability!J$23:J$50,MATCH($T116,Reliability!$C$23:$C$50,0)),0),0)*$H116*$X116*$Y116),$D116)*$R116</f>
        <v>0</v>
      </c>
      <c r="AF116" s="99">
        <f>MIN((IFERROR(IF(AND($V116&lt;=AF$1,$W116&gt;=AF$1),INDEX(Reliability!K$23:K$50,MATCH($S116,Reliability!$C$23:$C$50,0)),0),0)*IF($T116="n/a",$D116*$Y116,$G116)+IFERROR(IF(AND($V116&lt;=AF$1,$W116&gt;=AF$1),INDEX(Reliability!K$23:K$50,MATCH($T116,Reliability!$C$23:$C$50,0)),0),0)*$H116*$X116*$Y116),$D116)*$R116</f>
        <v>0</v>
      </c>
      <c r="AG116" s="99">
        <f>MIN((IFERROR(IF(AND($V116&lt;=AG$1,$W116&gt;=AG$1),INDEX(Reliability!L$23:L$50,MATCH($S116,Reliability!$C$23:$C$50,0)),0),0)*IF($T116="n/a",$D116*$Y116,$G116)+IFERROR(IF(AND($V116&lt;=AG$1,$W116&gt;=AG$1),INDEX(Reliability!L$23:L$50,MATCH($T116,Reliability!$C$23:$C$50,0)),0),0)*$H116*$X116*$Y116),$D116)*$R116</f>
        <v>0</v>
      </c>
      <c r="AH116" s="99">
        <f>MIN((IFERROR(IF(AND($V116&lt;=AH$1,$W116&gt;=AH$1),INDEX(Reliability!M$23:M$50,MATCH($S116,Reliability!$C$23:$C$50,0)),0),0)*IF($T116="n/a",$D116*$Y116,$G116)+IFERROR(IF(AND($V116&lt;=AH$1,$W116&gt;=AH$1),INDEX(Reliability!M$23:M$50,MATCH($T116,Reliability!$C$23:$C$50,0)),0),0)*$H116*$X116*$Y116),$D116)*$R116</f>
        <v>0</v>
      </c>
      <c r="AI116" s="99">
        <f>MIN((IFERROR(IF(AND($V116&lt;=AI$1,$W116&gt;=AI$1),INDEX(Reliability!N$23:N$50,MATCH($S116,Reliability!$C$23:$C$50,0)),0),0)*IF($T116="n/a",$D116*$Y116,$G116)+IFERROR(IF(AND($V116&lt;=AI$1,$W116&gt;=AI$1),INDEX(Reliability!N$23:N$50,MATCH($T116,Reliability!$C$23:$C$50,0)),0),0)*$H116*$X116*$Y116),$D116)*$R116</f>
        <v>0</v>
      </c>
      <c r="AJ116" s="99">
        <f>MIN((IFERROR(IF(AND($V116&lt;=AJ$1,$W116&gt;=AJ$1),INDEX(Reliability!O$23:O$50,MATCH($S116,Reliability!$C$23:$C$50,0)),0),0)*IF($T116="n/a",$D116*$Y116,$G116)+IFERROR(IF(AND($V116&lt;=AJ$1,$W116&gt;=AJ$1),INDEX(Reliability!O$23:O$50,MATCH($T116,Reliability!$C$23:$C$50,0)),0),0)*$H116*$X116*$Y116),$D116)*$R116</f>
        <v>0</v>
      </c>
      <c r="AK116" s="99">
        <f>MIN((IFERROR(IF(AND($V116&lt;=AK$1,$W116&gt;=AK$1),INDEX(Reliability!P$23:P$50,MATCH($S116,Reliability!$C$23:$C$50,0)),0),0)*IF($T116="n/a",$D116*$Y116,$G116)+IFERROR(IF(AND($V116&lt;=AK$1,$W116&gt;=AK$1),INDEX(Reliability!P$23:P$50,MATCH($T116,Reliability!$C$23:$C$50,0)),0),0)*$H116*$X116*$Y116),$D116)*$R116</f>
        <v>0</v>
      </c>
    </row>
    <row r="117" spans="2:37" x14ac:dyDescent="0.25">
      <c r="B117" s="118" t="str">
        <f>unique_contracts!B113</f>
        <v>VISTRA_5_DALBT3</v>
      </c>
      <c r="C117" s="99" t="str">
        <f>unique_contracts!D113</f>
        <v>Online</v>
      </c>
      <c r="D117" s="117">
        <f>unique_contracts!J113</f>
        <v>57.25</v>
      </c>
      <c r="E117" s="99">
        <f>unique_contracts!M113</f>
        <v>0</v>
      </c>
      <c r="F117" s="99">
        <f>unique_contracts!N113</f>
        <v>0</v>
      </c>
      <c r="G117" s="99">
        <f>unique_contracts!P113</f>
        <v>0</v>
      </c>
      <c r="H117" s="99">
        <f>unique_contracts!R113</f>
        <v>0</v>
      </c>
      <c r="I117" s="99">
        <f>unique_contracts!V113</f>
        <v>400</v>
      </c>
      <c r="J117" s="118" t="str">
        <f>unique_contracts!AB113</f>
        <v>Buy</v>
      </c>
      <c r="K117" s="99">
        <f>unique_contracts!AM113</f>
        <v>2021</v>
      </c>
      <c r="L117" s="99">
        <f>unique_contracts!AN113</f>
        <v>6</v>
      </c>
      <c r="M117" s="99">
        <f>unique_contracts!AO113</f>
        <v>1</v>
      </c>
      <c r="N117" s="99">
        <f>unique_contracts!AP113</f>
        <v>2041</v>
      </c>
      <c r="O117" s="99">
        <f>unique_contracts!AQ113</f>
        <v>5</v>
      </c>
      <c r="P117" s="99">
        <f>unique_contracts!AR113</f>
        <v>31</v>
      </c>
      <c r="Q117" s="99" t="str">
        <f>unique_contracts!BP113</f>
        <v>CapacityOnly</v>
      </c>
      <c r="R117" s="99">
        <f t="shared" si="7"/>
        <v>1</v>
      </c>
      <c r="S117" s="99" t="str">
        <f>IFERROR(IF(AND(I117&gt;0,E117="NotHybrid"),_xlfn.CONCAT(MAX(MIN(ROUNDDOWN(I117/D117,0),8),4),INDEX(resources!$G:$G,MATCH(B117,resources!$A:$A,0))),INDEX(resources!$G:$G,MATCH(B117,resources!$A:$A,0))),"n/a")</f>
        <v>hr_batteries</v>
      </c>
      <c r="T117" s="99" t="str">
        <f t="shared" si="8"/>
        <v>n/a</v>
      </c>
      <c r="U117" s="99" t="str">
        <f t="shared" si="9"/>
        <v>hr_batteries</v>
      </c>
      <c r="V117" s="99">
        <f t="shared" si="10"/>
        <v>2021</v>
      </c>
      <c r="W117" s="99">
        <f t="shared" si="11"/>
        <v>2040</v>
      </c>
      <c r="X117" s="116">
        <f t="shared" si="12"/>
        <v>1</v>
      </c>
      <c r="Y117" s="116">
        <f t="shared" si="13"/>
        <v>1</v>
      </c>
      <c r="Z117" s="99">
        <f>MIN((IFERROR(IF(AND($V117&lt;=Z$1,$W117&gt;=Z$1),INDEX(Reliability!E$23:E$50,MATCH($S117,Reliability!$C$23:$C$50,0)),0),0)*IF($T117="n/a",$D117*$Y117,$G117)+IFERROR(IF(AND($V117&lt;=Z$1,$W117&gt;=Z$1),INDEX(Reliability!E$23:E$50,MATCH($T117,Reliability!$C$23:$C$50,0)),0),0)*$H117*$X117*$Y117),$D117)*$R117</f>
        <v>0</v>
      </c>
      <c r="AA117" s="99">
        <f>MIN((IFERROR(IF(AND($V117&lt;=AA$1,$W117&gt;=AA$1),INDEX(Reliability!F$23:F$50,MATCH($S117,Reliability!$C$23:$C$50,0)),0),0)*IF($T117="n/a",$D117*$Y117,$G117)+IFERROR(IF(AND($V117&lt;=AA$1,$W117&gt;=AA$1),INDEX(Reliability!F$23:F$50,MATCH($T117,Reliability!$C$23:$C$50,0)),0),0)*$H117*$X117*$Y117),$D117)*$R117</f>
        <v>0</v>
      </c>
      <c r="AB117" s="99">
        <f>MIN((IFERROR(IF(AND($V117&lt;=AB$1,$W117&gt;=AB$1),INDEX(Reliability!G$23:G$50,MATCH($S117,Reliability!$C$23:$C$50,0)),0),0)*IF($T117="n/a",$D117*$Y117,$G117)+IFERROR(IF(AND($V117&lt;=AB$1,$W117&gt;=AB$1),INDEX(Reliability!G$23:G$50,MATCH($T117,Reliability!$C$23:$C$50,0)),0),0)*$H117*$X117*$Y117),$D117)*$R117</f>
        <v>0</v>
      </c>
      <c r="AC117" s="99">
        <f>MIN((IFERROR(IF(AND($V117&lt;=AC$1,$W117&gt;=AC$1),INDEX(Reliability!H$23:H$50,MATCH($S117,Reliability!$C$23:$C$50,0)),0),0)*IF($T117="n/a",$D117*$Y117,$G117)+IFERROR(IF(AND($V117&lt;=AC$1,$W117&gt;=AC$1),INDEX(Reliability!H$23:H$50,MATCH($T117,Reliability!$C$23:$C$50,0)),0),0)*$H117*$X117*$Y117),$D117)*$R117</f>
        <v>0</v>
      </c>
      <c r="AD117" s="99">
        <f>MIN((IFERROR(IF(AND($V117&lt;=AD$1,$W117&gt;=AD$1),INDEX(Reliability!I$23:I$50,MATCH($S117,Reliability!$C$23:$C$50,0)),0),0)*IF($T117="n/a",$D117*$Y117,$G117)+IFERROR(IF(AND($V117&lt;=AD$1,$W117&gt;=AD$1),INDEX(Reliability!I$23:I$50,MATCH($T117,Reliability!$C$23:$C$50,0)),0),0)*$H117*$X117*$Y117),$D117)*$R117</f>
        <v>0</v>
      </c>
      <c r="AE117" s="99">
        <f>MIN((IFERROR(IF(AND($V117&lt;=AE$1,$W117&gt;=AE$1),INDEX(Reliability!J$23:J$50,MATCH($S117,Reliability!$C$23:$C$50,0)),0),0)*IF($T117="n/a",$D117*$Y117,$G117)+IFERROR(IF(AND($V117&lt;=AE$1,$W117&gt;=AE$1),INDEX(Reliability!J$23:J$50,MATCH($T117,Reliability!$C$23:$C$50,0)),0),0)*$H117*$X117*$Y117),$D117)*$R117</f>
        <v>0</v>
      </c>
      <c r="AF117" s="99">
        <f>MIN((IFERROR(IF(AND($V117&lt;=AF$1,$W117&gt;=AF$1),INDEX(Reliability!K$23:K$50,MATCH($S117,Reliability!$C$23:$C$50,0)),0),0)*IF($T117="n/a",$D117*$Y117,$G117)+IFERROR(IF(AND($V117&lt;=AF$1,$W117&gt;=AF$1),INDEX(Reliability!K$23:K$50,MATCH($T117,Reliability!$C$23:$C$50,0)),0),0)*$H117*$X117*$Y117),$D117)*$R117</f>
        <v>0</v>
      </c>
      <c r="AG117" s="99">
        <f>MIN((IFERROR(IF(AND($V117&lt;=AG$1,$W117&gt;=AG$1),INDEX(Reliability!L$23:L$50,MATCH($S117,Reliability!$C$23:$C$50,0)),0),0)*IF($T117="n/a",$D117*$Y117,$G117)+IFERROR(IF(AND($V117&lt;=AG$1,$W117&gt;=AG$1),INDEX(Reliability!L$23:L$50,MATCH($T117,Reliability!$C$23:$C$50,0)),0),0)*$H117*$X117*$Y117),$D117)*$R117</f>
        <v>0</v>
      </c>
      <c r="AH117" s="99">
        <f>MIN((IFERROR(IF(AND($V117&lt;=AH$1,$W117&gt;=AH$1),INDEX(Reliability!M$23:M$50,MATCH($S117,Reliability!$C$23:$C$50,0)),0),0)*IF($T117="n/a",$D117*$Y117,$G117)+IFERROR(IF(AND($V117&lt;=AH$1,$W117&gt;=AH$1),INDEX(Reliability!M$23:M$50,MATCH($T117,Reliability!$C$23:$C$50,0)),0),0)*$H117*$X117*$Y117),$D117)*$R117</f>
        <v>0</v>
      </c>
      <c r="AI117" s="99">
        <f>MIN((IFERROR(IF(AND($V117&lt;=AI$1,$W117&gt;=AI$1),INDEX(Reliability!N$23:N$50,MATCH($S117,Reliability!$C$23:$C$50,0)),0),0)*IF($T117="n/a",$D117*$Y117,$G117)+IFERROR(IF(AND($V117&lt;=AI$1,$W117&gt;=AI$1),INDEX(Reliability!N$23:N$50,MATCH($T117,Reliability!$C$23:$C$50,0)),0),0)*$H117*$X117*$Y117),$D117)*$R117</f>
        <v>0</v>
      </c>
      <c r="AJ117" s="99">
        <f>MIN((IFERROR(IF(AND($V117&lt;=AJ$1,$W117&gt;=AJ$1),INDEX(Reliability!O$23:O$50,MATCH($S117,Reliability!$C$23:$C$50,0)),0),0)*IF($T117="n/a",$D117*$Y117,$G117)+IFERROR(IF(AND($V117&lt;=AJ$1,$W117&gt;=AJ$1),INDEX(Reliability!O$23:O$50,MATCH($T117,Reliability!$C$23:$C$50,0)),0),0)*$H117*$X117*$Y117),$D117)*$R117</f>
        <v>0</v>
      </c>
      <c r="AK117" s="99">
        <f>MIN((IFERROR(IF(AND($V117&lt;=AK$1,$W117&gt;=AK$1),INDEX(Reliability!P$23:P$50,MATCH($S117,Reliability!$C$23:$C$50,0)),0),0)*IF($T117="n/a",$D117*$Y117,$G117)+IFERROR(IF(AND($V117&lt;=AK$1,$W117&gt;=AK$1),INDEX(Reliability!P$23:P$50,MATCH($T117,Reliability!$C$23:$C$50,0)),0),0)*$H117*$X117*$Y117),$D117)*$R117</f>
        <v>0</v>
      </c>
    </row>
    <row r="118" spans="2:37" x14ac:dyDescent="0.25">
      <c r="B118" s="118" t="str">
        <f>unique_contracts!B114</f>
        <v>VISTRA_5_DALBT2</v>
      </c>
      <c r="C118" s="99" t="str">
        <f>unique_contracts!D114</f>
        <v>Online</v>
      </c>
      <c r="D118" s="117">
        <f>unique_contracts!J114</f>
        <v>0</v>
      </c>
      <c r="E118" s="99">
        <f>unique_contracts!M114</f>
        <v>0</v>
      </c>
      <c r="F118" s="99">
        <f>unique_contracts!N114</f>
        <v>0</v>
      </c>
      <c r="G118" s="99">
        <f>unique_contracts!P114</f>
        <v>0</v>
      </c>
      <c r="H118" s="99">
        <f>unique_contracts!R114</f>
        <v>0</v>
      </c>
      <c r="I118" s="99">
        <f>unique_contracts!V114</f>
        <v>400</v>
      </c>
      <c r="J118" s="118" t="str">
        <f>unique_contracts!AB114</f>
        <v>Buy</v>
      </c>
      <c r="K118" s="99">
        <f>unique_contracts!AM114</f>
        <v>2021</v>
      </c>
      <c r="L118" s="99">
        <f>unique_contracts!AN114</f>
        <v>6</v>
      </c>
      <c r="M118" s="99">
        <f>unique_contracts!AO114</f>
        <v>1</v>
      </c>
      <c r="N118" s="99">
        <f>unique_contracts!AP114</f>
        <v>2041</v>
      </c>
      <c r="O118" s="99">
        <f>unique_contracts!AQ114</f>
        <v>5</v>
      </c>
      <c r="P118" s="99">
        <f>unique_contracts!AR114</f>
        <v>31</v>
      </c>
      <c r="Q118" s="99" t="str">
        <f>unique_contracts!BP114</f>
        <v>CapacityOnly</v>
      </c>
      <c r="R118" s="99">
        <f t="shared" si="7"/>
        <v>1</v>
      </c>
      <c r="S118" s="99" t="str">
        <f>IFERROR(IF(AND(I118&gt;0,E118="NotHybrid"),_xlfn.CONCAT(MAX(MIN(ROUNDDOWN(I118/D118,0),8),4),INDEX(resources!$G:$G,MATCH(B118,resources!$A:$A,0))),INDEX(resources!$G:$G,MATCH(B118,resources!$A:$A,0))),"n/a")</f>
        <v>hr_batteries</v>
      </c>
      <c r="T118" s="99" t="str">
        <f t="shared" si="8"/>
        <v>n/a</v>
      </c>
      <c r="U118" s="99" t="str">
        <f t="shared" si="9"/>
        <v>hr_batteries</v>
      </c>
      <c r="V118" s="99">
        <f t="shared" si="10"/>
        <v>2021</v>
      </c>
      <c r="W118" s="99">
        <f t="shared" si="11"/>
        <v>2040</v>
      </c>
      <c r="X118" s="116">
        <f t="shared" si="12"/>
        <v>1</v>
      </c>
      <c r="Y118" s="116" t="e">
        <f t="shared" si="13"/>
        <v>#DIV/0!</v>
      </c>
      <c r="Z118" s="99" t="e">
        <f>MIN((IFERROR(IF(AND($V118&lt;=Z$1,$W118&gt;=Z$1),INDEX(Reliability!E$23:E$50,MATCH($S118,Reliability!$C$23:$C$50,0)),0),0)*IF($T118="n/a",$D118*$Y118,$G118)+IFERROR(IF(AND($V118&lt;=Z$1,$W118&gt;=Z$1),INDEX(Reliability!E$23:E$50,MATCH($T118,Reliability!$C$23:$C$50,0)),0),0)*$H118*$X118*$Y118),$D118)*$R118</f>
        <v>#DIV/0!</v>
      </c>
      <c r="AA118" s="99" t="e">
        <f>MIN((IFERROR(IF(AND($V118&lt;=AA$1,$W118&gt;=AA$1),INDEX(Reliability!F$23:F$50,MATCH($S118,Reliability!$C$23:$C$50,0)),0),0)*IF($T118="n/a",$D118*$Y118,$G118)+IFERROR(IF(AND($V118&lt;=AA$1,$W118&gt;=AA$1),INDEX(Reliability!F$23:F$50,MATCH($T118,Reliability!$C$23:$C$50,0)),0),0)*$H118*$X118*$Y118),$D118)*$R118</f>
        <v>#DIV/0!</v>
      </c>
      <c r="AB118" s="99" t="e">
        <f>MIN((IFERROR(IF(AND($V118&lt;=AB$1,$W118&gt;=AB$1),INDEX(Reliability!G$23:G$50,MATCH($S118,Reliability!$C$23:$C$50,0)),0),0)*IF($T118="n/a",$D118*$Y118,$G118)+IFERROR(IF(AND($V118&lt;=AB$1,$W118&gt;=AB$1),INDEX(Reliability!G$23:G$50,MATCH($T118,Reliability!$C$23:$C$50,0)),0),0)*$H118*$X118*$Y118),$D118)*$R118</f>
        <v>#DIV/0!</v>
      </c>
      <c r="AC118" s="99" t="e">
        <f>MIN((IFERROR(IF(AND($V118&lt;=AC$1,$W118&gt;=AC$1),INDEX(Reliability!H$23:H$50,MATCH($S118,Reliability!$C$23:$C$50,0)),0),0)*IF($T118="n/a",$D118*$Y118,$G118)+IFERROR(IF(AND($V118&lt;=AC$1,$W118&gt;=AC$1),INDEX(Reliability!H$23:H$50,MATCH($T118,Reliability!$C$23:$C$50,0)),0),0)*$H118*$X118*$Y118),$D118)*$R118</f>
        <v>#DIV/0!</v>
      </c>
      <c r="AD118" s="99" t="e">
        <f>MIN((IFERROR(IF(AND($V118&lt;=AD$1,$W118&gt;=AD$1),INDEX(Reliability!I$23:I$50,MATCH($S118,Reliability!$C$23:$C$50,0)),0),0)*IF($T118="n/a",$D118*$Y118,$G118)+IFERROR(IF(AND($V118&lt;=AD$1,$W118&gt;=AD$1),INDEX(Reliability!I$23:I$50,MATCH($T118,Reliability!$C$23:$C$50,0)),0),0)*$H118*$X118*$Y118),$D118)*$R118</f>
        <v>#DIV/0!</v>
      </c>
      <c r="AE118" s="99" t="e">
        <f>MIN((IFERROR(IF(AND($V118&lt;=AE$1,$W118&gt;=AE$1),INDEX(Reliability!J$23:J$50,MATCH($S118,Reliability!$C$23:$C$50,0)),0),0)*IF($T118="n/a",$D118*$Y118,$G118)+IFERROR(IF(AND($V118&lt;=AE$1,$W118&gt;=AE$1),INDEX(Reliability!J$23:J$50,MATCH($T118,Reliability!$C$23:$C$50,0)),0),0)*$H118*$X118*$Y118),$D118)*$R118</f>
        <v>#DIV/0!</v>
      </c>
      <c r="AF118" s="99" t="e">
        <f>MIN((IFERROR(IF(AND($V118&lt;=AF$1,$W118&gt;=AF$1),INDEX(Reliability!K$23:K$50,MATCH($S118,Reliability!$C$23:$C$50,0)),0),0)*IF($T118="n/a",$D118*$Y118,$G118)+IFERROR(IF(AND($V118&lt;=AF$1,$W118&gt;=AF$1),INDEX(Reliability!K$23:K$50,MATCH($T118,Reliability!$C$23:$C$50,0)),0),0)*$H118*$X118*$Y118),$D118)*$R118</f>
        <v>#DIV/0!</v>
      </c>
      <c r="AG118" s="99" t="e">
        <f>MIN((IFERROR(IF(AND($V118&lt;=AG$1,$W118&gt;=AG$1),INDEX(Reliability!L$23:L$50,MATCH($S118,Reliability!$C$23:$C$50,0)),0),0)*IF($T118="n/a",$D118*$Y118,$G118)+IFERROR(IF(AND($V118&lt;=AG$1,$W118&gt;=AG$1),INDEX(Reliability!L$23:L$50,MATCH($T118,Reliability!$C$23:$C$50,0)),0),0)*$H118*$X118*$Y118),$D118)*$R118</f>
        <v>#DIV/0!</v>
      </c>
      <c r="AH118" s="99" t="e">
        <f>MIN((IFERROR(IF(AND($V118&lt;=AH$1,$W118&gt;=AH$1),INDEX(Reliability!M$23:M$50,MATCH($S118,Reliability!$C$23:$C$50,0)),0),0)*IF($T118="n/a",$D118*$Y118,$G118)+IFERROR(IF(AND($V118&lt;=AH$1,$W118&gt;=AH$1),INDEX(Reliability!M$23:M$50,MATCH($T118,Reliability!$C$23:$C$50,0)),0),0)*$H118*$X118*$Y118),$D118)*$R118</f>
        <v>#DIV/0!</v>
      </c>
      <c r="AI118" s="99" t="e">
        <f>MIN((IFERROR(IF(AND($V118&lt;=AI$1,$W118&gt;=AI$1),INDEX(Reliability!N$23:N$50,MATCH($S118,Reliability!$C$23:$C$50,0)),0),0)*IF($T118="n/a",$D118*$Y118,$G118)+IFERROR(IF(AND($V118&lt;=AI$1,$W118&gt;=AI$1),INDEX(Reliability!N$23:N$50,MATCH($T118,Reliability!$C$23:$C$50,0)),0),0)*$H118*$X118*$Y118),$D118)*$R118</f>
        <v>#DIV/0!</v>
      </c>
      <c r="AJ118" s="99" t="e">
        <f>MIN((IFERROR(IF(AND($V118&lt;=AJ$1,$W118&gt;=AJ$1),INDEX(Reliability!O$23:O$50,MATCH($S118,Reliability!$C$23:$C$50,0)),0),0)*IF($T118="n/a",$D118*$Y118,$G118)+IFERROR(IF(AND($V118&lt;=AJ$1,$W118&gt;=AJ$1),INDEX(Reliability!O$23:O$50,MATCH($T118,Reliability!$C$23:$C$50,0)),0),0)*$H118*$X118*$Y118),$D118)*$R118</f>
        <v>#DIV/0!</v>
      </c>
      <c r="AK118" s="99" t="e">
        <f>MIN((IFERROR(IF(AND($V118&lt;=AK$1,$W118&gt;=AK$1),INDEX(Reliability!P$23:P$50,MATCH($S118,Reliability!$C$23:$C$50,0)),0),0)*IF($T118="n/a",$D118*$Y118,$G118)+IFERROR(IF(AND($V118&lt;=AK$1,$W118&gt;=AK$1),INDEX(Reliability!P$23:P$50,MATCH($T118,Reliability!$C$23:$C$50,0)),0),0)*$H118*$X118*$Y118),$D118)*$R118</f>
        <v>#DIV/0!</v>
      </c>
    </row>
    <row r="119" spans="2:37" x14ac:dyDescent="0.25">
      <c r="B119" s="118" t="str">
        <f>unique_contracts!B115</f>
        <v>VISTRA_5_DALBT1</v>
      </c>
      <c r="C119" s="99" t="str">
        <f>unique_contracts!D115</f>
        <v>Online</v>
      </c>
      <c r="D119" s="117">
        <f>unique_contracts!J115</f>
        <v>84.1</v>
      </c>
      <c r="E119" s="99">
        <f>unique_contracts!M115</f>
        <v>0</v>
      </c>
      <c r="F119" s="99">
        <f>unique_contracts!N115</f>
        <v>0</v>
      </c>
      <c r="G119" s="99">
        <f>unique_contracts!P115</f>
        <v>0</v>
      </c>
      <c r="H119" s="99">
        <f>unique_contracts!R115</f>
        <v>0</v>
      </c>
      <c r="I119" s="99">
        <f>unique_contracts!V115</f>
        <v>400</v>
      </c>
      <c r="J119" s="118" t="str">
        <f>unique_contracts!AB115</f>
        <v>Buy</v>
      </c>
      <c r="K119" s="99">
        <f>unique_contracts!AM115</f>
        <v>2021</v>
      </c>
      <c r="L119" s="99">
        <f>unique_contracts!AN115</f>
        <v>6</v>
      </c>
      <c r="M119" s="99">
        <f>unique_contracts!AO115</f>
        <v>1</v>
      </c>
      <c r="N119" s="99">
        <f>unique_contracts!AP115</f>
        <v>2041</v>
      </c>
      <c r="O119" s="99">
        <f>unique_contracts!AQ115</f>
        <v>5</v>
      </c>
      <c r="P119" s="99">
        <f>unique_contracts!AR115</f>
        <v>31</v>
      </c>
      <c r="Q119" s="99" t="str">
        <f>unique_contracts!BP115</f>
        <v>CapacityOnly</v>
      </c>
      <c r="R119" s="99">
        <f t="shared" si="7"/>
        <v>1</v>
      </c>
      <c r="S119" s="99" t="str">
        <f>IFERROR(IF(AND(I119&gt;0,E119="NotHybrid"),_xlfn.CONCAT(MAX(MIN(ROUNDDOWN(I119/D119,0),8),4),INDEX(resources!$G:$G,MATCH(B119,resources!$A:$A,0))),INDEX(resources!$G:$G,MATCH(B119,resources!$A:$A,0))),"n/a")</f>
        <v>hr_batteries</v>
      </c>
      <c r="T119" s="99" t="str">
        <f t="shared" si="8"/>
        <v>n/a</v>
      </c>
      <c r="U119" s="99" t="str">
        <f t="shared" si="9"/>
        <v>hr_batteries</v>
      </c>
      <c r="V119" s="99">
        <f t="shared" si="10"/>
        <v>2021</v>
      </c>
      <c r="W119" s="99">
        <f t="shared" si="11"/>
        <v>2040</v>
      </c>
      <c r="X119" s="116">
        <f t="shared" si="12"/>
        <v>1</v>
      </c>
      <c r="Y119" s="116">
        <f t="shared" si="13"/>
        <v>1</v>
      </c>
      <c r="Z119" s="99">
        <f>MIN((IFERROR(IF(AND($V119&lt;=Z$1,$W119&gt;=Z$1),INDEX(Reliability!E$23:E$50,MATCH($S119,Reliability!$C$23:$C$50,0)),0),0)*IF($T119="n/a",$D119*$Y119,$G119)+IFERROR(IF(AND($V119&lt;=Z$1,$W119&gt;=Z$1),INDEX(Reliability!E$23:E$50,MATCH($T119,Reliability!$C$23:$C$50,0)),0),0)*$H119*$X119*$Y119),$D119)*$R119</f>
        <v>0</v>
      </c>
      <c r="AA119" s="99">
        <f>MIN((IFERROR(IF(AND($V119&lt;=AA$1,$W119&gt;=AA$1),INDEX(Reliability!F$23:F$50,MATCH($S119,Reliability!$C$23:$C$50,0)),0),0)*IF($T119="n/a",$D119*$Y119,$G119)+IFERROR(IF(AND($V119&lt;=AA$1,$W119&gt;=AA$1),INDEX(Reliability!F$23:F$50,MATCH($T119,Reliability!$C$23:$C$50,0)),0),0)*$H119*$X119*$Y119),$D119)*$R119</f>
        <v>0</v>
      </c>
      <c r="AB119" s="99">
        <f>MIN((IFERROR(IF(AND($V119&lt;=AB$1,$W119&gt;=AB$1),INDEX(Reliability!G$23:G$50,MATCH($S119,Reliability!$C$23:$C$50,0)),0),0)*IF($T119="n/a",$D119*$Y119,$G119)+IFERROR(IF(AND($V119&lt;=AB$1,$W119&gt;=AB$1),INDEX(Reliability!G$23:G$50,MATCH($T119,Reliability!$C$23:$C$50,0)),0),0)*$H119*$X119*$Y119),$D119)*$R119</f>
        <v>0</v>
      </c>
      <c r="AC119" s="99">
        <f>MIN((IFERROR(IF(AND($V119&lt;=AC$1,$W119&gt;=AC$1),INDEX(Reliability!H$23:H$50,MATCH($S119,Reliability!$C$23:$C$50,0)),0),0)*IF($T119="n/a",$D119*$Y119,$G119)+IFERROR(IF(AND($V119&lt;=AC$1,$W119&gt;=AC$1),INDEX(Reliability!H$23:H$50,MATCH($T119,Reliability!$C$23:$C$50,0)),0),0)*$H119*$X119*$Y119),$D119)*$R119</f>
        <v>0</v>
      </c>
      <c r="AD119" s="99">
        <f>MIN((IFERROR(IF(AND($V119&lt;=AD$1,$W119&gt;=AD$1),INDEX(Reliability!I$23:I$50,MATCH($S119,Reliability!$C$23:$C$50,0)),0),0)*IF($T119="n/a",$D119*$Y119,$G119)+IFERROR(IF(AND($V119&lt;=AD$1,$W119&gt;=AD$1),INDEX(Reliability!I$23:I$50,MATCH($T119,Reliability!$C$23:$C$50,0)),0),0)*$H119*$X119*$Y119),$D119)*$R119</f>
        <v>0</v>
      </c>
      <c r="AE119" s="99">
        <f>MIN((IFERROR(IF(AND($V119&lt;=AE$1,$W119&gt;=AE$1),INDEX(Reliability!J$23:J$50,MATCH($S119,Reliability!$C$23:$C$50,0)),0),0)*IF($T119="n/a",$D119*$Y119,$G119)+IFERROR(IF(AND($V119&lt;=AE$1,$W119&gt;=AE$1),INDEX(Reliability!J$23:J$50,MATCH($T119,Reliability!$C$23:$C$50,0)),0),0)*$H119*$X119*$Y119),$D119)*$R119</f>
        <v>0</v>
      </c>
      <c r="AF119" s="99">
        <f>MIN((IFERROR(IF(AND($V119&lt;=AF$1,$W119&gt;=AF$1),INDEX(Reliability!K$23:K$50,MATCH($S119,Reliability!$C$23:$C$50,0)),0),0)*IF($T119="n/a",$D119*$Y119,$G119)+IFERROR(IF(AND($V119&lt;=AF$1,$W119&gt;=AF$1),INDEX(Reliability!K$23:K$50,MATCH($T119,Reliability!$C$23:$C$50,0)),0),0)*$H119*$X119*$Y119),$D119)*$R119</f>
        <v>0</v>
      </c>
      <c r="AG119" s="99">
        <f>MIN((IFERROR(IF(AND($V119&lt;=AG$1,$W119&gt;=AG$1),INDEX(Reliability!L$23:L$50,MATCH($S119,Reliability!$C$23:$C$50,0)),0),0)*IF($T119="n/a",$D119*$Y119,$G119)+IFERROR(IF(AND($V119&lt;=AG$1,$W119&gt;=AG$1),INDEX(Reliability!L$23:L$50,MATCH($T119,Reliability!$C$23:$C$50,0)),0),0)*$H119*$X119*$Y119),$D119)*$R119</f>
        <v>0</v>
      </c>
      <c r="AH119" s="99">
        <f>MIN((IFERROR(IF(AND($V119&lt;=AH$1,$W119&gt;=AH$1),INDEX(Reliability!M$23:M$50,MATCH($S119,Reliability!$C$23:$C$50,0)),0),0)*IF($T119="n/a",$D119*$Y119,$G119)+IFERROR(IF(AND($V119&lt;=AH$1,$W119&gt;=AH$1),INDEX(Reliability!M$23:M$50,MATCH($T119,Reliability!$C$23:$C$50,0)),0),0)*$H119*$X119*$Y119),$D119)*$R119</f>
        <v>0</v>
      </c>
      <c r="AI119" s="99">
        <f>MIN((IFERROR(IF(AND($V119&lt;=AI$1,$W119&gt;=AI$1),INDEX(Reliability!N$23:N$50,MATCH($S119,Reliability!$C$23:$C$50,0)),0),0)*IF($T119="n/a",$D119*$Y119,$G119)+IFERROR(IF(AND($V119&lt;=AI$1,$W119&gt;=AI$1),INDEX(Reliability!N$23:N$50,MATCH($T119,Reliability!$C$23:$C$50,0)),0),0)*$H119*$X119*$Y119),$D119)*$R119</f>
        <v>0</v>
      </c>
      <c r="AJ119" s="99">
        <f>MIN((IFERROR(IF(AND($V119&lt;=AJ$1,$W119&gt;=AJ$1),INDEX(Reliability!O$23:O$50,MATCH($S119,Reliability!$C$23:$C$50,0)),0),0)*IF($T119="n/a",$D119*$Y119,$G119)+IFERROR(IF(AND($V119&lt;=AJ$1,$W119&gt;=AJ$1),INDEX(Reliability!O$23:O$50,MATCH($T119,Reliability!$C$23:$C$50,0)),0),0)*$H119*$X119*$Y119),$D119)*$R119</f>
        <v>0</v>
      </c>
      <c r="AK119" s="99">
        <f>MIN((IFERROR(IF(AND($V119&lt;=AK$1,$W119&gt;=AK$1),INDEX(Reliability!P$23:P$50,MATCH($S119,Reliability!$C$23:$C$50,0)),0),0)*IF($T119="n/a",$D119*$Y119,$G119)+IFERROR(IF(AND($V119&lt;=AK$1,$W119&gt;=AK$1),INDEX(Reliability!P$23:P$50,MATCH($T119,Reliability!$C$23:$C$50,0)),0),0)*$H119*$X119*$Y119),$D119)*$R119</f>
        <v>0</v>
      </c>
    </row>
    <row r="120" spans="2:37" x14ac:dyDescent="0.25">
      <c r="B120" s="118" t="str">
        <f>unique_contracts!B116</f>
        <v>VICTOR_1_SOLAR2</v>
      </c>
      <c r="C120" s="99" t="str">
        <f>unique_contracts!D116</f>
        <v>Online</v>
      </c>
      <c r="D120" s="117">
        <f>unique_contracts!J116</f>
        <v>20</v>
      </c>
      <c r="E120" s="99">
        <f>unique_contracts!M116</f>
        <v>0</v>
      </c>
      <c r="F120" s="99">
        <f>unique_contracts!N116</f>
        <v>0</v>
      </c>
      <c r="G120" s="99">
        <f>unique_contracts!P116</f>
        <v>0</v>
      </c>
      <c r="H120" s="99">
        <f>unique_contracts!R116</f>
        <v>0</v>
      </c>
      <c r="I120" s="99">
        <f>unique_contracts!V116</f>
        <v>0</v>
      </c>
      <c r="J120" s="118" t="str">
        <f>unique_contracts!AB116</f>
        <v>Buy</v>
      </c>
      <c r="K120" s="99">
        <f>unique_contracts!AM116</f>
        <v>2015</v>
      </c>
      <c r="L120" s="99">
        <f>unique_contracts!AN116</f>
        <v>6</v>
      </c>
      <c r="M120" s="99">
        <f>unique_contracts!AO116</f>
        <v>30</v>
      </c>
      <c r="N120" s="99">
        <f>unique_contracts!AP116</f>
        <v>2035</v>
      </c>
      <c r="O120" s="99">
        <f>unique_contracts!AQ116</f>
        <v>6</v>
      </c>
      <c r="P120" s="99">
        <f>unique_contracts!AR116</f>
        <v>29</v>
      </c>
      <c r="Q120" s="99" t="str">
        <f>unique_contracts!BP116</f>
        <v>EnergyCapacity</v>
      </c>
      <c r="R120" s="99">
        <f t="shared" si="7"/>
        <v>1</v>
      </c>
      <c r="S120" s="99" t="str">
        <f>IFERROR(IF(AND(I120&gt;0,E120="NotHybrid"),_xlfn.CONCAT(MAX(MIN(ROUNDDOWN(I120/D120,0),8),4),INDEX(resources!$G:$G,MATCH(B120,resources!$A:$A,0))),INDEX(resources!$G:$G,MATCH(B120,resources!$A:$A,0))),"n/a")</f>
        <v>utility_pv</v>
      </c>
      <c r="T120" s="99" t="str">
        <f t="shared" si="8"/>
        <v>n/a</v>
      </c>
      <c r="U120" s="99" t="str">
        <f t="shared" si="9"/>
        <v>utility_pv</v>
      </c>
      <c r="V120" s="99">
        <f t="shared" si="10"/>
        <v>2016</v>
      </c>
      <c r="W120" s="99">
        <f t="shared" si="11"/>
        <v>2034</v>
      </c>
      <c r="X120" s="116">
        <f t="shared" si="12"/>
        <v>1</v>
      </c>
      <c r="Y120" s="116">
        <f t="shared" si="13"/>
        <v>1</v>
      </c>
      <c r="Z120" s="99">
        <f>MIN((IFERROR(IF(AND($V120&lt;=Z$1,$W120&gt;=Z$1),INDEX(Reliability!E$23:E$50,MATCH($S120,Reliability!$C$23:$C$50,0)),0),0)*IF($T120="n/a",$D120*$Y120,$G120)+IFERROR(IF(AND($V120&lt;=Z$1,$W120&gt;=Z$1),INDEX(Reliability!E$23:E$50,MATCH($T120,Reliability!$C$23:$C$50,0)),0),0)*$H120*$X120*$Y120),$D120)*$R120</f>
        <v>2.4869168310564018</v>
      </c>
      <c r="AA120" s="99">
        <f>MIN((IFERROR(IF(AND($V120&lt;=AA$1,$W120&gt;=AA$1),INDEX(Reliability!F$23:F$50,MATCH($S120,Reliability!$C$23:$C$50,0)),0),0)*IF($T120="n/a",$D120*$Y120,$G120)+IFERROR(IF(AND($V120&lt;=AA$1,$W120&gt;=AA$1),INDEX(Reliability!F$23:F$50,MATCH($T120,Reliability!$C$23:$C$50,0)),0),0)*$H120*$X120*$Y120),$D120)*$R120</f>
        <v>2.4205888606664079</v>
      </c>
      <c r="AB120" s="99">
        <f>MIN((IFERROR(IF(AND($V120&lt;=AB$1,$W120&gt;=AB$1),INDEX(Reliability!G$23:G$50,MATCH($S120,Reliability!$C$23:$C$50,0)),0),0)*IF($T120="n/a",$D120*$Y120,$G120)+IFERROR(IF(AND($V120&lt;=AB$1,$W120&gt;=AB$1),INDEX(Reliability!G$23:G$50,MATCH($T120,Reliability!$C$23:$C$50,0)),0),0)*$H120*$X120*$Y120),$D120)*$R120</f>
        <v>2.3542608902764135</v>
      </c>
      <c r="AC120" s="99">
        <f>MIN((IFERROR(IF(AND($V120&lt;=AC$1,$W120&gt;=AC$1),INDEX(Reliability!H$23:H$50,MATCH($S120,Reliability!$C$23:$C$50,0)),0),0)*IF($T120="n/a",$D120*$Y120,$G120)+IFERROR(IF(AND($V120&lt;=AC$1,$W120&gt;=AC$1),INDEX(Reliability!H$23:H$50,MATCH($T120,Reliability!$C$23:$C$50,0)),0),0)*$H120*$X120*$Y120),$D120)*$R120</f>
        <v>2.0032409479598239</v>
      </c>
      <c r="AD120" s="99">
        <f>MIN((IFERROR(IF(AND($V120&lt;=AD$1,$W120&gt;=AD$1),INDEX(Reliability!I$23:I$50,MATCH($S120,Reliability!$C$23:$C$50,0)),0),0)*IF($T120="n/a",$D120*$Y120,$G120)+IFERROR(IF(AND($V120&lt;=AD$1,$W120&gt;=AD$1),INDEX(Reliability!I$23:I$50,MATCH($T120,Reliability!$C$23:$C$50,0)),0),0)*$H120*$X120*$Y120),$D120)*$R120</f>
        <v>1.6522210056432347</v>
      </c>
      <c r="AE120" s="99">
        <f>MIN((IFERROR(IF(AND($V120&lt;=AE$1,$W120&gt;=AE$1),INDEX(Reliability!J$23:J$50,MATCH($S120,Reliability!$C$23:$C$50,0)),0),0)*IF($T120="n/a",$D120*$Y120,$G120)+IFERROR(IF(AND($V120&lt;=AE$1,$W120&gt;=AE$1),INDEX(Reliability!J$23:J$50,MATCH($T120,Reliability!$C$23:$C$50,0)),0),0)*$H120*$X120*$Y120),$D120)*$R120</f>
        <v>1.5320922510014801</v>
      </c>
      <c r="AF120" s="99">
        <f>MIN((IFERROR(IF(AND($V120&lt;=AF$1,$W120&gt;=AF$1),INDEX(Reliability!K$23:K$50,MATCH($S120,Reliability!$C$23:$C$50,0)),0),0)*IF($T120="n/a",$D120*$Y120,$G120)+IFERROR(IF(AND($V120&lt;=AF$1,$W120&gt;=AF$1),INDEX(Reliability!K$23:K$50,MATCH($T120,Reliability!$C$23:$C$50,0)),0),0)*$H120*$X120*$Y120),$D120)*$R120</f>
        <v>1.4119634963597252</v>
      </c>
      <c r="AG120" s="99">
        <f>MIN((IFERROR(IF(AND($V120&lt;=AG$1,$W120&gt;=AG$1),INDEX(Reliability!L$23:L$50,MATCH($S120,Reliability!$C$23:$C$50,0)),0),0)*IF($T120="n/a",$D120*$Y120,$G120)+IFERROR(IF(AND($V120&lt;=AG$1,$W120&gt;=AG$1),INDEX(Reliability!L$23:L$50,MATCH($T120,Reliability!$C$23:$C$50,0)),0),0)*$H120*$X120*$Y120),$D120)*$R120</f>
        <v>1.3855707970877802</v>
      </c>
      <c r="AH120" s="99">
        <f>MIN((IFERROR(IF(AND($V120&lt;=AH$1,$W120&gt;=AH$1),INDEX(Reliability!M$23:M$50,MATCH($S120,Reliability!$C$23:$C$50,0)),0),0)*IF($T120="n/a",$D120*$Y120,$G120)+IFERROR(IF(AND($V120&lt;=AH$1,$W120&gt;=AH$1),INDEX(Reliability!M$23:M$50,MATCH($T120,Reliability!$C$23:$C$50,0)),0),0)*$H120*$X120*$Y120),$D120)*$R120</f>
        <v>1.359178097815835</v>
      </c>
      <c r="AI120" s="99">
        <f>MIN((IFERROR(IF(AND($V120&lt;=AI$1,$W120&gt;=AI$1),INDEX(Reliability!N$23:N$50,MATCH($S120,Reliability!$C$23:$C$50,0)),0),0)*IF($T120="n/a",$D120*$Y120,$G120)+IFERROR(IF(AND($V120&lt;=AI$1,$W120&gt;=AI$1),INDEX(Reliability!N$23:N$50,MATCH($T120,Reliability!$C$23:$C$50,0)),0),0)*$H120*$X120*$Y120),$D120)*$R120</f>
        <v>1.3327853985438898</v>
      </c>
      <c r="AJ120" s="99">
        <f>MIN((IFERROR(IF(AND($V120&lt;=AJ$1,$W120&gt;=AJ$1),INDEX(Reliability!O$23:O$50,MATCH($S120,Reliability!$C$23:$C$50,0)),0),0)*IF($T120="n/a",$D120*$Y120,$G120)+IFERROR(IF(AND($V120&lt;=AJ$1,$W120&gt;=AJ$1),INDEX(Reliability!O$23:O$50,MATCH($T120,Reliability!$C$23:$C$50,0)),0),0)*$H120*$X120*$Y120),$D120)*$R120</f>
        <v>1.3063926992719446</v>
      </c>
      <c r="AK120" s="99">
        <f>MIN((IFERROR(IF(AND($V120&lt;=AK$1,$W120&gt;=AK$1),INDEX(Reliability!P$23:P$50,MATCH($S120,Reliability!$C$23:$C$50,0)),0),0)*IF($T120="n/a",$D120*$Y120,$G120)+IFERROR(IF(AND($V120&lt;=AK$1,$W120&gt;=AK$1),INDEX(Reliability!P$23:P$50,MATCH($T120,Reliability!$C$23:$C$50,0)),0),0)*$H120*$X120*$Y120),$D120)*$R120</f>
        <v>0</v>
      </c>
    </row>
    <row r="121" spans="2:37" x14ac:dyDescent="0.25">
      <c r="B121" s="118" t="str">
        <f>unique_contracts!B117</f>
        <v>VEDDER_1_SEKERN</v>
      </c>
      <c r="C121" s="99" t="str">
        <f>unique_contracts!D117</f>
        <v>Online</v>
      </c>
      <c r="D121" s="117">
        <f>unique_contracts!J117</f>
        <v>34.47</v>
      </c>
      <c r="E121" s="99">
        <f>unique_contracts!M117</f>
        <v>0</v>
      </c>
      <c r="F121" s="99">
        <f>unique_contracts!N117</f>
        <v>0</v>
      </c>
      <c r="G121" s="99">
        <f>unique_contracts!P117</f>
        <v>0</v>
      </c>
      <c r="H121" s="99">
        <f>unique_contracts!R117</f>
        <v>0</v>
      </c>
      <c r="I121" s="99">
        <f>unique_contracts!V117</f>
        <v>0</v>
      </c>
      <c r="J121" s="118" t="str">
        <f>unique_contracts!AB117</f>
        <v>Buy</v>
      </c>
      <c r="K121" s="99">
        <f>unique_contracts!AM117</f>
        <v>1989</v>
      </c>
      <c r="L121" s="99">
        <f>unique_contracts!AN117</f>
        <v>1</v>
      </c>
      <c r="M121" s="99">
        <f>unique_contracts!AO117</f>
        <v>31</v>
      </c>
      <c r="N121" s="99">
        <f>unique_contracts!AP117</f>
        <v>2060</v>
      </c>
      <c r="O121" s="99">
        <f>unique_contracts!AQ117</f>
        <v>12</v>
      </c>
      <c r="P121" s="99">
        <f>unique_contracts!AR117</f>
        <v>31</v>
      </c>
      <c r="Q121" s="99" t="str">
        <f>unique_contracts!BP117</f>
        <v>EnergyCapacity</v>
      </c>
      <c r="R121" s="99">
        <f t="shared" si="7"/>
        <v>1</v>
      </c>
      <c r="S121" s="99" t="str">
        <f>IFERROR(IF(AND(I121&gt;0,E121="NotHybrid"),_xlfn.CONCAT(MAX(MIN(ROUNDDOWN(I121/D121,0),8),4),INDEX(resources!$G:$G,MATCH(B121,resources!$A:$A,0))),INDEX(resources!$G:$G,MATCH(B121,resources!$A:$A,0))),"n/a")</f>
        <v>cogen</v>
      </c>
      <c r="T121" s="99" t="str">
        <f t="shared" si="8"/>
        <v>n/a</v>
      </c>
      <c r="U121" s="99" t="str">
        <f t="shared" si="9"/>
        <v>cogen</v>
      </c>
      <c r="V121" s="99">
        <f t="shared" si="10"/>
        <v>1989</v>
      </c>
      <c r="W121" s="99">
        <f t="shared" si="11"/>
        <v>2060</v>
      </c>
      <c r="X121" s="116">
        <f t="shared" si="12"/>
        <v>1</v>
      </c>
      <c r="Y121" s="116">
        <f t="shared" si="13"/>
        <v>1</v>
      </c>
      <c r="Z121" s="99">
        <f>MIN((IFERROR(IF(AND($V121&lt;=Z$1,$W121&gt;=Z$1),INDEX(Reliability!E$23:E$50,MATCH($S121,Reliability!$C$23:$C$50,0)),0),0)*IF($T121="n/a",$D121*$Y121,$G121)+IFERROR(IF(AND($V121&lt;=Z$1,$W121&gt;=Z$1),INDEX(Reliability!E$23:E$50,MATCH($T121,Reliability!$C$23:$C$50,0)),0),0)*$H121*$X121*$Y121),$D121)*$R121</f>
        <v>32.116270911847614</v>
      </c>
      <c r="AA121" s="99">
        <f>MIN((IFERROR(IF(AND($V121&lt;=AA$1,$W121&gt;=AA$1),INDEX(Reliability!F$23:F$50,MATCH($S121,Reliability!$C$23:$C$50,0)),0),0)*IF($T121="n/a",$D121*$Y121,$G121)+IFERROR(IF(AND($V121&lt;=AA$1,$W121&gt;=AA$1),INDEX(Reliability!F$23:F$50,MATCH($T121,Reliability!$C$23:$C$50,0)),0),0)*$H121*$X121*$Y121),$D121)*$R121</f>
        <v>32.051143981059887</v>
      </c>
      <c r="AB121" s="99">
        <f>MIN((IFERROR(IF(AND($V121&lt;=AB$1,$W121&gt;=AB$1),INDEX(Reliability!G$23:G$50,MATCH($S121,Reliability!$C$23:$C$50,0)),0),0)*IF($T121="n/a",$D121*$Y121,$G121)+IFERROR(IF(AND($V121&lt;=AB$1,$W121&gt;=AB$1),INDEX(Reliability!G$23:G$50,MATCH($T121,Reliability!$C$23:$C$50,0)),0),0)*$H121*$X121*$Y121),$D121)*$R121</f>
        <v>31.986017050272157</v>
      </c>
      <c r="AC121" s="99">
        <f>MIN((IFERROR(IF(AND($V121&lt;=AC$1,$W121&gt;=AC$1),INDEX(Reliability!H$23:H$50,MATCH($S121,Reliability!$C$23:$C$50,0)),0),0)*IF($T121="n/a",$D121*$Y121,$G121)+IFERROR(IF(AND($V121&lt;=AC$1,$W121&gt;=AC$1),INDEX(Reliability!H$23:H$50,MATCH($T121,Reliability!$C$23:$C$50,0)),0),0)*$H121*$X121*$Y121),$D121)*$R121</f>
        <v>32.204200118113114</v>
      </c>
      <c r="AD121" s="99">
        <f>MIN((IFERROR(IF(AND($V121&lt;=AD$1,$W121&gt;=AD$1),INDEX(Reliability!I$23:I$50,MATCH($S121,Reliability!$C$23:$C$50,0)),0),0)*IF($T121="n/a",$D121*$Y121,$G121)+IFERROR(IF(AND($V121&lt;=AD$1,$W121&gt;=AD$1),INDEX(Reliability!I$23:I$50,MATCH($T121,Reliability!$C$23:$C$50,0)),0),0)*$H121*$X121*$Y121),$D121)*$R121</f>
        <v>32.422383185954075</v>
      </c>
      <c r="AE121" s="99">
        <f>MIN((IFERROR(IF(AND($V121&lt;=AE$1,$W121&gt;=AE$1),INDEX(Reliability!J$23:J$50,MATCH($S121,Reliability!$C$23:$C$50,0)),0),0)*IF($T121="n/a",$D121*$Y121,$G121)+IFERROR(IF(AND($V121&lt;=AE$1,$W121&gt;=AE$1),INDEX(Reliability!J$23:J$50,MATCH($T121,Reliability!$C$23:$C$50,0)),0),0)*$H121*$X121*$Y121),$D121)*$R121</f>
        <v>32.118322725768678</v>
      </c>
      <c r="AF121" s="99">
        <f>MIN((IFERROR(IF(AND($V121&lt;=AF$1,$W121&gt;=AF$1),INDEX(Reliability!K$23:K$50,MATCH($S121,Reliability!$C$23:$C$50,0)),0),0)*IF($T121="n/a",$D121*$Y121,$G121)+IFERROR(IF(AND($V121&lt;=AF$1,$W121&gt;=AF$1),INDEX(Reliability!K$23:K$50,MATCH($T121,Reliability!$C$23:$C$50,0)),0),0)*$H121*$X121*$Y121),$D121)*$R121</f>
        <v>31.814262265583274</v>
      </c>
      <c r="AG121" s="99">
        <f>MIN((IFERROR(IF(AND($V121&lt;=AG$1,$W121&gt;=AG$1),INDEX(Reliability!L$23:L$50,MATCH($S121,Reliability!$C$23:$C$50,0)),0),0)*IF($T121="n/a",$D121*$Y121,$G121)+IFERROR(IF(AND($V121&lt;=AG$1,$W121&gt;=AG$1),INDEX(Reliability!L$23:L$50,MATCH($T121,Reliability!$C$23:$C$50,0)),0),0)*$H121*$X121*$Y121),$D121)*$R121</f>
        <v>31.888098977459467</v>
      </c>
      <c r="AH121" s="99">
        <f>MIN((IFERROR(IF(AND($V121&lt;=AH$1,$W121&gt;=AH$1),INDEX(Reliability!M$23:M$50,MATCH($S121,Reliability!$C$23:$C$50,0)),0),0)*IF($T121="n/a",$D121*$Y121,$G121)+IFERROR(IF(AND($V121&lt;=AH$1,$W121&gt;=AH$1),INDEX(Reliability!M$23:M$50,MATCH($T121,Reliability!$C$23:$C$50,0)),0),0)*$H121*$X121*$Y121),$D121)*$R121</f>
        <v>31.961935689335665</v>
      </c>
      <c r="AI121" s="99">
        <f>MIN((IFERROR(IF(AND($V121&lt;=AI$1,$W121&gt;=AI$1),INDEX(Reliability!N$23:N$50,MATCH($S121,Reliability!$C$23:$C$50,0)),0),0)*IF($T121="n/a",$D121*$Y121,$G121)+IFERROR(IF(AND($V121&lt;=AI$1,$W121&gt;=AI$1),INDEX(Reliability!N$23:N$50,MATCH($T121,Reliability!$C$23:$C$50,0)),0),0)*$H121*$X121*$Y121),$D121)*$R121</f>
        <v>32.035772401211858</v>
      </c>
      <c r="AJ121" s="99">
        <f>MIN((IFERROR(IF(AND($V121&lt;=AJ$1,$W121&gt;=AJ$1),INDEX(Reliability!O$23:O$50,MATCH($S121,Reliability!$C$23:$C$50,0)),0),0)*IF($T121="n/a",$D121*$Y121,$G121)+IFERROR(IF(AND($V121&lt;=AJ$1,$W121&gt;=AJ$1),INDEX(Reliability!O$23:O$50,MATCH($T121,Reliability!$C$23:$C$50,0)),0),0)*$H121*$X121*$Y121),$D121)*$R121</f>
        <v>32.109609113088048</v>
      </c>
      <c r="AK121" s="99">
        <f>MIN((IFERROR(IF(AND($V121&lt;=AK$1,$W121&gt;=AK$1),INDEX(Reliability!P$23:P$50,MATCH($S121,Reliability!$C$23:$C$50,0)),0),0)*IF($T121="n/a",$D121*$Y121,$G121)+IFERROR(IF(AND($V121&lt;=AK$1,$W121&gt;=AK$1),INDEX(Reliability!P$23:P$50,MATCH($T121,Reliability!$C$23:$C$50,0)),0),0)*$H121*$X121*$Y121),$D121)*$R121</f>
        <v>32.183445824964252</v>
      </c>
    </row>
    <row r="122" spans="2:37" x14ac:dyDescent="0.25">
      <c r="B122" s="118" t="str">
        <f>unique_contracts!B118</f>
        <v>VACADX_1_SOLAR</v>
      </c>
      <c r="C122" s="99" t="str">
        <f>unique_contracts!D118</f>
        <v>Online</v>
      </c>
      <c r="D122" s="117">
        <f>unique_contracts!J118</f>
        <v>0</v>
      </c>
      <c r="E122" s="99">
        <f>unique_contracts!M118</f>
        <v>0</v>
      </c>
      <c r="F122" s="99">
        <f>unique_contracts!N118</f>
        <v>0</v>
      </c>
      <c r="G122" s="99">
        <f>unique_contracts!P118</f>
        <v>0</v>
      </c>
      <c r="H122" s="99">
        <f>unique_contracts!R118</f>
        <v>0</v>
      </c>
      <c r="I122" s="99">
        <f>unique_contracts!V118</f>
        <v>0</v>
      </c>
      <c r="J122" s="118" t="str">
        <f>unique_contracts!AB118</f>
        <v>Owned</v>
      </c>
      <c r="K122" s="99">
        <f>unique_contracts!AM118</f>
        <v>2009</v>
      </c>
      <c r="L122" s="99">
        <f>unique_contracts!AN118</f>
        <v>12</v>
      </c>
      <c r="M122" s="99">
        <f>unique_contracts!AO118</f>
        <v>22</v>
      </c>
      <c r="N122" s="99">
        <f>unique_contracts!AP118</f>
        <v>2099</v>
      </c>
      <c r="O122" s="99">
        <f>unique_contracts!AQ118</f>
        <v>12</v>
      </c>
      <c r="P122" s="99">
        <f>unique_contracts!AR118</f>
        <v>21</v>
      </c>
      <c r="Q122" s="99" t="str">
        <f>unique_contracts!BP118</f>
        <v>EnergyCapacity</v>
      </c>
      <c r="R122" s="99">
        <f t="shared" si="7"/>
        <v>1</v>
      </c>
      <c r="S122" s="99" t="str">
        <f>IFERROR(IF(AND(I122&gt;0,E122="NotHybrid"),_xlfn.CONCAT(MAX(MIN(ROUNDDOWN(I122/D122,0),8),4),INDEX(resources!$G:$G,MATCH(B122,resources!$A:$A,0))),INDEX(resources!$G:$G,MATCH(B122,resources!$A:$A,0))),"n/a")</f>
        <v>utility_pv</v>
      </c>
      <c r="T122" s="99" t="str">
        <f t="shared" si="8"/>
        <v>n/a</v>
      </c>
      <c r="U122" s="99" t="str">
        <f t="shared" si="9"/>
        <v>utility_pv</v>
      </c>
      <c r="V122" s="99">
        <f t="shared" si="10"/>
        <v>2010</v>
      </c>
      <c r="W122" s="99">
        <f t="shared" si="11"/>
        <v>2099</v>
      </c>
      <c r="X122" s="116">
        <f t="shared" si="12"/>
        <v>1</v>
      </c>
      <c r="Y122" s="116">
        <f t="shared" si="13"/>
        <v>1</v>
      </c>
      <c r="Z122" s="99">
        <f>MIN((IFERROR(IF(AND($V122&lt;=Z$1,$W122&gt;=Z$1),INDEX(Reliability!E$23:E$50,MATCH($S122,Reliability!$C$23:$C$50,0)),0),0)*IF($T122="n/a",$D122*$Y122,$G122)+IFERROR(IF(AND($V122&lt;=Z$1,$W122&gt;=Z$1),INDEX(Reliability!E$23:E$50,MATCH($T122,Reliability!$C$23:$C$50,0)),0),0)*$H122*$X122*$Y122),$D122)*$R122</f>
        <v>0</v>
      </c>
      <c r="AA122" s="99">
        <f>MIN((IFERROR(IF(AND($V122&lt;=AA$1,$W122&gt;=AA$1),INDEX(Reliability!F$23:F$50,MATCH($S122,Reliability!$C$23:$C$50,0)),0),0)*IF($T122="n/a",$D122*$Y122,$G122)+IFERROR(IF(AND($V122&lt;=AA$1,$W122&gt;=AA$1),INDEX(Reliability!F$23:F$50,MATCH($T122,Reliability!$C$23:$C$50,0)),0),0)*$H122*$X122*$Y122),$D122)*$R122</f>
        <v>0</v>
      </c>
      <c r="AB122" s="99">
        <f>MIN((IFERROR(IF(AND($V122&lt;=AB$1,$W122&gt;=AB$1),INDEX(Reliability!G$23:G$50,MATCH($S122,Reliability!$C$23:$C$50,0)),0),0)*IF($T122="n/a",$D122*$Y122,$G122)+IFERROR(IF(AND($V122&lt;=AB$1,$W122&gt;=AB$1),INDEX(Reliability!G$23:G$50,MATCH($T122,Reliability!$C$23:$C$50,0)),0),0)*$H122*$X122*$Y122),$D122)*$R122</f>
        <v>0</v>
      </c>
      <c r="AC122" s="99">
        <f>MIN((IFERROR(IF(AND($V122&lt;=AC$1,$W122&gt;=AC$1),INDEX(Reliability!H$23:H$50,MATCH($S122,Reliability!$C$23:$C$50,0)),0),0)*IF($T122="n/a",$D122*$Y122,$G122)+IFERROR(IF(AND($V122&lt;=AC$1,$W122&gt;=AC$1),INDEX(Reliability!H$23:H$50,MATCH($T122,Reliability!$C$23:$C$50,0)),0),0)*$H122*$X122*$Y122),$D122)*$R122</f>
        <v>0</v>
      </c>
      <c r="AD122" s="99">
        <f>MIN((IFERROR(IF(AND($V122&lt;=AD$1,$W122&gt;=AD$1),INDEX(Reliability!I$23:I$50,MATCH($S122,Reliability!$C$23:$C$50,0)),0),0)*IF($T122="n/a",$D122*$Y122,$G122)+IFERROR(IF(AND($V122&lt;=AD$1,$W122&gt;=AD$1),INDEX(Reliability!I$23:I$50,MATCH($T122,Reliability!$C$23:$C$50,0)),0),0)*$H122*$X122*$Y122),$D122)*$R122</f>
        <v>0</v>
      </c>
      <c r="AE122" s="99">
        <f>MIN((IFERROR(IF(AND($V122&lt;=AE$1,$W122&gt;=AE$1),INDEX(Reliability!J$23:J$50,MATCH($S122,Reliability!$C$23:$C$50,0)),0),0)*IF($T122="n/a",$D122*$Y122,$G122)+IFERROR(IF(AND($V122&lt;=AE$1,$W122&gt;=AE$1),INDEX(Reliability!J$23:J$50,MATCH($T122,Reliability!$C$23:$C$50,0)),0),0)*$H122*$X122*$Y122),$D122)*$R122</f>
        <v>0</v>
      </c>
      <c r="AF122" s="99">
        <f>MIN((IFERROR(IF(AND($V122&lt;=AF$1,$W122&gt;=AF$1),INDEX(Reliability!K$23:K$50,MATCH($S122,Reliability!$C$23:$C$50,0)),0),0)*IF($T122="n/a",$D122*$Y122,$G122)+IFERROR(IF(AND($V122&lt;=AF$1,$W122&gt;=AF$1),INDEX(Reliability!K$23:K$50,MATCH($T122,Reliability!$C$23:$C$50,0)),0),0)*$H122*$X122*$Y122),$D122)*$R122</f>
        <v>0</v>
      </c>
      <c r="AG122" s="99">
        <f>MIN((IFERROR(IF(AND($V122&lt;=AG$1,$W122&gt;=AG$1),INDEX(Reliability!L$23:L$50,MATCH($S122,Reliability!$C$23:$C$50,0)),0),0)*IF($T122="n/a",$D122*$Y122,$G122)+IFERROR(IF(AND($V122&lt;=AG$1,$W122&gt;=AG$1),INDEX(Reliability!L$23:L$50,MATCH($T122,Reliability!$C$23:$C$50,0)),0),0)*$H122*$X122*$Y122),$D122)*$R122</f>
        <v>0</v>
      </c>
      <c r="AH122" s="99">
        <f>MIN((IFERROR(IF(AND($V122&lt;=AH$1,$W122&gt;=AH$1),INDEX(Reliability!M$23:M$50,MATCH($S122,Reliability!$C$23:$C$50,0)),0),0)*IF($T122="n/a",$D122*$Y122,$G122)+IFERROR(IF(AND($V122&lt;=AH$1,$W122&gt;=AH$1),INDEX(Reliability!M$23:M$50,MATCH($T122,Reliability!$C$23:$C$50,0)),0),0)*$H122*$X122*$Y122),$D122)*$R122</f>
        <v>0</v>
      </c>
      <c r="AI122" s="99">
        <f>MIN((IFERROR(IF(AND($V122&lt;=AI$1,$W122&gt;=AI$1),INDEX(Reliability!N$23:N$50,MATCH($S122,Reliability!$C$23:$C$50,0)),0),0)*IF($T122="n/a",$D122*$Y122,$G122)+IFERROR(IF(AND($V122&lt;=AI$1,$W122&gt;=AI$1),INDEX(Reliability!N$23:N$50,MATCH($T122,Reliability!$C$23:$C$50,0)),0),0)*$H122*$X122*$Y122),$D122)*$R122</f>
        <v>0</v>
      </c>
      <c r="AJ122" s="99">
        <f>MIN((IFERROR(IF(AND($V122&lt;=AJ$1,$W122&gt;=AJ$1),INDEX(Reliability!O$23:O$50,MATCH($S122,Reliability!$C$23:$C$50,0)),0),0)*IF($T122="n/a",$D122*$Y122,$G122)+IFERROR(IF(AND($V122&lt;=AJ$1,$W122&gt;=AJ$1),INDEX(Reliability!O$23:O$50,MATCH($T122,Reliability!$C$23:$C$50,0)),0),0)*$H122*$X122*$Y122),$D122)*$R122</f>
        <v>0</v>
      </c>
      <c r="AK122" s="99">
        <f>MIN((IFERROR(IF(AND($V122&lt;=AK$1,$W122&gt;=AK$1),INDEX(Reliability!P$23:P$50,MATCH($S122,Reliability!$C$23:$C$50,0)),0),0)*IF($T122="n/a",$D122*$Y122,$G122)+IFERROR(IF(AND($V122&lt;=AK$1,$W122&gt;=AK$1),INDEX(Reliability!P$23:P$50,MATCH($T122,Reliability!$C$23:$C$50,0)),0),0)*$H122*$X122*$Y122),$D122)*$R122</f>
        <v>0</v>
      </c>
    </row>
    <row r="123" spans="2:37" x14ac:dyDescent="0.25">
      <c r="B123" s="118" t="str">
        <f>unique_contracts!B119</f>
        <v>USWPJR_2_UNITS</v>
      </c>
      <c r="C123" s="99" t="str">
        <f>unique_contracts!D119</f>
        <v>Online</v>
      </c>
      <c r="D123" s="117">
        <f>unique_contracts!J119</f>
        <v>78.2</v>
      </c>
      <c r="E123" s="99">
        <f>unique_contracts!M119</f>
        <v>0</v>
      </c>
      <c r="F123" s="99">
        <f>unique_contracts!N119</f>
        <v>0</v>
      </c>
      <c r="G123" s="99">
        <f>unique_contracts!P119</f>
        <v>0</v>
      </c>
      <c r="H123" s="99">
        <f>unique_contracts!R119</f>
        <v>0</v>
      </c>
      <c r="I123" s="99">
        <f>unique_contracts!V119</f>
        <v>0</v>
      </c>
      <c r="J123" s="118" t="str">
        <f>unique_contracts!AB119</f>
        <v>Buy</v>
      </c>
      <c r="K123" s="99">
        <f>unique_contracts!AM119</f>
        <v>2012</v>
      </c>
      <c r="L123" s="99">
        <f>unique_contracts!AN119</f>
        <v>3</v>
      </c>
      <c r="M123" s="99">
        <f>unique_contracts!AO119</f>
        <v>13</v>
      </c>
      <c r="N123" s="99">
        <f>unique_contracts!AP119</f>
        <v>2037</v>
      </c>
      <c r="O123" s="99">
        <f>unique_contracts!AQ119</f>
        <v>3</v>
      </c>
      <c r="P123" s="99">
        <f>unique_contracts!AR119</f>
        <v>12</v>
      </c>
      <c r="Q123" s="99" t="str">
        <f>unique_contracts!BP119</f>
        <v>EnergyCapacity</v>
      </c>
      <c r="R123" s="99">
        <f t="shared" si="7"/>
        <v>1</v>
      </c>
      <c r="S123" s="99" t="str">
        <f>IFERROR(IF(AND(I123&gt;0,E123="NotHybrid"),_xlfn.CONCAT(MAX(MIN(ROUNDDOWN(I123/D123,0),8),4),INDEX(resources!$G:$G,MATCH(B123,resources!$A:$A,0))),INDEX(resources!$G:$G,MATCH(B123,resources!$A:$A,0))),"n/a")</f>
        <v>in_state_wind_north</v>
      </c>
      <c r="T123" s="99" t="str">
        <f t="shared" si="8"/>
        <v>n/a</v>
      </c>
      <c r="U123" s="99" t="str">
        <f t="shared" si="9"/>
        <v>in_state_wind_north</v>
      </c>
      <c r="V123" s="99">
        <f t="shared" si="10"/>
        <v>2012</v>
      </c>
      <c r="W123" s="99">
        <f t="shared" si="11"/>
        <v>2036</v>
      </c>
      <c r="X123" s="116">
        <f t="shared" si="12"/>
        <v>1</v>
      </c>
      <c r="Y123" s="116">
        <f t="shared" si="13"/>
        <v>1</v>
      </c>
      <c r="Z123" s="99">
        <f>MIN((IFERROR(IF(AND($V123&lt;=Z$1,$W123&gt;=Z$1),INDEX(Reliability!E$23:E$50,MATCH($S123,Reliability!$C$23:$C$50,0)),0),0)*IF($T123="n/a",$D123*$Y123,$G123)+IFERROR(IF(AND($V123&lt;=Z$1,$W123&gt;=Z$1),INDEX(Reliability!E$23:E$50,MATCH($T123,Reliability!$C$23:$C$50,0)),0),0)*$H123*$X123*$Y123),$D123)*$R123</f>
        <v>18.51987933902403</v>
      </c>
      <c r="AA123" s="99">
        <f>MIN((IFERROR(IF(AND($V123&lt;=AA$1,$W123&gt;=AA$1),INDEX(Reliability!F$23:F$50,MATCH($S123,Reliability!$C$23:$C$50,0)),0),0)*IF($T123="n/a",$D123*$Y123,$G123)+IFERROR(IF(AND($V123&lt;=AA$1,$W123&gt;=AA$1),INDEX(Reliability!F$23:F$50,MATCH($T123,Reliability!$C$23:$C$50,0)),0),0)*$H123*$X123*$Y123),$D123)*$R123</f>
        <v>21.326814551541201</v>
      </c>
      <c r="AB123" s="99">
        <f>MIN((IFERROR(IF(AND($V123&lt;=AB$1,$W123&gt;=AB$1),INDEX(Reliability!G$23:G$50,MATCH($S123,Reliability!$C$23:$C$50,0)),0),0)*IF($T123="n/a",$D123*$Y123,$G123)+IFERROR(IF(AND($V123&lt;=AB$1,$W123&gt;=AB$1),INDEX(Reliability!G$23:G$50,MATCH($T123,Reliability!$C$23:$C$50,0)),0),0)*$H123*$X123*$Y123),$D123)*$R123</f>
        <v>24.133749764058376</v>
      </c>
      <c r="AC123" s="99">
        <f>MIN((IFERROR(IF(AND($V123&lt;=AC$1,$W123&gt;=AC$1),INDEX(Reliability!H$23:H$50,MATCH($S123,Reliability!$C$23:$C$50,0)),0),0)*IF($T123="n/a",$D123*$Y123,$G123)+IFERROR(IF(AND($V123&lt;=AC$1,$W123&gt;=AC$1),INDEX(Reliability!H$23:H$50,MATCH($T123,Reliability!$C$23:$C$50,0)),0),0)*$H123*$X123*$Y123),$D123)*$R123</f>
        <v>16.724883023827822</v>
      </c>
      <c r="AD123" s="99">
        <f>MIN((IFERROR(IF(AND($V123&lt;=AD$1,$W123&gt;=AD$1),INDEX(Reliability!I$23:I$50,MATCH($S123,Reliability!$C$23:$C$50,0)),0),0)*IF($T123="n/a",$D123*$Y123,$G123)+IFERROR(IF(AND($V123&lt;=AD$1,$W123&gt;=AD$1),INDEX(Reliability!I$23:I$50,MATCH($T123,Reliability!$C$23:$C$50,0)),0),0)*$H123*$X123*$Y123),$D123)*$R123</f>
        <v>9.3160162835972642</v>
      </c>
      <c r="AE123" s="99">
        <f>MIN((IFERROR(IF(AND($V123&lt;=AE$1,$W123&gt;=AE$1),INDEX(Reliability!J$23:J$50,MATCH($S123,Reliability!$C$23:$C$50,0)),0),0)*IF($T123="n/a",$D123*$Y123,$G123)+IFERROR(IF(AND($V123&lt;=AE$1,$W123&gt;=AE$1),INDEX(Reliability!J$23:J$50,MATCH($T123,Reliability!$C$23:$C$50,0)),0),0)*$H123*$X123*$Y123),$D123)*$R123</f>
        <v>12.074305642162596</v>
      </c>
      <c r="AF123" s="99">
        <f>MIN((IFERROR(IF(AND($V123&lt;=AF$1,$W123&gt;=AF$1),INDEX(Reliability!K$23:K$50,MATCH($S123,Reliability!$C$23:$C$50,0)),0),0)*IF($T123="n/a",$D123*$Y123,$G123)+IFERROR(IF(AND($V123&lt;=AF$1,$W123&gt;=AF$1),INDEX(Reliability!K$23:K$50,MATCH($T123,Reliability!$C$23:$C$50,0)),0),0)*$H123*$X123*$Y123),$D123)*$R123</f>
        <v>14.832595000727927</v>
      </c>
      <c r="AG123" s="99">
        <f>MIN((IFERROR(IF(AND($V123&lt;=AG$1,$W123&gt;=AG$1),INDEX(Reliability!L$23:L$50,MATCH($S123,Reliability!$C$23:$C$50,0)),0),0)*IF($T123="n/a",$D123*$Y123,$G123)+IFERROR(IF(AND($V123&lt;=AG$1,$W123&gt;=AG$1),INDEX(Reliability!L$23:L$50,MATCH($T123,Reliability!$C$23:$C$50,0)),0),0)*$H123*$X123*$Y123),$D123)*$R123</f>
        <v>13.238439410392589</v>
      </c>
      <c r="AH123" s="99">
        <f>MIN((IFERROR(IF(AND($V123&lt;=AH$1,$W123&gt;=AH$1),INDEX(Reliability!M$23:M$50,MATCH($S123,Reliability!$C$23:$C$50,0)),0),0)*IF($T123="n/a",$D123*$Y123,$G123)+IFERROR(IF(AND($V123&lt;=AH$1,$W123&gt;=AH$1),INDEX(Reliability!M$23:M$50,MATCH($T123,Reliability!$C$23:$C$50,0)),0),0)*$H123*$X123*$Y123),$D123)*$R123</f>
        <v>11.64428382005725</v>
      </c>
      <c r="AI123" s="99">
        <f>MIN((IFERROR(IF(AND($V123&lt;=AI$1,$W123&gt;=AI$1),INDEX(Reliability!N$23:N$50,MATCH($S123,Reliability!$C$23:$C$50,0)),0),0)*IF($T123="n/a",$D123*$Y123,$G123)+IFERROR(IF(AND($V123&lt;=AI$1,$W123&gt;=AI$1),INDEX(Reliability!N$23:N$50,MATCH($T123,Reliability!$C$23:$C$50,0)),0),0)*$H123*$X123*$Y123),$D123)*$R123</f>
        <v>10.050128229721912</v>
      </c>
      <c r="AJ123" s="99">
        <f>MIN((IFERROR(IF(AND($V123&lt;=AJ$1,$W123&gt;=AJ$1),INDEX(Reliability!O$23:O$50,MATCH($S123,Reliability!$C$23:$C$50,0)),0),0)*IF($T123="n/a",$D123*$Y123,$G123)+IFERROR(IF(AND($V123&lt;=AJ$1,$W123&gt;=AJ$1),INDEX(Reliability!O$23:O$50,MATCH($T123,Reliability!$C$23:$C$50,0)),0),0)*$H123*$X123*$Y123),$D123)*$R123</f>
        <v>8.4559726393865731</v>
      </c>
      <c r="AK123" s="99">
        <f>MIN((IFERROR(IF(AND($V123&lt;=AK$1,$W123&gt;=AK$1),INDEX(Reliability!P$23:P$50,MATCH($S123,Reliability!$C$23:$C$50,0)),0),0)*IF($T123="n/a",$D123*$Y123,$G123)+IFERROR(IF(AND($V123&lt;=AK$1,$W123&gt;=AK$1),INDEX(Reliability!P$23:P$50,MATCH($T123,Reliability!$C$23:$C$50,0)),0),0)*$H123*$X123*$Y123),$D123)*$R123</f>
        <v>6.8618170490512336</v>
      </c>
    </row>
    <row r="124" spans="2:37" x14ac:dyDescent="0.25">
      <c r="B124" s="118" t="str">
        <f>unique_contracts!B120</f>
        <v>UNOCAL_1_UNITS</v>
      </c>
      <c r="C124" s="99" t="str">
        <f>unique_contracts!D120</f>
        <v>Online</v>
      </c>
      <c r="D124" s="117">
        <f>unique_contracts!J120</f>
        <v>49.85</v>
      </c>
      <c r="E124" s="99">
        <f>unique_contracts!M120</f>
        <v>0</v>
      </c>
      <c r="F124" s="99">
        <f>unique_contracts!N120</f>
        <v>0</v>
      </c>
      <c r="G124" s="99">
        <f>unique_contracts!P120</f>
        <v>0</v>
      </c>
      <c r="H124" s="99">
        <f>unique_contracts!R120</f>
        <v>0</v>
      </c>
      <c r="I124" s="99">
        <f>unique_contracts!V120</f>
        <v>0</v>
      </c>
      <c r="J124" s="118" t="str">
        <f>unique_contracts!AB120</f>
        <v>Buy</v>
      </c>
      <c r="K124" s="99">
        <f>unique_contracts!AM120</f>
        <v>1987</v>
      </c>
      <c r="L124" s="99">
        <f>unique_contracts!AN120</f>
        <v>5</v>
      </c>
      <c r="M124" s="99">
        <f>unique_contracts!AO120</f>
        <v>21</v>
      </c>
      <c r="N124" s="99">
        <f>unique_contracts!AP120</f>
        <v>2060</v>
      </c>
      <c r="O124" s="99">
        <f>unique_contracts!AQ120</f>
        <v>12</v>
      </c>
      <c r="P124" s="99">
        <f>unique_contracts!AR120</f>
        <v>31</v>
      </c>
      <c r="Q124" s="99" t="str">
        <f>unique_contracts!BP120</f>
        <v>EnergyCapacity</v>
      </c>
      <c r="R124" s="99">
        <f t="shared" si="7"/>
        <v>1</v>
      </c>
      <c r="S124" s="99" t="str">
        <f>IFERROR(IF(AND(I124&gt;0,E124="NotHybrid"),_xlfn.CONCAT(MAX(MIN(ROUNDDOWN(I124/D124,0),8),4),INDEX(resources!$G:$G,MATCH(B124,resources!$A:$A,0))),INDEX(resources!$G:$G,MATCH(B124,resources!$A:$A,0))),"n/a")</f>
        <v>cogen</v>
      </c>
      <c r="T124" s="99" t="str">
        <f t="shared" si="8"/>
        <v>n/a</v>
      </c>
      <c r="U124" s="99" t="str">
        <f t="shared" si="9"/>
        <v>cogen</v>
      </c>
      <c r="V124" s="99">
        <f t="shared" si="10"/>
        <v>1987</v>
      </c>
      <c r="W124" s="99">
        <f t="shared" si="11"/>
        <v>2060</v>
      </c>
      <c r="X124" s="116">
        <f t="shared" si="12"/>
        <v>1</v>
      </c>
      <c r="Y124" s="116">
        <f t="shared" si="13"/>
        <v>1</v>
      </c>
      <c r="Z124" s="99">
        <f>MIN((IFERROR(IF(AND($V124&lt;=Z$1,$W124&gt;=Z$1),INDEX(Reliability!E$23:E$50,MATCH($S124,Reliability!$C$23:$C$50,0)),0),0)*IF($T124="n/a",$D124*$Y124,$G124)+IFERROR(IF(AND($V124&lt;=Z$1,$W124&gt;=Z$1),INDEX(Reliability!E$23:E$50,MATCH($T124,Reliability!$C$23:$C$50,0)),0),0)*$H124*$X124*$Y124),$D124)*$R124</f>
        <v>46.446072090385947</v>
      </c>
      <c r="AA124" s="99">
        <f>MIN((IFERROR(IF(AND($V124&lt;=AA$1,$W124&gt;=AA$1),INDEX(Reliability!F$23:F$50,MATCH($S124,Reliability!$C$23:$C$50,0)),0),0)*IF($T124="n/a",$D124*$Y124,$G124)+IFERROR(IF(AND($V124&lt;=AA$1,$W124&gt;=AA$1),INDEX(Reliability!F$23:F$50,MATCH($T124,Reliability!$C$23:$C$50,0)),0),0)*$H124*$X124*$Y124),$D124)*$R124</f>
        <v>46.351886494222086</v>
      </c>
      <c r="AB124" s="99">
        <f>MIN((IFERROR(IF(AND($V124&lt;=AB$1,$W124&gt;=AB$1),INDEX(Reliability!G$23:G$50,MATCH($S124,Reliability!$C$23:$C$50,0)),0),0)*IF($T124="n/a",$D124*$Y124,$G124)+IFERROR(IF(AND($V124&lt;=AB$1,$W124&gt;=AB$1),INDEX(Reliability!G$23:G$50,MATCH($T124,Reliability!$C$23:$C$50,0)),0),0)*$H124*$X124*$Y124),$D124)*$R124</f>
        <v>46.257700898058225</v>
      </c>
      <c r="AC124" s="99">
        <f>MIN((IFERROR(IF(AND($V124&lt;=AC$1,$W124&gt;=AC$1),INDEX(Reliability!H$23:H$50,MATCH($S124,Reliability!$C$23:$C$50,0)),0),0)*IF($T124="n/a",$D124*$Y124,$G124)+IFERROR(IF(AND($V124&lt;=AC$1,$W124&gt;=AC$1),INDEX(Reliability!H$23:H$50,MATCH($T124,Reliability!$C$23:$C$50,0)),0),0)*$H124*$X124*$Y124),$D124)*$R124</f>
        <v>46.57323399732924</v>
      </c>
      <c r="AD124" s="99">
        <f>MIN((IFERROR(IF(AND($V124&lt;=AD$1,$W124&gt;=AD$1),INDEX(Reliability!I$23:I$50,MATCH($S124,Reliability!$C$23:$C$50,0)),0),0)*IF($T124="n/a",$D124*$Y124,$G124)+IFERROR(IF(AND($V124&lt;=AD$1,$W124&gt;=AD$1),INDEX(Reliability!I$23:I$50,MATCH($T124,Reliability!$C$23:$C$50,0)),0),0)*$H124*$X124*$Y124),$D124)*$R124</f>
        <v>46.888767096600255</v>
      </c>
      <c r="AE124" s="99">
        <f>MIN((IFERROR(IF(AND($V124&lt;=AE$1,$W124&gt;=AE$1),INDEX(Reliability!J$23:J$50,MATCH($S124,Reliability!$C$23:$C$50,0)),0),0)*IF($T124="n/a",$D124*$Y124,$G124)+IFERROR(IF(AND($V124&lt;=AE$1,$W124&gt;=AE$1),INDEX(Reliability!J$23:J$50,MATCH($T124,Reliability!$C$23:$C$50,0)),0),0)*$H124*$X124*$Y124),$D124)*$R124</f>
        <v>46.449039393082927</v>
      </c>
      <c r="AF124" s="99">
        <f>MIN((IFERROR(IF(AND($V124&lt;=AF$1,$W124&gt;=AF$1),INDEX(Reliability!K$23:K$50,MATCH($S124,Reliability!$C$23:$C$50,0)),0),0)*IF($T124="n/a",$D124*$Y124,$G124)+IFERROR(IF(AND($V124&lt;=AF$1,$W124&gt;=AF$1),INDEX(Reliability!K$23:K$50,MATCH($T124,Reliability!$C$23:$C$50,0)),0),0)*$H124*$X124*$Y124),$D124)*$R124</f>
        <v>46.0093116895656</v>
      </c>
      <c r="AG124" s="99">
        <f>MIN((IFERROR(IF(AND($V124&lt;=AG$1,$W124&gt;=AG$1),INDEX(Reliability!L$23:L$50,MATCH($S124,Reliability!$C$23:$C$50,0)),0),0)*IF($T124="n/a",$D124*$Y124,$G124)+IFERROR(IF(AND($V124&lt;=AG$1,$W124&gt;=AG$1),INDEX(Reliability!L$23:L$50,MATCH($T124,Reliability!$C$23:$C$50,0)),0),0)*$H124*$X124*$Y124),$D124)*$R124</f>
        <v>46.116093241263549</v>
      </c>
      <c r="AH124" s="99">
        <f>MIN((IFERROR(IF(AND($V124&lt;=AH$1,$W124&gt;=AH$1),INDEX(Reliability!M$23:M$50,MATCH($S124,Reliability!$C$23:$C$50,0)),0),0)*IF($T124="n/a",$D124*$Y124,$G124)+IFERROR(IF(AND($V124&lt;=AH$1,$W124&gt;=AH$1),INDEX(Reliability!M$23:M$50,MATCH($T124,Reliability!$C$23:$C$50,0)),0),0)*$H124*$X124*$Y124),$D124)*$R124</f>
        <v>46.222874792961498</v>
      </c>
      <c r="AI124" s="99">
        <f>MIN((IFERROR(IF(AND($V124&lt;=AI$1,$W124&gt;=AI$1),INDEX(Reliability!N$23:N$50,MATCH($S124,Reliability!$C$23:$C$50,0)),0),0)*IF($T124="n/a",$D124*$Y124,$G124)+IFERROR(IF(AND($V124&lt;=AI$1,$W124&gt;=AI$1),INDEX(Reliability!N$23:N$50,MATCH($T124,Reliability!$C$23:$C$50,0)),0),0)*$H124*$X124*$Y124),$D124)*$R124</f>
        <v>46.329656344659448</v>
      </c>
      <c r="AJ124" s="99">
        <f>MIN((IFERROR(IF(AND($V124&lt;=AJ$1,$W124&gt;=AJ$1),INDEX(Reliability!O$23:O$50,MATCH($S124,Reliability!$C$23:$C$50,0)),0),0)*IF($T124="n/a",$D124*$Y124,$G124)+IFERROR(IF(AND($V124&lt;=AJ$1,$W124&gt;=AJ$1),INDEX(Reliability!O$23:O$50,MATCH($T124,Reliability!$C$23:$C$50,0)),0),0)*$H124*$X124*$Y124),$D124)*$R124</f>
        <v>46.436437896357397</v>
      </c>
      <c r="AK124" s="99">
        <f>MIN((IFERROR(IF(AND($V124&lt;=AK$1,$W124&gt;=AK$1),INDEX(Reliability!P$23:P$50,MATCH($S124,Reliability!$C$23:$C$50,0)),0),0)*IF($T124="n/a",$D124*$Y124,$G124)+IFERROR(IF(AND($V124&lt;=AK$1,$W124&gt;=AK$1),INDEX(Reliability!P$23:P$50,MATCH($T124,Reliability!$C$23:$C$50,0)),0),0)*$H124*$X124*$Y124),$D124)*$R124</f>
        <v>46.543219448055353</v>
      </c>
    </row>
    <row r="125" spans="2:37" x14ac:dyDescent="0.25">
      <c r="B125" s="118" t="str">
        <f>unique_contracts!B121</f>
        <v>CAMDEN_6_RDDBM1</v>
      </c>
      <c r="C125" s="99" t="str">
        <f>unique_contracts!D121</f>
        <v>Development</v>
      </c>
      <c r="D125" s="117">
        <f>unique_contracts!J121</f>
        <v>0.55000000000000004</v>
      </c>
      <c r="E125" s="99">
        <f>unique_contracts!M121</f>
        <v>0</v>
      </c>
      <c r="F125" s="99">
        <f>unique_contracts!N121</f>
        <v>0</v>
      </c>
      <c r="G125" s="99">
        <f>unique_contracts!P121</f>
        <v>0</v>
      </c>
      <c r="H125" s="99">
        <f>unique_contracts!R121</f>
        <v>0</v>
      </c>
      <c r="I125" s="99">
        <f>unique_contracts!V121</f>
        <v>0</v>
      </c>
      <c r="J125" s="118" t="str">
        <f>unique_contracts!AB121</f>
        <v>Buy</v>
      </c>
      <c r="K125" s="99">
        <f>unique_contracts!AM121</f>
        <v>0</v>
      </c>
      <c r="L125" s="99">
        <f>unique_contracts!AN121</f>
        <v>0</v>
      </c>
      <c r="M125" s="99">
        <f>unique_contracts!AO121</f>
        <v>0</v>
      </c>
      <c r="N125" s="99">
        <f>unique_contracts!AP121</f>
        <v>0</v>
      </c>
      <c r="O125" s="99">
        <f>unique_contracts!AQ121</f>
        <v>0</v>
      </c>
      <c r="P125" s="99">
        <f>unique_contracts!AR121</f>
        <v>0</v>
      </c>
      <c r="Q125" s="99" t="str">
        <f>unique_contracts!BP121</f>
        <v>EnergyCapacity</v>
      </c>
      <c r="R125" s="99">
        <f t="shared" si="7"/>
        <v>1</v>
      </c>
      <c r="S125" s="99" t="str">
        <f>IFERROR(IF(AND(I125&gt;0,E125="NotHybrid"),_xlfn.CONCAT(MAX(MIN(ROUNDDOWN(I125/D125,0),8),4),INDEX(resources!$G:$G,MATCH(B125,resources!$A:$A,0))),INDEX(resources!$G:$G,MATCH(B125,resources!$A:$A,0))),"n/a")</f>
        <v>biomass_wood</v>
      </c>
      <c r="T125" s="99" t="str">
        <f t="shared" si="8"/>
        <v>n/a</v>
      </c>
      <c r="U125" s="99" t="str">
        <f t="shared" si="9"/>
        <v>biomass_wood</v>
      </c>
      <c r="V125" s="99">
        <f t="shared" si="10"/>
        <v>0</v>
      </c>
      <c r="W125" s="99">
        <f t="shared" si="11"/>
        <v>0</v>
      </c>
      <c r="X125" s="116">
        <f t="shared" si="12"/>
        <v>1</v>
      </c>
      <c r="Y125" s="116">
        <f t="shared" si="13"/>
        <v>1</v>
      </c>
      <c r="Z125" s="99">
        <f>MIN((IFERROR(IF(AND($V125&lt;=Z$1,$W125&gt;=Z$1),INDEX(Reliability!E$23:E$50,MATCH($S125,Reliability!$C$23:$C$50,0)),0),0)*IF($T125="n/a",$D125*$Y125,$G125)+IFERROR(IF(AND($V125&lt;=Z$1,$W125&gt;=Z$1),INDEX(Reliability!E$23:E$50,MATCH($T125,Reliability!$C$23:$C$50,0)),0),0)*$H125*$X125*$Y125),$D125)*$R125</f>
        <v>0</v>
      </c>
      <c r="AA125" s="99">
        <f>MIN((IFERROR(IF(AND($V125&lt;=AA$1,$W125&gt;=AA$1),INDEX(Reliability!F$23:F$50,MATCH($S125,Reliability!$C$23:$C$50,0)),0),0)*IF($T125="n/a",$D125*$Y125,$G125)+IFERROR(IF(AND($V125&lt;=AA$1,$W125&gt;=AA$1),INDEX(Reliability!F$23:F$50,MATCH($T125,Reliability!$C$23:$C$50,0)),0),0)*$H125*$X125*$Y125),$D125)*$R125</f>
        <v>0</v>
      </c>
      <c r="AB125" s="99">
        <f>MIN((IFERROR(IF(AND($V125&lt;=AB$1,$W125&gt;=AB$1),INDEX(Reliability!G$23:G$50,MATCH($S125,Reliability!$C$23:$C$50,0)),0),0)*IF($T125="n/a",$D125*$Y125,$G125)+IFERROR(IF(AND($V125&lt;=AB$1,$W125&gt;=AB$1),INDEX(Reliability!G$23:G$50,MATCH($T125,Reliability!$C$23:$C$50,0)),0),0)*$H125*$X125*$Y125),$D125)*$R125</f>
        <v>0</v>
      </c>
      <c r="AC125" s="99">
        <f>MIN((IFERROR(IF(AND($V125&lt;=AC$1,$W125&gt;=AC$1),INDEX(Reliability!H$23:H$50,MATCH($S125,Reliability!$C$23:$C$50,0)),0),0)*IF($T125="n/a",$D125*$Y125,$G125)+IFERROR(IF(AND($V125&lt;=AC$1,$W125&gt;=AC$1),INDEX(Reliability!H$23:H$50,MATCH($T125,Reliability!$C$23:$C$50,0)),0),0)*$H125*$X125*$Y125),$D125)*$R125</f>
        <v>0</v>
      </c>
      <c r="AD125" s="99">
        <f>MIN((IFERROR(IF(AND($V125&lt;=AD$1,$W125&gt;=AD$1),INDEX(Reliability!I$23:I$50,MATCH($S125,Reliability!$C$23:$C$50,0)),0),0)*IF($T125="n/a",$D125*$Y125,$G125)+IFERROR(IF(AND($V125&lt;=AD$1,$W125&gt;=AD$1),INDEX(Reliability!I$23:I$50,MATCH($T125,Reliability!$C$23:$C$50,0)),0),0)*$H125*$X125*$Y125),$D125)*$R125</f>
        <v>0</v>
      </c>
      <c r="AE125" s="99">
        <f>MIN((IFERROR(IF(AND($V125&lt;=AE$1,$W125&gt;=AE$1),INDEX(Reliability!J$23:J$50,MATCH($S125,Reliability!$C$23:$C$50,0)),0),0)*IF($T125="n/a",$D125*$Y125,$G125)+IFERROR(IF(AND($V125&lt;=AE$1,$W125&gt;=AE$1),INDEX(Reliability!J$23:J$50,MATCH($T125,Reliability!$C$23:$C$50,0)),0),0)*$H125*$X125*$Y125),$D125)*$R125</f>
        <v>0</v>
      </c>
      <c r="AF125" s="99">
        <f>MIN((IFERROR(IF(AND($V125&lt;=AF$1,$W125&gt;=AF$1),INDEX(Reliability!K$23:K$50,MATCH($S125,Reliability!$C$23:$C$50,0)),0),0)*IF($T125="n/a",$D125*$Y125,$G125)+IFERROR(IF(AND($V125&lt;=AF$1,$W125&gt;=AF$1),INDEX(Reliability!K$23:K$50,MATCH($T125,Reliability!$C$23:$C$50,0)),0),0)*$H125*$X125*$Y125),$D125)*$R125</f>
        <v>0</v>
      </c>
      <c r="AG125" s="99">
        <f>MIN((IFERROR(IF(AND($V125&lt;=AG$1,$W125&gt;=AG$1),INDEX(Reliability!L$23:L$50,MATCH($S125,Reliability!$C$23:$C$50,0)),0),0)*IF($T125="n/a",$D125*$Y125,$G125)+IFERROR(IF(AND($V125&lt;=AG$1,$W125&gt;=AG$1),INDEX(Reliability!L$23:L$50,MATCH($T125,Reliability!$C$23:$C$50,0)),0),0)*$H125*$X125*$Y125),$D125)*$R125</f>
        <v>0</v>
      </c>
      <c r="AH125" s="99">
        <f>MIN((IFERROR(IF(AND($V125&lt;=AH$1,$W125&gt;=AH$1),INDEX(Reliability!M$23:M$50,MATCH($S125,Reliability!$C$23:$C$50,0)),0),0)*IF($T125="n/a",$D125*$Y125,$G125)+IFERROR(IF(AND($V125&lt;=AH$1,$W125&gt;=AH$1),INDEX(Reliability!M$23:M$50,MATCH($T125,Reliability!$C$23:$C$50,0)),0),0)*$H125*$X125*$Y125),$D125)*$R125</f>
        <v>0</v>
      </c>
      <c r="AI125" s="99">
        <f>MIN((IFERROR(IF(AND($V125&lt;=AI$1,$W125&gt;=AI$1),INDEX(Reliability!N$23:N$50,MATCH($S125,Reliability!$C$23:$C$50,0)),0),0)*IF($T125="n/a",$D125*$Y125,$G125)+IFERROR(IF(AND($V125&lt;=AI$1,$W125&gt;=AI$1),INDEX(Reliability!N$23:N$50,MATCH($T125,Reliability!$C$23:$C$50,0)),0),0)*$H125*$X125*$Y125),$D125)*$R125</f>
        <v>0</v>
      </c>
      <c r="AJ125" s="99">
        <f>MIN((IFERROR(IF(AND($V125&lt;=AJ$1,$W125&gt;=AJ$1),INDEX(Reliability!O$23:O$50,MATCH($S125,Reliability!$C$23:$C$50,0)),0),0)*IF($T125="n/a",$D125*$Y125,$G125)+IFERROR(IF(AND($V125&lt;=AJ$1,$W125&gt;=AJ$1),INDEX(Reliability!O$23:O$50,MATCH($T125,Reliability!$C$23:$C$50,0)),0),0)*$H125*$X125*$Y125),$D125)*$R125</f>
        <v>0</v>
      </c>
      <c r="AK125" s="99">
        <f>MIN((IFERROR(IF(AND($V125&lt;=AK$1,$W125&gt;=AK$1),INDEX(Reliability!P$23:P$50,MATCH($S125,Reliability!$C$23:$C$50,0)),0),0)*IF($T125="n/a",$D125*$Y125,$G125)+IFERROR(IF(AND($V125&lt;=AK$1,$W125&gt;=AK$1),INDEX(Reliability!P$23:P$50,MATCH($T125,Reliability!$C$23:$C$50,0)),0),0)*$H125*$X125*$Y125),$D125)*$R125</f>
        <v>0</v>
      </c>
    </row>
    <row r="126" spans="2:37" x14ac:dyDescent="0.25">
      <c r="B126" s="118" t="str">
        <f>unique_contracts!B122</f>
        <v>TXMCKT_6_UNIT</v>
      </c>
      <c r="C126" s="99" t="str">
        <f>unique_contracts!D122</f>
        <v>Online</v>
      </c>
      <c r="D126" s="117">
        <f>unique_contracts!J122</f>
        <v>9.6509999999999998</v>
      </c>
      <c r="E126" s="99">
        <f>unique_contracts!M122</f>
        <v>0</v>
      </c>
      <c r="F126" s="99">
        <f>unique_contracts!N122</f>
        <v>0</v>
      </c>
      <c r="G126" s="99">
        <f>unique_contracts!P122</f>
        <v>0</v>
      </c>
      <c r="H126" s="99">
        <f>unique_contracts!R122</f>
        <v>0</v>
      </c>
      <c r="I126" s="99">
        <f>unique_contracts!V122</f>
        <v>0</v>
      </c>
      <c r="J126" s="118" t="str">
        <f>unique_contracts!AB122</f>
        <v>Buy</v>
      </c>
      <c r="K126" s="99">
        <f>unique_contracts!AM122</f>
        <v>2015</v>
      </c>
      <c r="L126" s="99">
        <f>unique_contracts!AN122</f>
        <v>4</v>
      </c>
      <c r="M126" s="99">
        <f>unique_contracts!AO122</f>
        <v>1</v>
      </c>
      <c r="N126" s="99">
        <f>unique_contracts!AP122</f>
        <v>2025</v>
      </c>
      <c r="O126" s="99">
        <f>unique_contracts!AQ122</f>
        <v>2</v>
      </c>
      <c r="P126" s="99">
        <f>unique_contracts!AR122</f>
        <v>28</v>
      </c>
      <c r="Q126" s="99" t="str">
        <f>unique_contracts!BP122</f>
        <v>EnergyCapacity</v>
      </c>
      <c r="R126" s="99">
        <f t="shared" si="7"/>
        <v>1</v>
      </c>
      <c r="S126" s="99" t="str">
        <f>IFERROR(IF(AND(I126&gt;0,E126="NotHybrid"),_xlfn.CONCAT(MAX(MIN(ROUNDDOWN(I126/D126,0),8),4),INDEX(resources!$G:$G,MATCH(B126,resources!$A:$A,0))),INDEX(resources!$G:$G,MATCH(B126,resources!$A:$A,0))),"n/a")</f>
        <v>cogen</v>
      </c>
      <c r="T126" s="99" t="str">
        <f t="shared" si="8"/>
        <v>n/a</v>
      </c>
      <c r="U126" s="99" t="str">
        <f t="shared" si="9"/>
        <v>cogen</v>
      </c>
      <c r="V126" s="99">
        <f t="shared" si="10"/>
        <v>2015</v>
      </c>
      <c r="W126" s="99">
        <f t="shared" si="11"/>
        <v>2024</v>
      </c>
      <c r="X126" s="116">
        <f t="shared" si="12"/>
        <v>1</v>
      </c>
      <c r="Y126" s="116">
        <f t="shared" si="13"/>
        <v>1</v>
      </c>
      <c r="Z126" s="99">
        <f>MIN((IFERROR(IF(AND($V126&lt;=Z$1,$W126&gt;=Z$1),INDEX(Reliability!E$23:E$50,MATCH($S126,Reliability!$C$23:$C$50,0)),0),0)*IF($T126="n/a",$D126*$Y126,$G126)+IFERROR(IF(AND($V126&lt;=Z$1,$W126&gt;=Z$1),INDEX(Reliability!E$23:E$50,MATCH($T126,Reliability!$C$23:$C$50,0)),0),0)*$H126*$X126*$Y126),$D126)*$R126</f>
        <v>8.9919968253623832</v>
      </c>
      <c r="AA126" s="99">
        <f>MIN((IFERROR(IF(AND($V126&lt;=AA$1,$W126&gt;=AA$1),INDEX(Reliability!F$23:F$50,MATCH($S126,Reliability!$C$23:$C$50,0)),0),0)*IF($T126="n/a",$D126*$Y126,$G126)+IFERROR(IF(AND($V126&lt;=AA$1,$W126&gt;=AA$1),INDEX(Reliability!F$23:F$50,MATCH($T126,Reliability!$C$23:$C$50,0)),0),0)*$H126*$X126*$Y126),$D126)*$R126</f>
        <v>0</v>
      </c>
      <c r="AB126" s="99">
        <f>MIN((IFERROR(IF(AND($V126&lt;=AB$1,$W126&gt;=AB$1),INDEX(Reliability!G$23:G$50,MATCH($S126,Reliability!$C$23:$C$50,0)),0),0)*IF($T126="n/a",$D126*$Y126,$G126)+IFERROR(IF(AND($V126&lt;=AB$1,$W126&gt;=AB$1),INDEX(Reliability!G$23:G$50,MATCH($T126,Reliability!$C$23:$C$50,0)),0),0)*$H126*$X126*$Y126),$D126)*$R126</f>
        <v>0</v>
      </c>
      <c r="AC126" s="99">
        <f>MIN((IFERROR(IF(AND($V126&lt;=AC$1,$W126&gt;=AC$1),INDEX(Reliability!H$23:H$50,MATCH($S126,Reliability!$C$23:$C$50,0)),0),0)*IF($T126="n/a",$D126*$Y126,$G126)+IFERROR(IF(AND($V126&lt;=AC$1,$W126&gt;=AC$1),INDEX(Reliability!H$23:H$50,MATCH($T126,Reliability!$C$23:$C$50,0)),0),0)*$H126*$X126*$Y126),$D126)*$R126</f>
        <v>0</v>
      </c>
      <c r="AD126" s="99">
        <f>MIN((IFERROR(IF(AND($V126&lt;=AD$1,$W126&gt;=AD$1),INDEX(Reliability!I$23:I$50,MATCH($S126,Reliability!$C$23:$C$50,0)),0),0)*IF($T126="n/a",$D126*$Y126,$G126)+IFERROR(IF(AND($V126&lt;=AD$1,$W126&gt;=AD$1),INDEX(Reliability!I$23:I$50,MATCH($T126,Reliability!$C$23:$C$50,0)),0),0)*$H126*$X126*$Y126),$D126)*$R126</f>
        <v>0</v>
      </c>
      <c r="AE126" s="99">
        <f>MIN((IFERROR(IF(AND($V126&lt;=AE$1,$W126&gt;=AE$1),INDEX(Reliability!J$23:J$50,MATCH($S126,Reliability!$C$23:$C$50,0)),0),0)*IF($T126="n/a",$D126*$Y126,$G126)+IFERROR(IF(AND($V126&lt;=AE$1,$W126&gt;=AE$1),INDEX(Reliability!J$23:J$50,MATCH($T126,Reliability!$C$23:$C$50,0)),0),0)*$H126*$X126*$Y126),$D126)*$R126</f>
        <v>0</v>
      </c>
      <c r="AF126" s="99">
        <f>MIN((IFERROR(IF(AND($V126&lt;=AF$1,$W126&gt;=AF$1),INDEX(Reliability!K$23:K$50,MATCH($S126,Reliability!$C$23:$C$50,0)),0),0)*IF($T126="n/a",$D126*$Y126,$G126)+IFERROR(IF(AND($V126&lt;=AF$1,$W126&gt;=AF$1),INDEX(Reliability!K$23:K$50,MATCH($T126,Reliability!$C$23:$C$50,0)),0),0)*$H126*$X126*$Y126),$D126)*$R126</f>
        <v>0</v>
      </c>
      <c r="AG126" s="99">
        <f>MIN((IFERROR(IF(AND($V126&lt;=AG$1,$W126&gt;=AG$1),INDEX(Reliability!L$23:L$50,MATCH($S126,Reliability!$C$23:$C$50,0)),0),0)*IF($T126="n/a",$D126*$Y126,$G126)+IFERROR(IF(AND($V126&lt;=AG$1,$W126&gt;=AG$1),INDEX(Reliability!L$23:L$50,MATCH($T126,Reliability!$C$23:$C$50,0)),0),0)*$H126*$X126*$Y126),$D126)*$R126</f>
        <v>0</v>
      </c>
      <c r="AH126" s="99">
        <f>MIN((IFERROR(IF(AND($V126&lt;=AH$1,$W126&gt;=AH$1),INDEX(Reliability!M$23:M$50,MATCH($S126,Reliability!$C$23:$C$50,0)),0),0)*IF($T126="n/a",$D126*$Y126,$G126)+IFERROR(IF(AND($V126&lt;=AH$1,$W126&gt;=AH$1),INDEX(Reliability!M$23:M$50,MATCH($T126,Reliability!$C$23:$C$50,0)),0),0)*$H126*$X126*$Y126),$D126)*$R126</f>
        <v>0</v>
      </c>
      <c r="AI126" s="99">
        <f>MIN((IFERROR(IF(AND($V126&lt;=AI$1,$W126&gt;=AI$1),INDEX(Reliability!N$23:N$50,MATCH($S126,Reliability!$C$23:$C$50,0)),0),0)*IF($T126="n/a",$D126*$Y126,$G126)+IFERROR(IF(AND($V126&lt;=AI$1,$W126&gt;=AI$1),INDEX(Reliability!N$23:N$50,MATCH($T126,Reliability!$C$23:$C$50,0)),0),0)*$H126*$X126*$Y126),$D126)*$R126</f>
        <v>0</v>
      </c>
      <c r="AJ126" s="99">
        <f>MIN((IFERROR(IF(AND($V126&lt;=AJ$1,$W126&gt;=AJ$1),INDEX(Reliability!O$23:O$50,MATCH($S126,Reliability!$C$23:$C$50,0)),0),0)*IF($T126="n/a",$D126*$Y126,$G126)+IFERROR(IF(AND($V126&lt;=AJ$1,$W126&gt;=AJ$1),INDEX(Reliability!O$23:O$50,MATCH($T126,Reliability!$C$23:$C$50,0)),0),0)*$H126*$X126*$Y126),$D126)*$R126</f>
        <v>0</v>
      </c>
      <c r="AK126" s="99">
        <f>MIN((IFERROR(IF(AND($V126&lt;=AK$1,$W126&gt;=AK$1),INDEX(Reliability!P$23:P$50,MATCH($S126,Reliability!$C$23:$C$50,0)),0),0)*IF($T126="n/a",$D126*$Y126,$G126)+IFERROR(IF(AND($V126&lt;=AK$1,$W126&gt;=AK$1),INDEX(Reliability!P$23:P$50,MATCH($T126,Reliability!$C$23:$C$50,0)),0),0)*$H126*$X126*$Y126),$D126)*$R126</f>
        <v>0</v>
      </c>
    </row>
    <row r="127" spans="2:37" x14ac:dyDescent="0.25">
      <c r="B127" s="118" t="str">
        <f>unique_contracts!B123</f>
        <v>_EXISTING_GENERIC_SOLAR_1AXIS</v>
      </c>
      <c r="C127" s="99" t="str">
        <f>unique_contracts!D123</f>
        <v>Online</v>
      </c>
      <c r="D127" s="117">
        <f>unique_contracts!J123</f>
        <v>1.5</v>
      </c>
      <c r="E127" s="99">
        <f>unique_contracts!M123</f>
        <v>0</v>
      </c>
      <c r="F127" s="99">
        <f>unique_contracts!N123</f>
        <v>0</v>
      </c>
      <c r="G127" s="99">
        <f>unique_contracts!P123</f>
        <v>0</v>
      </c>
      <c r="H127" s="99">
        <f>unique_contracts!R123</f>
        <v>0</v>
      </c>
      <c r="I127" s="99">
        <f>unique_contracts!V123</f>
        <v>0</v>
      </c>
      <c r="J127" s="118" t="str">
        <f>unique_contracts!AB123</f>
        <v>Buy</v>
      </c>
      <c r="K127" s="99">
        <f>unique_contracts!AM123</f>
        <v>2016</v>
      </c>
      <c r="L127" s="99">
        <f>unique_contracts!AN123</f>
        <v>4</v>
      </c>
      <c r="M127" s="99">
        <f>unique_contracts!AO123</f>
        <v>7</v>
      </c>
      <c r="N127" s="99">
        <f>unique_contracts!AP123</f>
        <v>2036</v>
      </c>
      <c r="O127" s="99">
        <f>unique_contracts!AQ123</f>
        <v>4</v>
      </c>
      <c r="P127" s="99">
        <f>unique_contracts!AR123</f>
        <v>6</v>
      </c>
      <c r="Q127" s="99" t="str">
        <f>unique_contracts!BP123</f>
        <v>EnergyCapacity</v>
      </c>
      <c r="R127" s="99">
        <f t="shared" si="7"/>
        <v>1</v>
      </c>
      <c r="S127" s="99" t="str">
        <f>IFERROR(IF(AND(I127&gt;0,E127="NotHybrid"),_xlfn.CONCAT(MAX(MIN(ROUNDDOWN(I127/D127,0),8),4),INDEX(resources!$G:$G,MATCH(B127,resources!$A:$A,0))),INDEX(resources!$G:$G,MATCH(B127,resources!$A:$A,0))),"n/a")</f>
        <v>utility_pv</v>
      </c>
      <c r="T127" s="99" t="str">
        <f t="shared" si="8"/>
        <v>n/a</v>
      </c>
      <c r="U127" s="99" t="str">
        <f t="shared" si="9"/>
        <v>utility_pv</v>
      </c>
      <c r="V127" s="99">
        <f t="shared" si="10"/>
        <v>2016</v>
      </c>
      <c r="W127" s="99">
        <f t="shared" si="11"/>
        <v>2035</v>
      </c>
      <c r="X127" s="116">
        <f t="shared" si="12"/>
        <v>1</v>
      </c>
      <c r="Y127" s="116">
        <f t="shared" si="13"/>
        <v>1</v>
      </c>
      <c r="Z127" s="99">
        <f>MIN((IFERROR(IF(AND($V127&lt;=Z$1,$W127&gt;=Z$1),INDEX(Reliability!E$23:E$50,MATCH($S127,Reliability!$C$23:$C$50,0)),0),0)*IF($T127="n/a",$D127*$Y127,$G127)+IFERROR(IF(AND($V127&lt;=Z$1,$W127&gt;=Z$1),INDEX(Reliability!E$23:E$50,MATCH($T127,Reliability!$C$23:$C$50,0)),0),0)*$H127*$X127*$Y127),$D127)*$R127</f>
        <v>0.18651876232923015</v>
      </c>
      <c r="AA127" s="99">
        <f>MIN((IFERROR(IF(AND($V127&lt;=AA$1,$W127&gt;=AA$1),INDEX(Reliability!F$23:F$50,MATCH($S127,Reliability!$C$23:$C$50,0)),0),0)*IF($T127="n/a",$D127*$Y127,$G127)+IFERROR(IF(AND($V127&lt;=AA$1,$W127&gt;=AA$1),INDEX(Reliability!F$23:F$50,MATCH($T127,Reliability!$C$23:$C$50,0)),0),0)*$H127*$X127*$Y127),$D127)*$R127</f>
        <v>0.18154416454998057</v>
      </c>
      <c r="AB127" s="99">
        <f>MIN((IFERROR(IF(AND($V127&lt;=AB$1,$W127&gt;=AB$1),INDEX(Reliability!G$23:G$50,MATCH($S127,Reliability!$C$23:$C$50,0)),0),0)*IF($T127="n/a",$D127*$Y127,$G127)+IFERROR(IF(AND($V127&lt;=AB$1,$W127&gt;=AB$1),INDEX(Reliability!G$23:G$50,MATCH($T127,Reliability!$C$23:$C$50,0)),0),0)*$H127*$X127*$Y127),$D127)*$R127</f>
        <v>0.17656956677073102</v>
      </c>
      <c r="AC127" s="99">
        <f>MIN((IFERROR(IF(AND($V127&lt;=AC$1,$W127&gt;=AC$1),INDEX(Reliability!H$23:H$50,MATCH($S127,Reliability!$C$23:$C$50,0)),0),0)*IF($T127="n/a",$D127*$Y127,$G127)+IFERROR(IF(AND($V127&lt;=AC$1,$W127&gt;=AC$1),INDEX(Reliability!H$23:H$50,MATCH($T127,Reliability!$C$23:$C$50,0)),0),0)*$H127*$X127*$Y127),$D127)*$R127</f>
        <v>0.15024307109698681</v>
      </c>
      <c r="AD127" s="99">
        <f>MIN((IFERROR(IF(AND($V127&lt;=AD$1,$W127&gt;=AD$1),INDEX(Reliability!I$23:I$50,MATCH($S127,Reliability!$C$23:$C$50,0)),0),0)*IF($T127="n/a",$D127*$Y127,$G127)+IFERROR(IF(AND($V127&lt;=AD$1,$W127&gt;=AD$1),INDEX(Reliability!I$23:I$50,MATCH($T127,Reliability!$C$23:$C$50,0)),0),0)*$H127*$X127*$Y127),$D127)*$R127</f>
        <v>0.12391657542324259</v>
      </c>
      <c r="AE127" s="99">
        <f>MIN((IFERROR(IF(AND($V127&lt;=AE$1,$W127&gt;=AE$1),INDEX(Reliability!J$23:J$50,MATCH($S127,Reliability!$C$23:$C$50,0)),0),0)*IF($T127="n/a",$D127*$Y127,$G127)+IFERROR(IF(AND($V127&lt;=AE$1,$W127&gt;=AE$1),INDEX(Reliability!J$23:J$50,MATCH($T127,Reliability!$C$23:$C$50,0)),0),0)*$H127*$X127*$Y127),$D127)*$R127</f>
        <v>0.114906918825111</v>
      </c>
      <c r="AF127" s="99">
        <f>MIN((IFERROR(IF(AND($V127&lt;=AF$1,$W127&gt;=AF$1),INDEX(Reliability!K$23:K$50,MATCH($S127,Reliability!$C$23:$C$50,0)),0),0)*IF($T127="n/a",$D127*$Y127,$G127)+IFERROR(IF(AND($V127&lt;=AF$1,$W127&gt;=AF$1),INDEX(Reliability!K$23:K$50,MATCH($T127,Reliability!$C$23:$C$50,0)),0),0)*$H127*$X127*$Y127),$D127)*$R127</f>
        <v>0.1058972622269794</v>
      </c>
      <c r="AG127" s="99">
        <f>MIN((IFERROR(IF(AND($V127&lt;=AG$1,$W127&gt;=AG$1),INDEX(Reliability!L$23:L$50,MATCH($S127,Reliability!$C$23:$C$50,0)),0),0)*IF($T127="n/a",$D127*$Y127,$G127)+IFERROR(IF(AND($V127&lt;=AG$1,$W127&gt;=AG$1),INDEX(Reliability!L$23:L$50,MATCH($T127,Reliability!$C$23:$C$50,0)),0),0)*$H127*$X127*$Y127),$D127)*$R127</f>
        <v>0.10391780978158351</v>
      </c>
      <c r="AH127" s="99">
        <f>MIN((IFERROR(IF(AND($V127&lt;=AH$1,$W127&gt;=AH$1),INDEX(Reliability!M$23:M$50,MATCH($S127,Reliability!$C$23:$C$50,0)),0),0)*IF($T127="n/a",$D127*$Y127,$G127)+IFERROR(IF(AND($V127&lt;=AH$1,$W127&gt;=AH$1),INDEX(Reliability!M$23:M$50,MATCH($T127,Reliability!$C$23:$C$50,0)),0),0)*$H127*$X127*$Y127),$D127)*$R127</f>
        <v>0.10193835733618761</v>
      </c>
      <c r="AI127" s="99">
        <f>MIN((IFERROR(IF(AND($V127&lt;=AI$1,$W127&gt;=AI$1),INDEX(Reliability!N$23:N$50,MATCH($S127,Reliability!$C$23:$C$50,0)),0),0)*IF($T127="n/a",$D127*$Y127,$G127)+IFERROR(IF(AND($V127&lt;=AI$1,$W127&gt;=AI$1),INDEX(Reliability!N$23:N$50,MATCH($T127,Reliability!$C$23:$C$50,0)),0),0)*$H127*$X127*$Y127),$D127)*$R127</f>
        <v>9.9958904890791733E-2</v>
      </c>
      <c r="AJ127" s="99">
        <f>MIN((IFERROR(IF(AND($V127&lt;=AJ$1,$W127&gt;=AJ$1),INDEX(Reliability!O$23:O$50,MATCH($S127,Reliability!$C$23:$C$50,0)),0),0)*IF($T127="n/a",$D127*$Y127,$G127)+IFERROR(IF(AND($V127&lt;=AJ$1,$W127&gt;=AJ$1),INDEX(Reliability!O$23:O$50,MATCH($T127,Reliability!$C$23:$C$50,0)),0),0)*$H127*$X127*$Y127),$D127)*$R127</f>
        <v>9.7979452445395854E-2</v>
      </c>
      <c r="AK127" s="99">
        <f>MIN((IFERROR(IF(AND($V127&lt;=AK$1,$W127&gt;=AK$1),INDEX(Reliability!P$23:P$50,MATCH($S127,Reliability!$C$23:$C$50,0)),0),0)*IF($T127="n/a",$D127*$Y127,$G127)+IFERROR(IF(AND($V127&lt;=AK$1,$W127&gt;=AK$1),INDEX(Reliability!P$23:P$50,MATCH($T127,Reliability!$C$23:$C$50,0)),0),0)*$H127*$X127*$Y127),$D127)*$R127</f>
        <v>9.6000000000000002E-2</v>
      </c>
    </row>
    <row r="128" spans="2:37" x14ac:dyDescent="0.25">
      <c r="B128" s="118" t="str">
        <f>unique_contracts!B124</f>
        <v>TX-ELK_6_ECKSR2</v>
      </c>
      <c r="C128" s="99" t="str">
        <f>unique_contracts!D124</f>
        <v>Online</v>
      </c>
      <c r="D128" s="117">
        <f>unique_contracts!J124</f>
        <v>3</v>
      </c>
      <c r="E128" s="99">
        <f>unique_contracts!M124</f>
        <v>0</v>
      </c>
      <c r="F128" s="99">
        <f>unique_contracts!N124</f>
        <v>0</v>
      </c>
      <c r="G128" s="99">
        <f>unique_contracts!P124</f>
        <v>0</v>
      </c>
      <c r="H128" s="99">
        <f>unique_contracts!R124</f>
        <v>0</v>
      </c>
      <c r="I128" s="99">
        <f>unique_contracts!V124</f>
        <v>0</v>
      </c>
      <c r="J128" s="118" t="str">
        <f>unique_contracts!AB124</f>
        <v>Buy</v>
      </c>
      <c r="K128" s="99">
        <f>unique_contracts!AM124</f>
        <v>2019</v>
      </c>
      <c r="L128" s="99">
        <f>unique_contracts!AN124</f>
        <v>12</v>
      </c>
      <c r="M128" s="99">
        <f>unique_contracts!AO124</f>
        <v>23</v>
      </c>
      <c r="N128" s="99">
        <f>unique_contracts!AP124</f>
        <v>2039</v>
      </c>
      <c r="O128" s="99">
        <f>unique_contracts!AQ124</f>
        <v>12</v>
      </c>
      <c r="P128" s="99">
        <f>unique_contracts!AR124</f>
        <v>22</v>
      </c>
      <c r="Q128" s="99" t="str">
        <f>unique_contracts!BP124</f>
        <v>EnergyCapacity</v>
      </c>
      <c r="R128" s="99">
        <f t="shared" ref="R128:R191" si="14">IF(AND(J128="Sell",ISNUMBER(SEARCH("Capacity",Q128))),-1,IF(AND(NOT(J128="Sell"),ISNUMBER(SEARCH("Capacity",Q128))),1,0))</f>
        <v>1</v>
      </c>
      <c r="S128" s="99" t="str">
        <f>IFERROR(IF(AND(I128&gt;0,E128="NotHybrid"),_xlfn.CONCAT(MAX(MIN(ROUNDDOWN(I128/D128,0),8),4),INDEX(resources!$G:$G,MATCH(B128,resources!$A:$A,0))),INDEX(resources!$G:$G,MATCH(B128,resources!$A:$A,0))),"n/a")</f>
        <v>utility_pv</v>
      </c>
      <c r="T128" s="99" t="str">
        <f t="shared" ref="T128:T191" si="15">IFERROR(IF(NOT(E128="NotHybrid"),_xlfn.CONCAT(MAX(MIN(ROUNDDOWN(I128/H128,0),8),4),"hr_batteries"),"n/a"),"n/a")</f>
        <v>n/a</v>
      </c>
      <c r="U128" s="99" t="str">
        <f t="shared" ref="U128:U191" si="16">IF(T128="n/a",S128,"hybrid")</f>
        <v>utility_pv</v>
      </c>
      <c r="V128" s="99">
        <f t="shared" ref="V128:V191" si="17">IFERROR(IF(DATE(K128,L128,M128)&lt;=DATE(K128,6,1),K128,K128+1),0)</f>
        <v>2020</v>
      </c>
      <c r="W128" s="99">
        <f t="shared" ref="W128:W191" si="18">IFERROR(IF(DATE(N128,O128,P128)&gt;=DATE(N128,10,1),N128,N128-1),0)</f>
        <v>2039</v>
      </c>
      <c r="X128" s="116">
        <f t="shared" ref="X128:X191" si="19">IF(OR(T128="n/a",NOT(F128="NO")),100%,IF(ISNUMBER(SEARCH("pv",S128)),MIN(G128/(1*(ROUNDDOWN(I128/H128,0)/4)),H128)/H128,IF(ISNUMBER(SEARCH("wind",S128)),MIN(G128/(2*(ROUNDDOWN(I128/H128,0)/4)),H128)/H128,1)))</f>
        <v>1</v>
      </c>
      <c r="Y128" s="116">
        <f t="shared" ref="Y128:Y191" si="20">IF(ISNUMBER(SEARCH("batteries",S128)),MIN(ROUNDDOWN(I128/D128,0)/4,1), IF(ISNUMBER(SEARCH("batteries",T128)),MIN(ROUNDDOWN(I128/H128,0)/4,1),1))</f>
        <v>1</v>
      </c>
      <c r="Z128" s="99">
        <f>MIN((IFERROR(IF(AND($V128&lt;=Z$1,$W128&gt;=Z$1),INDEX(Reliability!E$23:E$50,MATCH($S128,Reliability!$C$23:$C$50,0)),0),0)*IF($T128="n/a",$D128*$Y128,$G128)+IFERROR(IF(AND($V128&lt;=Z$1,$W128&gt;=Z$1),INDEX(Reliability!E$23:E$50,MATCH($T128,Reliability!$C$23:$C$50,0)),0),0)*$H128*$X128*$Y128),$D128)*$R128</f>
        <v>0.3730375246584603</v>
      </c>
      <c r="AA128" s="99">
        <f>MIN((IFERROR(IF(AND($V128&lt;=AA$1,$W128&gt;=AA$1),INDEX(Reliability!F$23:F$50,MATCH($S128,Reliability!$C$23:$C$50,0)),0),0)*IF($T128="n/a",$D128*$Y128,$G128)+IFERROR(IF(AND($V128&lt;=AA$1,$W128&gt;=AA$1),INDEX(Reliability!F$23:F$50,MATCH($T128,Reliability!$C$23:$C$50,0)),0),0)*$H128*$X128*$Y128),$D128)*$R128</f>
        <v>0.36308832909996114</v>
      </c>
      <c r="AB128" s="99">
        <f>MIN((IFERROR(IF(AND($V128&lt;=AB$1,$W128&gt;=AB$1),INDEX(Reliability!G$23:G$50,MATCH($S128,Reliability!$C$23:$C$50,0)),0),0)*IF($T128="n/a",$D128*$Y128,$G128)+IFERROR(IF(AND($V128&lt;=AB$1,$W128&gt;=AB$1),INDEX(Reliability!G$23:G$50,MATCH($T128,Reliability!$C$23:$C$50,0)),0),0)*$H128*$X128*$Y128),$D128)*$R128</f>
        <v>0.35313913354146204</v>
      </c>
      <c r="AC128" s="99">
        <f>MIN((IFERROR(IF(AND($V128&lt;=AC$1,$W128&gt;=AC$1),INDEX(Reliability!H$23:H$50,MATCH($S128,Reliability!$C$23:$C$50,0)),0),0)*IF($T128="n/a",$D128*$Y128,$G128)+IFERROR(IF(AND($V128&lt;=AC$1,$W128&gt;=AC$1),INDEX(Reliability!H$23:H$50,MATCH($T128,Reliability!$C$23:$C$50,0)),0),0)*$H128*$X128*$Y128),$D128)*$R128</f>
        <v>0.30048614219397363</v>
      </c>
      <c r="AD128" s="99">
        <f>MIN((IFERROR(IF(AND($V128&lt;=AD$1,$W128&gt;=AD$1),INDEX(Reliability!I$23:I$50,MATCH($S128,Reliability!$C$23:$C$50,0)),0),0)*IF($T128="n/a",$D128*$Y128,$G128)+IFERROR(IF(AND($V128&lt;=AD$1,$W128&gt;=AD$1),INDEX(Reliability!I$23:I$50,MATCH($T128,Reliability!$C$23:$C$50,0)),0),0)*$H128*$X128*$Y128),$D128)*$R128</f>
        <v>0.24783315084648519</v>
      </c>
      <c r="AE128" s="99">
        <f>MIN((IFERROR(IF(AND($V128&lt;=AE$1,$W128&gt;=AE$1),INDEX(Reliability!J$23:J$50,MATCH($S128,Reliability!$C$23:$C$50,0)),0),0)*IF($T128="n/a",$D128*$Y128,$G128)+IFERROR(IF(AND($V128&lt;=AE$1,$W128&gt;=AE$1),INDEX(Reliability!J$23:J$50,MATCH($T128,Reliability!$C$23:$C$50,0)),0),0)*$H128*$X128*$Y128),$D128)*$R128</f>
        <v>0.22981383765022201</v>
      </c>
      <c r="AF128" s="99">
        <f>MIN((IFERROR(IF(AND($V128&lt;=AF$1,$W128&gt;=AF$1),INDEX(Reliability!K$23:K$50,MATCH($S128,Reliability!$C$23:$C$50,0)),0),0)*IF($T128="n/a",$D128*$Y128,$G128)+IFERROR(IF(AND($V128&lt;=AF$1,$W128&gt;=AF$1),INDEX(Reliability!K$23:K$50,MATCH($T128,Reliability!$C$23:$C$50,0)),0),0)*$H128*$X128*$Y128),$D128)*$R128</f>
        <v>0.2117945244539588</v>
      </c>
      <c r="AG128" s="99">
        <f>MIN((IFERROR(IF(AND($V128&lt;=AG$1,$W128&gt;=AG$1),INDEX(Reliability!L$23:L$50,MATCH($S128,Reliability!$C$23:$C$50,0)),0),0)*IF($T128="n/a",$D128*$Y128,$G128)+IFERROR(IF(AND($V128&lt;=AG$1,$W128&gt;=AG$1),INDEX(Reliability!L$23:L$50,MATCH($T128,Reliability!$C$23:$C$50,0)),0),0)*$H128*$X128*$Y128),$D128)*$R128</f>
        <v>0.20783561956316701</v>
      </c>
      <c r="AH128" s="99">
        <f>MIN((IFERROR(IF(AND($V128&lt;=AH$1,$W128&gt;=AH$1),INDEX(Reliability!M$23:M$50,MATCH($S128,Reliability!$C$23:$C$50,0)),0),0)*IF($T128="n/a",$D128*$Y128,$G128)+IFERROR(IF(AND($V128&lt;=AH$1,$W128&gt;=AH$1),INDEX(Reliability!M$23:M$50,MATCH($T128,Reliability!$C$23:$C$50,0)),0),0)*$H128*$X128*$Y128),$D128)*$R128</f>
        <v>0.20387671467237523</v>
      </c>
      <c r="AI128" s="99">
        <f>MIN((IFERROR(IF(AND($V128&lt;=AI$1,$W128&gt;=AI$1),INDEX(Reliability!N$23:N$50,MATCH($S128,Reliability!$C$23:$C$50,0)),0),0)*IF($T128="n/a",$D128*$Y128,$G128)+IFERROR(IF(AND($V128&lt;=AI$1,$W128&gt;=AI$1),INDEX(Reliability!N$23:N$50,MATCH($T128,Reliability!$C$23:$C$50,0)),0),0)*$H128*$X128*$Y128),$D128)*$R128</f>
        <v>0.19991780978158347</v>
      </c>
      <c r="AJ128" s="99">
        <f>MIN((IFERROR(IF(AND($V128&lt;=AJ$1,$W128&gt;=AJ$1),INDEX(Reliability!O$23:O$50,MATCH($S128,Reliability!$C$23:$C$50,0)),0),0)*IF($T128="n/a",$D128*$Y128,$G128)+IFERROR(IF(AND($V128&lt;=AJ$1,$W128&gt;=AJ$1),INDEX(Reliability!O$23:O$50,MATCH($T128,Reliability!$C$23:$C$50,0)),0),0)*$H128*$X128*$Y128),$D128)*$R128</f>
        <v>0.19595890489079171</v>
      </c>
      <c r="AK128" s="99">
        <f>MIN((IFERROR(IF(AND($V128&lt;=AK$1,$W128&gt;=AK$1),INDEX(Reliability!P$23:P$50,MATCH($S128,Reliability!$C$23:$C$50,0)),0),0)*IF($T128="n/a",$D128*$Y128,$G128)+IFERROR(IF(AND($V128&lt;=AK$1,$W128&gt;=AK$1),INDEX(Reliability!P$23:P$50,MATCH($T128,Reliability!$C$23:$C$50,0)),0),0)*$H128*$X128*$Y128),$D128)*$R128</f>
        <v>0.192</v>
      </c>
    </row>
    <row r="129" spans="2:37" x14ac:dyDescent="0.25">
      <c r="B129" s="118" t="str">
        <f>unique_contracts!B125</f>
        <v>TWISSL_6_SOLAR</v>
      </c>
      <c r="C129" s="99" t="str">
        <f>unique_contracts!D125</f>
        <v>Online</v>
      </c>
      <c r="D129" s="117">
        <f>unique_contracts!J125</f>
        <v>1.5</v>
      </c>
      <c r="E129" s="99">
        <f>unique_contracts!M125</f>
        <v>0</v>
      </c>
      <c r="F129" s="99">
        <f>unique_contracts!N125</f>
        <v>0</v>
      </c>
      <c r="G129" s="99">
        <f>unique_contracts!P125</f>
        <v>0</v>
      </c>
      <c r="H129" s="99">
        <f>unique_contracts!R125</f>
        <v>0</v>
      </c>
      <c r="I129" s="99">
        <f>unique_contracts!V125</f>
        <v>0</v>
      </c>
      <c r="J129" s="118" t="str">
        <f>unique_contracts!AB125</f>
        <v>Buy</v>
      </c>
      <c r="K129" s="99">
        <f>unique_contracts!AM125</f>
        <v>2012</v>
      </c>
      <c r="L129" s="99">
        <f>unique_contracts!AN125</f>
        <v>11</v>
      </c>
      <c r="M129" s="99">
        <f>unique_contracts!AO125</f>
        <v>28</v>
      </c>
      <c r="N129" s="99">
        <f>unique_contracts!AP125</f>
        <v>2032</v>
      </c>
      <c r="O129" s="99">
        <f>unique_contracts!AQ125</f>
        <v>11</v>
      </c>
      <c r="P129" s="99">
        <f>unique_contracts!AR125</f>
        <v>27</v>
      </c>
      <c r="Q129" s="99" t="str">
        <f>unique_contracts!BP125</f>
        <v>EnergyCapacity</v>
      </c>
      <c r="R129" s="99">
        <f t="shared" si="14"/>
        <v>1</v>
      </c>
      <c r="S129" s="99" t="str">
        <f>IFERROR(IF(AND(I129&gt;0,E129="NotHybrid"),_xlfn.CONCAT(MAX(MIN(ROUNDDOWN(I129/D129,0),8),4),INDEX(resources!$G:$G,MATCH(B129,resources!$A:$A,0))),INDEX(resources!$G:$G,MATCH(B129,resources!$A:$A,0))),"n/a")</f>
        <v>utility_pv</v>
      </c>
      <c r="T129" s="99" t="str">
        <f t="shared" si="15"/>
        <v>n/a</v>
      </c>
      <c r="U129" s="99" t="str">
        <f t="shared" si="16"/>
        <v>utility_pv</v>
      </c>
      <c r="V129" s="99">
        <f t="shared" si="17"/>
        <v>2013</v>
      </c>
      <c r="W129" s="99">
        <f t="shared" si="18"/>
        <v>2032</v>
      </c>
      <c r="X129" s="116">
        <f t="shared" si="19"/>
        <v>1</v>
      </c>
      <c r="Y129" s="116">
        <f t="shared" si="20"/>
        <v>1</v>
      </c>
      <c r="Z129" s="99">
        <f>MIN((IFERROR(IF(AND($V129&lt;=Z$1,$W129&gt;=Z$1),INDEX(Reliability!E$23:E$50,MATCH($S129,Reliability!$C$23:$C$50,0)),0),0)*IF($T129="n/a",$D129*$Y129,$G129)+IFERROR(IF(AND($V129&lt;=Z$1,$W129&gt;=Z$1),INDEX(Reliability!E$23:E$50,MATCH($T129,Reliability!$C$23:$C$50,0)),0),0)*$H129*$X129*$Y129),$D129)*$R129</f>
        <v>0.18651876232923015</v>
      </c>
      <c r="AA129" s="99">
        <f>MIN((IFERROR(IF(AND($V129&lt;=AA$1,$W129&gt;=AA$1),INDEX(Reliability!F$23:F$50,MATCH($S129,Reliability!$C$23:$C$50,0)),0),0)*IF($T129="n/a",$D129*$Y129,$G129)+IFERROR(IF(AND($V129&lt;=AA$1,$W129&gt;=AA$1),INDEX(Reliability!F$23:F$50,MATCH($T129,Reliability!$C$23:$C$50,0)),0),0)*$H129*$X129*$Y129),$D129)*$R129</f>
        <v>0.18154416454998057</v>
      </c>
      <c r="AB129" s="99">
        <f>MIN((IFERROR(IF(AND($V129&lt;=AB$1,$W129&gt;=AB$1),INDEX(Reliability!G$23:G$50,MATCH($S129,Reliability!$C$23:$C$50,0)),0),0)*IF($T129="n/a",$D129*$Y129,$G129)+IFERROR(IF(AND($V129&lt;=AB$1,$W129&gt;=AB$1),INDEX(Reliability!G$23:G$50,MATCH($T129,Reliability!$C$23:$C$50,0)),0),0)*$H129*$X129*$Y129),$D129)*$R129</f>
        <v>0.17656956677073102</v>
      </c>
      <c r="AC129" s="99">
        <f>MIN((IFERROR(IF(AND($V129&lt;=AC$1,$W129&gt;=AC$1),INDEX(Reliability!H$23:H$50,MATCH($S129,Reliability!$C$23:$C$50,0)),0),0)*IF($T129="n/a",$D129*$Y129,$G129)+IFERROR(IF(AND($V129&lt;=AC$1,$W129&gt;=AC$1),INDEX(Reliability!H$23:H$50,MATCH($T129,Reliability!$C$23:$C$50,0)),0),0)*$H129*$X129*$Y129),$D129)*$R129</f>
        <v>0.15024307109698681</v>
      </c>
      <c r="AD129" s="99">
        <f>MIN((IFERROR(IF(AND($V129&lt;=AD$1,$W129&gt;=AD$1),INDEX(Reliability!I$23:I$50,MATCH($S129,Reliability!$C$23:$C$50,0)),0),0)*IF($T129="n/a",$D129*$Y129,$G129)+IFERROR(IF(AND($V129&lt;=AD$1,$W129&gt;=AD$1),INDEX(Reliability!I$23:I$50,MATCH($T129,Reliability!$C$23:$C$50,0)),0),0)*$H129*$X129*$Y129),$D129)*$R129</f>
        <v>0.12391657542324259</v>
      </c>
      <c r="AE129" s="99">
        <f>MIN((IFERROR(IF(AND($V129&lt;=AE$1,$W129&gt;=AE$1),INDEX(Reliability!J$23:J$50,MATCH($S129,Reliability!$C$23:$C$50,0)),0),0)*IF($T129="n/a",$D129*$Y129,$G129)+IFERROR(IF(AND($V129&lt;=AE$1,$W129&gt;=AE$1),INDEX(Reliability!J$23:J$50,MATCH($T129,Reliability!$C$23:$C$50,0)),0),0)*$H129*$X129*$Y129),$D129)*$R129</f>
        <v>0.114906918825111</v>
      </c>
      <c r="AF129" s="99">
        <f>MIN((IFERROR(IF(AND($V129&lt;=AF$1,$W129&gt;=AF$1),INDEX(Reliability!K$23:K$50,MATCH($S129,Reliability!$C$23:$C$50,0)),0),0)*IF($T129="n/a",$D129*$Y129,$G129)+IFERROR(IF(AND($V129&lt;=AF$1,$W129&gt;=AF$1),INDEX(Reliability!K$23:K$50,MATCH($T129,Reliability!$C$23:$C$50,0)),0),0)*$H129*$X129*$Y129),$D129)*$R129</f>
        <v>0.1058972622269794</v>
      </c>
      <c r="AG129" s="99">
        <f>MIN((IFERROR(IF(AND($V129&lt;=AG$1,$W129&gt;=AG$1),INDEX(Reliability!L$23:L$50,MATCH($S129,Reliability!$C$23:$C$50,0)),0),0)*IF($T129="n/a",$D129*$Y129,$G129)+IFERROR(IF(AND($V129&lt;=AG$1,$W129&gt;=AG$1),INDEX(Reliability!L$23:L$50,MATCH($T129,Reliability!$C$23:$C$50,0)),0),0)*$H129*$X129*$Y129),$D129)*$R129</f>
        <v>0.10391780978158351</v>
      </c>
      <c r="AH129" s="99">
        <f>MIN((IFERROR(IF(AND($V129&lt;=AH$1,$W129&gt;=AH$1),INDEX(Reliability!M$23:M$50,MATCH($S129,Reliability!$C$23:$C$50,0)),0),0)*IF($T129="n/a",$D129*$Y129,$G129)+IFERROR(IF(AND($V129&lt;=AH$1,$W129&gt;=AH$1),INDEX(Reliability!M$23:M$50,MATCH($T129,Reliability!$C$23:$C$50,0)),0),0)*$H129*$X129*$Y129),$D129)*$R129</f>
        <v>0.10193835733618761</v>
      </c>
      <c r="AI129" s="99">
        <f>MIN((IFERROR(IF(AND($V129&lt;=AI$1,$W129&gt;=AI$1),INDEX(Reliability!N$23:N$50,MATCH($S129,Reliability!$C$23:$C$50,0)),0),0)*IF($T129="n/a",$D129*$Y129,$G129)+IFERROR(IF(AND($V129&lt;=AI$1,$W129&gt;=AI$1),INDEX(Reliability!N$23:N$50,MATCH($T129,Reliability!$C$23:$C$50,0)),0),0)*$H129*$X129*$Y129),$D129)*$R129</f>
        <v>0</v>
      </c>
      <c r="AJ129" s="99">
        <f>MIN((IFERROR(IF(AND($V129&lt;=AJ$1,$W129&gt;=AJ$1),INDEX(Reliability!O$23:O$50,MATCH($S129,Reliability!$C$23:$C$50,0)),0),0)*IF($T129="n/a",$D129*$Y129,$G129)+IFERROR(IF(AND($V129&lt;=AJ$1,$W129&gt;=AJ$1),INDEX(Reliability!O$23:O$50,MATCH($T129,Reliability!$C$23:$C$50,0)),0),0)*$H129*$X129*$Y129),$D129)*$R129</f>
        <v>0</v>
      </c>
      <c r="AK129" s="99">
        <f>MIN((IFERROR(IF(AND($V129&lt;=AK$1,$W129&gt;=AK$1),INDEX(Reliability!P$23:P$50,MATCH($S129,Reliability!$C$23:$C$50,0)),0),0)*IF($T129="n/a",$D129*$Y129,$G129)+IFERROR(IF(AND($V129&lt;=AK$1,$W129&gt;=AK$1),INDEX(Reliability!P$23:P$50,MATCH($T129,Reliability!$C$23:$C$50,0)),0),0)*$H129*$X129*$Y129),$D129)*$R129</f>
        <v>0</v>
      </c>
    </row>
    <row r="130" spans="2:37" x14ac:dyDescent="0.25">
      <c r="B130" s="118" t="str">
        <f>unique_contracts!B126</f>
        <v>_EXISTING_GENERIC_INSTATE_SMALL_HYDRO</v>
      </c>
      <c r="C130" s="99" t="str">
        <f>unique_contracts!D126</f>
        <v>Online</v>
      </c>
      <c r="D130" s="117">
        <f>unique_contracts!J126</f>
        <v>0.6</v>
      </c>
      <c r="E130" s="99">
        <f>unique_contracts!M126</f>
        <v>0</v>
      </c>
      <c r="F130" s="99">
        <f>unique_contracts!N126</f>
        <v>0</v>
      </c>
      <c r="G130" s="99">
        <f>unique_contracts!P126</f>
        <v>0</v>
      </c>
      <c r="H130" s="99">
        <f>unique_contracts!R126</f>
        <v>0</v>
      </c>
      <c r="I130" s="99">
        <f>unique_contracts!V126</f>
        <v>0</v>
      </c>
      <c r="J130" s="118" t="str">
        <f>unique_contracts!AB126</f>
        <v>Buy</v>
      </c>
      <c r="K130" s="99">
        <f>unique_contracts!AM126</f>
        <v>2021</v>
      </c>
      <c r="L130" s="99">
        <f>unique_contracts!AN126</f>
        <v>10</v>
      </c>
      <c r="M130" s="99">
        <f>unique_contracts!AO126</f>
        <v>8</v>
      </c>
      <c r="N130" s="99">
        <f>unique_contracts!AP126</f>
        <v>2041</v>
      </c>
      <c r="O130" s="99">
        <f>unique_contracts!AQ126</f>
        <v>10</v>
      </c>
      <c r="P130" s="99">
        <f>unique_contracts!AR126</f>
        <v>7</v>
      </c>
      <c r="Q130" s="99" t="str">
        <f>unique_contracts!BP126</f>
        <v>EnergyCapacity</v>
      </c>
      <c r="R130" s="99">
        <f t="shared" si="14"/>
        <v>1</v>
      </c>
      <c r="S130" s="99" t="str">
        <f>IFERROR(IF(AND(I130&gt;0,E130="NotHybrid"),_xlfn.CONCAT(MAX(MIN(ROUNDDOWN(I130/D130,0),8),4),INDEX(resources!$G:$G,MATCH(B130,resources!$A:$A,0))),INDEX(resources!$G:$G,MATCH(B130,resources!$A:$A,0))),"n/a")</f>
        <v>hydro</v>
      </c>
      <c r="T130" s="99" t="str">
        <f t="shared" si="15"/>
        <v>n/a</v>
      </c>
      <c r="U130" s="99" t="str">
        <f t="shared" si="16"/>
        <v>hydro</v>
      </c>
      <c r="V130" s="99">
        <f t="shared" si="17"/>
        <v>2022</v>
      </c>
      <c r="W130" s="99">
        <f t="shared" si="18"/>
        <v>2041</v>
      </c>
      <c r="X130" s="116">
        <f t="shared" si="19"/>
        <v>1</v>
      </c>
      <c r="Y130" s="116">
        <f t="shared" si="20"/>
        <v>1</v>
      </c>
      <c r="Z130" s="99">
        <f>MIN((IFERROR(IF(AND($V130&lt;=Z$1,$W130&gt;=Z$1),INDEX(Reliability!E$23:E$50,MATCH($S130,Reliability!$C$23:$C$50,0)),0),0)*IF($T130="n/a",$D130*$Y130,$G130)+IFERROR(IF(AND($V130&lt;=Z$1,$W130&gt;=Z$1),INDEX(Reliability!E$23:E$50,MATCH($T130,Reliability!$C$23:$C$50,0)),0),0)*$H130*$X130*$Y130),$D130)*$R130</f>
        <v>0.30485125568714172</v>
      </c>
      <c r="AA130" s="99">
        <f>MIN((IFERROR(IF(AND($V130&lt;=AA$1,$W130&gt;=AA$1),INDEX(Reliability!F$23:F$50,MATCH($S130,Reliability!$C$23:$C$50,0)),0),0)*IF($T130="n/a",$D130*$Y130,$G130)+IFERROR(IF(AND($V130&lt;=AA$1,$W130&gt;=AA$1),INDEX(Reliability!F$23:F$50,MATCH($T130,Reliability!$C$23:$C$50,0)),0),0)*$H130*$X130*$Y130),$D130)*$R130</f>
        <v>0.31281950402926434</v>
      </c>
      <c r="AB130" s="99">
        <f>MIN((IFERROR(IF(AND($V130&lt;=AB$1,$W130&gt;=AB$1),INDEX(Reliability!G$23:G$50,MATCH($S130,Reliability!$C$23:$C$50,0)),0),0)*IF($T130="n/a",$D130*$Y130,$G130)+IFERROR(IF(AND($V130&lt;=AB$1,$W130&gt;=AB$1),INDEX(Reliability!G$23:G$50,MATCH($T130,Reliability!$C$23:$C$50,0)),0),0)*$H130*$X130*$Y130),$D130)*$R130</f>
        <v>0.32078775237138701</v>
      </c>
      <c r="AC130" s="99">
        <f>MIN((IFERROR(IF(AND($V130&lt;=AC$1,$W130&gt;=AC$1),INDEX(Reliability!H$23:H$50,MATCH($S130,Reliability!$C$23:$C$50,0)),0),0)*IF($T130="n/a",$D130*$Y130,$G130)+IFERROR(IF(AND($V130&lt;=AC$1,$W130&gt;=AC$1),INDEX(Reliability!H$23:H$50,MATCH($T130,Reliability!$C$23:$C$50,0)),0),0)*$H130*$X130*$Y130),$D130)*$R130</f>
        <v>0.3147805309848975</v>
      </c>
      <c r="AD130" s="99">
        <f>MIN((IFERROR(IF(AND($V130&lt;=AD$1,$W130&gt;=AD$1),INDEX(Reliability!I$23:I$50,MATCH($S130,Reliability!$C$23:$C$50,0)),0),0)*IF($T130="n/a",$D130*$Y130,$G130)+IFERROR(IF(AND($V130&lt;=AD$1,$W130&gt;=AD$1),INDEX(Reliability!I$23:I$50,MATCH($T130,Reliability!$C$23:$C$50,0)),0),0)*$H130*$X130*$Y130),$D130)*$R130</f>
        <v>0.30877330959840804</v>
      </c>
      <c r="AE130" s="99">
        <f>MIN((IFERROR(IF(AND($V130&lt;=AE$1,$W130&gt;=AE$1),INDEX(Reliability!J$23:J$50,MATCH($S130,Reliability!$C$23:$C$50,0)),0),0)*IF($T130="n/a",$D130*$Y130,$G130)+IFERROR(IF(AND($V130&lt;=AE$1,$W130&gt;=AE$1),INDEX(Reliability!J$23:J$50,MATCH($T130,Reliability!$C$23:$C$50,0)),0),0)*$H130*$X130*$Y130),$D130)*$R130</f>
        <v>0.31779563175438641</v>
      </c>
      <c r="AF130" s="99">
        <f>MIN((IFERROR(IF(AND($V130&lt;=AF$1,$W130&gt;=AF$1),INDEX(Reliability!K$23:K$50,MATCH($S130,Reliability!$C$23:$C$50,0)),0),0)*IF($T130="n/a",$D130*$Y130,$G130)+IFERROR(IF(AND($V130&lt;=AF$1,$W130&gt;=AF$1),INDEX(Reliability!K$23:K$50,MATCH($T130,Reliability!$C$23:$C$50,0)),0),0)*$H130*$X130*$Y130),$D130)*$R130</f>
        <v>0.32681795391036472</v>
      </c>
      <c r="AG130" s="99">
        <f>MIN((IFERROR(IF(AND($V130&lt;=AG$1,$W130&gt;=AG$1),INDEX(Reliability!L$23:L$50,MATCH($S130,Reliability!$C$23:$C$50,0)),0),0)*IF($T130="n/a",$D130*$Y130,$G130)+IFERROR(IF(AND($V130&lt;=AG$1,$W130&gt;=AG$1),INDEX(Reliability!L$23:L$50,MATCH($T130,Reliability!$C$23:$C$50,0)),0),0)*$H130*$X130*$Y130),$D130)*$R130</f>
        <v>0.31303494863958542</v>
      </c>
      <c r="AH130" s="99">
        <f>MIN((IFERROR(IF(AND($V130&lt;=AH$1,$W130&gt;=AH$1),INDEX(Reliability!M$23:M$50,MATCH($S130,Reliability!$C$23:$C$50,0)),0),0)*IF($T130="n/a",$D130*$Y130,$G130)+IFERROR(IF(AND($V130&lt;=AH$1,$W130&gt;=AH$1),INDEX(Reliability!M$23:M$50,MATCH($T130,Reliability!$C$23:$C$50,0)),0),0)*$H130*$X130*$Y130),$D130)*$R130</f>
        <v>0.29925194336880606</v>
      </c>
      <c r="AI130" s="99">
        <f>MIN((IFERROR(IF(AND($V130&lt;=AI$1,$W130&gt;=AI$1),INDEX(Reliability!N$23:N$50,MATCH($S130,Reliability!$C$23:$C$50,0)),0),0)*IF($T130="n/a",$D130*$Y130,$G130)+IFERROR(IF(AND($V130&lt;=AI$1,$W130&gt;=AI$1),INDEX(Reliability!N$23:N$50,MATCH($T130,Reliability!$C$23:$C$50,0)),0),0)*$H130*$X130*$Y130),$D130)*$R130</f>
        <v>0.2854689380980267</v>
      </c>
      <c r="AJ130" s="99">
        <f>MIN((IFERROR(IF(AND($V130&lt;=AJ$1,$W130&gt;=AJ$1),INDEX(Reliability!O$23:O$50,MATCH($S130,Reliability!$C$23:$C$50,0)),0),0)*IF($T130="n/a",$D130*$Y130,$G130)+IFERROR(IF(AND($V130&lt;=AJ$1,$W130&gt;=AJ$1),INDEX(Reliability!O$23:O$50,MATCH($T130,Reliability!$C$23:$C$50,0)),0),0)*$H130*$X130*$Y130),$D130)*$R130</f>
        <v>0.27168593282724735</v>
      </c>
      <c r="AK130" s="99">
        <f>MIN((IFERROR(IF(AND($V130&lt;=AK$1,$W130&gt;=AK$1),INDEX(Reliability!P$23:P$50,MATCH($S130,Reliability!$C$23:$C$50,0)),0),0)*IF($T130="n/a",$D130*$Y130,$G130)+IFERROR(IF(AND($V130&lt;=AK$1,$W130&gt;=AK$1),INDEX(Reliability!P$23:P$50,MATCH($T130,Reliability!$C$23:$C$50,0)),0),0)*$H130*$X130*$Y130),$D130)*$R130</f>
        <v>0.25790292755646799</v>
      </c>
    </row>
    <row r="131" spans="2:37" x14ac:dyDescent="0.25">
      <c r="B131" s="118" t="str">
        <f>unique_contracts!B127</f>
        <v>TRNQL8_2_AMASR1</v>
      </c>
      <c r="C131" s="99" t="str">
        <f>unique_contracts!D127</f>
        <v>Online</v>
      </c>
      <c r="D131" s="117">
        <f>unique_contracts!J127</f>
        <v>20</v>
      </c>
      <c r="E131" s="99">
        <f>unique_contracts!M127</f>
        <v>0</v>
      </c>
      <c r="F131" s="99">
        <f>unique_contracts!N127</f>
        <v>0</v>
      </c>
      <c r="G131" s="99">
        <f>unique_contracts!P127</f>
        <v>0</v>
      </c>
      <c r="H131" s="99">
        <f>unique_contracts!R127</f>
        <v>0</v>
      </c>
      <c r="I131" s="99">
        <f>unique_contracts!V127</f>
        <v>0</v>
      </c>
      <c r="J131" s="118" t="str">
        <f>unique_contracts!AB127</f>
        <v>Buy</v>
      </c>
      <c r="K131" s="99">
        <f>unique_contracts!AM127</f>
        <v>2018</v>
      </c>
      <c r="L131" s="99">
        <f>unique_contracts!AN127</f>
        <v>2</v>
      </c>
      <c r="M131" s="99">
        <f>unique_contracts!AO127</f>
        <v>9</v>
      </c>
      <c r="N131" s="99">
        <f>unique_contracts!AP127</f>
        <v>2035</v>
      </c>
      <c r="O131" s="99">
        <f>unique_contracts!AQ127</f>
        <v>2</v>
      </c>
      <c r="P131" s="99">
        <f>unique_contracts!AR127</f>
        <v>8</v>
      </c>
      <c r="Q131" s="99" t="str">
        <f>unique_contracts!BP127</f>
        <v>EnergyCapacity</v>
      </c>
      <c r="R131" s="99">
        <f t="shared" si="14"/>
        <v>1</v>
      </c>
      <c r="S131" s="99" t="str">
        <f>IFERROR(IF(AND(I131&gt;0,E131="NotHybrid"),_xlfn.CONCAT(MAX(MIN(ROUNDDOWN(I131/D131,0),8),4),INDEX(resources!$G:$G,MATCH(B131,resources!$A:$A,0))),INDEX(resources!$G:$G,MATCH(B131,resources!$A:$A,0))),"n/a")</f>
        <v>utility_pv</v>
      </c>
      <c r="T131" s="99" t="str">
        <f t="shared" si="15"/>
        <v>n/a</v>
      </c>
      <c r="U131" s="99" t="str">
        <f t="shared" si="16"/>
        <v>utility_pv</v>
      </c>
      <c r="V131" s="99">
        <f t="shared" si="17"/>
        <v>2018</v>
      </c>
      <c r="W131" s="99">
        <f t="shared" si="18"/>
        <v>2034</v>
      </c>
      <c r="X131" s="116">
        <f t="shared" si="19"/>
        <v>1</v>
      </c>
      <c r="Y131" s="116">
        <f t="shared" si="20"/>
        <v>1</v>
      </c>
      <c r="Z131" s="99">
        <f>MIN((IFERROR(IF(AND($V131&lt;=Z$1,$W131&gt;=Z$1),INDEX(Reliability!E$23:E$50,MATCH($S131,Reliability!$C$23:$C$50,0)),0),0)*IF($T131="n/a",$D131*$Y131,$G131)+IFERROR(IF(AND($V131&lt;=Z$1,$W131&gt;=Z$1),INDEX(Reliability!E$23:E$50,MATCH($T131,Reliability!$C$23:$C$50,0)),0),0)*$H131*$X131*$Y131),$D131)*$R131</f>
        <v>2.4869168310564018</v>
      </c>
      <c r="AA131" s="99">
        <f>MIN((IFERROR(IF(AND($V131&lt;=AA$1,$W131&gt;=AA$1),INDEX(Reliability!F$23:F$50,MATCH($S131,Reliability!$C$23:$C$50,0)),0),0)*IF($T131="n/a",$D131*$Y131,$G131)+IFERROR(IF(AND($V131&lt;=AA$1,$W131&gt;=AA$1),INDEX(Reliability!F$23:F$50,MATCH($T131,Reliability!$C$23:$C$50,0)),0),0)*$H131*$X131*$Y131),$D131)*$R131</f>
        <v>2.4205888606664079</v>
      </c>
      <c r="AB131" s="99">
        <f>MIN((IFERROR(IF(AND($V131&lt;=AB$1,$W131&gt;=AB$1),INDEX(Reliability!G$23:G$50,MATCH($S131,Reliability!$C$23:$C$50,0)),0),0)*IF($T131="n/a",$D131*$Y131,$G131)+IFERROR(IF(AND($V131&lt;=AB$1,$W131&gt;=AB$1),INDEX(Reliability!G$23:G$50,MATCH($T131,Reliability!$C$23:$C$50,0)),0),0)*$H131*$X131*$Y131),$D131)*$R131</f>
        <v>2.3542608902764135</v>
      </c>
      <c r="AC131" s="99">
        <f>MIN((IFERROR(IF(AND($V131&lt;=AC$1,$W131&gt;=AC$1),INDEX(Reliability!H$23:H$50,MATCH($S131,Reliability!$C$23:$C$50,0)),0),0)*IF($T131="n/a",$D131*$Y131,$G131)+IFERROR(IF(AND($V131&lt;=AC$1,$W131&gt;=AC$1),INDEX(Reliability!H$23:H$50,MATCH($T131,Reliability!$C$23:$C$50,0)),0),0)*$H131*$X131*$Y131),$D131)*$R131</f>
        <v>2.0032409479598239</v>
      </c>
      <c r="AD131" s="99">
        <f>MIN((IFERROR(IF(AND($V131&lt;=AD$1,$W131&gt;=AD$1),INDEX(Reliability!I$23:I$50,MATCH($S131,Reliability!$C$23:$C$50,0)),0),0)*IF($T131="n/a",$D131*$Y131,$G131)+IFERROR(IF(AND($V131&lt;=AD$1,$W131&gt;=AD$1),INDEX(Reliability!I$23:I$50,MATCH($T131,Reliability!$C$23:$C$50,0)),0),0)*$H131*$X131*$Y131),$D131)*$R131</f>
        <v>1.6522210056432347</v>
      </c>
      <c r="AE131" s="99">
        <f>MIN((IFERROR(IF(AND($V131&lt;=AE$1,$W131&gt;=AE$1),INDEX(Reliability!J$23:J$50,MATCH($S131,Reliability!$C$23:$C$50,0)),0),0)*IF($T131="n/a",$D131*$Y131,$G131)+IFERROR(IF(AND($V131&lt;=AE$1,$W131&gt;=AE$1),INDEX(Reliability!J$23:J$50,MATCH($T131,Reliability!$C$23:$C$50,0)),0),0)*$H131*$X131*$Y131),$D131)*$R131</f>
        <v>1.5320922510014801</v>
      </c>
      <c r="AF131" s="99">
        <f>MIN((IFERROR(IF(AND($V131&lt;=AF$1,$W131&gt;=AF$1),INDEX(Reliability!K$23:K$50,MATCH($S131,Reliability!$C$23:$C$50,0)),0),0)*IF($T131="n/a",$D131*$Y131,$G131)+IFERROR(IF(AND($V131&lt;=AF$1,$W131&gt;=AF$1),INDEX(Reliability!K$23:K$50,MATCH($T131,Reliability!$C$23:$C$50,0)),0),0)*$H131*$X131*$Y131),$D131)*$R131</f>
        <v>1.4119634963597252</v>
      </c>
      <c r="AG131" s="99">
        <f>MIN((IFERROR(IF(AND($V131&lt;=AG$1,$W131&gt;=AG$1),INDEX(Reliability!L$23:L$50,MATCH($S131,Reliability!$C$23:$C$50,0)),0),0)*IF($T131="n/a",$D131*$Y131,$G131)+IFERROR(IF(AND($V131&lt;=AG$1,$W131&gt;=AG$1),INDEX(Reliability!L$23:L$50,MATCH($T131,Reliability!$C$23:$C$50,0)),0),0)*$H131*$X131*$Y131),$D131)*$R131</f>
        <v>1.3855707970877802</v>
      </c>
      <c r="AH131" s="99">
        <f>MIN((IFERROR(IF(AND($V131&lt;=AH$1,$W131&gt;=AH$1),INDEX(Reliability!M$23:M$50,MATCH($S131,Reliability!$C$23:$C$50,0)),0),0)*IF($T131="n/a",$D131*$Y131,$G131)+IFERROR(IF(AND($V131&lt;=AH$1,$W131&gt;=AH$1),INDEX(Reliability!M$23:M$50,MATCH($T131,Reliability!$C$23:$C$50,0)),0),0)*$H131*$X131*$Y131),$D131)*$R131</f>
        <v>1.359178097815835</v>
      </c>
      <c r="AI131" s="99">
        <f>MIN((IFERROR(IF(AND($V131&lt;=AI$1,$W131&gt;=AI$1),INDEX(Reliability!N$23:N$50,MATCH($S131,Reliability!$C$23:$C$50,0)),0),0)*IF($T131="n/a",$D131*$Y131,$G131)+IFERROR(IF(AND($V131&lt;=AI$1,$W131&gt;=AI$1),INDEX(Reliability!N$23:N$50,MATCH($T131,Reliability!$C$23:$C$50,0)),0),0)*$H131*$X131*$Y131),$D131)*$R131</f>
        <v>1.3327853985438898</v>
      </c>
      <c r="AJ131" s="99">
        <f>MIN((IFERROR(IF(AND($V131&lt;=AJ$1,$W131&gt;=AJ$1),INDEX(Reliability!O$23:O$50,MATCH($S131,Reliability!$C$23:$C$50,0)),0),0)*IF($T131="n/a",$D131*$Y131,$G131)+IFERROR(IF(AND($V131&lt;=AJ$1,$W131&gt;=AJ$1),INDEX(Reliability!O$23:O$50,MATCH($T131,Reliability!$C$23:$C$50,0)),0),0)*$H131*$X131*$Y131),$D131)*$R131</f>
        <v>1.3063926992719446</v>
      </c>
      <c r="AK131" s="99">
        <f>MIN((IFERROR(IF(AND($V131&lt;=AK$1,$W131&gt;=AK$1),INDEX(Reliability!P$23:P$50,MATCH($S131,Reliability!$C$23:$C$50,0)),0),0)*IF($T131="n/a",$D131*$Y131,$G131)+IFERROR(IF(AND($V131&lt;=AK$1,$W131&gt;=AK$1),INDEX(Reliability!P$23:P$50,MATCH($T131,Reliability!$C$23:$C$50,0)),0),0)*$H131*$X131*$Y131),$D131)*$R131</f>
        <v>0</v>
      </c>
    </row>
    <row r="132" spans="2:37" x14ac:dyDescent="0.25">
      <c r="B132" s="118" t="str">
        <f>unique_contracts!B128</f>
        <v>TOPAZ_2_SOLAR</v>
      </c>
      <c r="C132" s="99" t="str">
        <f>unique_contracts!D128</f>
        <v>Online</v>
      </c>
      <c r="D132" s="117">
        <f>unique_contracts!J128</f>
        <v>550</v>
      </c>
      <c r="E132" s="99">
        <f>unique_contracts!M128</f>
        <v>0</v>
      </c>
      <c r="F132" s="99">
        <f>unique_contracts!N128</f>
        <v>0</v>
      </c>
      <c r="G132" s="99">
        <f>unique_contracts!P128</f>
        <v>0</v>
      </c>
      <c r="H132" s="99">
        <f>unique_contracts!R128</f>
        <v>0</v>
      </c>
      <c r="I132" s="99">
        <f>unique_contracts!V128</f>
        <v>0</v>
      </c>
      <c r="J132" s="118" t="str">
        <f>unique_contracts!AB128</f>
        <v>Buy</v>
      </c>
      <c r="K132" s="99">
        <f>unique_contracts!AM128</f>
        <v>2014</v>
      </c>
      <c r="L132" s="99">
        <f>unique_contracts!AN128</f>
        <v>10</v>
      </c>
      <c r="M132" s="99">
        <f>unique_contracts!AO128</f>
        <v>27</v>
      </c>
      <c r="N132" s="99">
        <f>unique_contracts!AP128</f>
        <v>2039</v>
      </c>
      <c r="O132" s="99">
        <f>unique_contracts!AQ128</f>
        <v>10</v>
      </c>
      <c r="P132" s="99">
        <f>unique_contracts!AR128</f>
        <v>26</v>
      </c>
      <c r="Q132" s="99" t="str">
        <f>unique_contracts!BP128</f>
        <v>EnergyCapacity</v>
      </c>
      <c r="R132" s="99">
        <f t="shared" si="14"/>
        <v>1</v>
      </c>
      <c r="S132" s="99" t="str">
        <f>IFERROR(IF(AND(I132&gt;0,E132="NotHybrid"),_xlfn.CONCAT(MAX(MIN(ROUNDDOWN(I132/D132,0),8),4),INDEX(resources!$G:$G,MATCH(B132,resources!$A:$A,0))),INDEX(resources!$G:$G,MATCH(B132,resources!$A:$A,0))),"n/a")</f>
        <v>utility_pv</v>
      </c>
      <c r="T132" s="99" t="str">
        <f t="shared" si="15"/>
        <v>n/a</v>
      </c>
      <c r="U132" s="99" t="str">
        <f t="shared" si="16"/>
        <v>utility_pv</v>
      </c>
      <c r="V132" s="99">
        <f t="shared" si="17"/>
        <v>2015</v>
      </c>
      <c r="W132" s="99">
        <f t="shared" si="18"/>
        <v>2039</v>
      </c>
      <c r="X132" s="116">
        <f t="shared" si="19"/>
        <v>1</v>
      </c>
      <c r="Y132" s="116">
        <f t="shared" si="20"/>
        <v>1</v>
      </c>
      <c r="Z132" s="99">
        <f>MIN((IFERROR(IF(AND($V132&lt;=Z$1,$W132&gt;=Z$1),INDEX(Reliability!E$23:E$50,MATCH($S132,Reliability!$C$23:$C$50,0)),0),0)*IF($T132="n/a",$D132*$Y132,$G132)+IFERROR(IF(AND($V132&lt;=Z$1,$W132&gt;=Z$1),INDEX(Reliability!E$23:E$50,MATCH($T132,Reliability!$C$23:$C$50,0)),0),0)*$H132*$X132*$Y132),$D132)*$R132</f>
        <v>68.390212854051057</v>
      </c>
      <c r="AA132" s="99">
        <f>MIN((IFERROR(IF(AND($V132&lt;=AA$1,$W132&gt;=AA$1),INDEX(Reliability!F$23:F$50,MATCH($S132,Reliability!$C$23:$C$50,0)),0),0)*IF($T132="n/a",$D132*$Y132,$G132)+IFERROR(IF(AND($V132&lt;=AA$1,$W132&gt;=AA$1),INDEX(Reliability!F$23:F$50,MATCH($T132,Reliability!$C$23:$C$50,0)),0),0)*$H132*$X132*$Y132),$D132)*$R132</f>
        <v>66.566193668326207</v>
      </c>
      <c r="AB132" s="99">
        <f>MIN((IFERROR(IF(AND($V132&lt;=AB$1,$W132&gt;=AB$1),INDEX(Reliability!G$23:G$50,MATCH($S132,Reliability!$C$23:$C$50,0)),0),0)*IF($T132="n/a",$D132*$Y132,$G132)+IFERROR(IF(AND($V132&lt;=AB$1,$W132&gt;=AB$1),INDEX(Reliability!G$23:G$50,MATCH($T132,Reliability!$C$23:$C$50,0)),0),0)*$H132*$X132*$Y132),$D132)*$R132</f>
        <v>64.742174482601371</v>
      </c>
      <c r="AC132" s="99">
        <f>MIN((IFERROR(IF(AND($V132&lt;=AC$1,$W132&gt;=AC$1),INDEX(Reliability!H$23:H$50,MATCH($S132,Reliability!$C$23:$C$50,0)),0),0)*IF($T132="n/a",$D132*$Y132,$G132)+IFERROR(IF(AND($V132&lt;=AC$1,$W132&gt;=AC$1),INDEX(Reliability!H$23:H$50,MATCH($T132,Reliability!$C$23:$C$50,0)),0),0)*$H132*$X132*$Y132),$D132)*$R132</f>
        <v>55.089126068895162</v>
      </c>
      <c r="AD132" s="99">
        <f>MIN((IFERROR(IF(AND($V132&lt;=AD$1,$W132&gt;=AD$1),INDEX(Reliability!I$23:I$50,MATCH($S132,Reliability!$C$23:$C$50,0)),0),0)*IF($T132="n/a",$D132*$Y132,$G132)+IFERROR(IF(AND($V132&lt;=AD$1,$W132&gt;=AD$1),INDEX(Reliability!I$23:I$50,MATCH($T132,Reliability!$C$23:$C$50,0)),0),0)*$H132*$X132*$Y132),$D132)*$R132</f>
        <v>45.436077655188953</v>
      </c>
      <c r="AE132" s="99">
        <f>MIN((IFERROR(IF(AND($V132&lt;=AE$1,$W132&gt;=AE$1),INDEX(Reliability!J$23:J$50,MATCH($S132,Reliability!$C$23:$C$50,0)),0),0)*IF($T132="n/a",$D132*$Y132,$G132)+IFERROR(IF(AND($V132&lt;=AE$1,$W132&gt;=AE$1),INDEX(Reliability!J$23:J$50,MATCH($T132,Reliability!$C$23:$C$50,0)),0),0)*$H132*$X132*$Y132),$D132)*$R132</f>
        <v>42.1325369025407</v>
      </c>
      <c r="AF132" s="99">
        <f>MIN((IFERROR(IF(AND($V132&lt;=AF$1,$W132&gt;=AF$1),INDEX(Reliability!K$23:K$50,MATCH($S132,Reliability!$C$23:$C$50,0)),0),0)*IF($T132="n/a",$D132*$Y132,$G132)+IFERROR(IF(AND($V132&lt;=AF$1,$W132&gt;=AF$1),INDEX(Reliability!K$23:K$50,MATCH($T132,Reliability!$C$23:$C$50,0)),0),0)*$H132*$X132*$Y132),$D132)*$R132</f>
        <v>38.828996149892447</v>
      </c>
      <c r="AG132" s="99">
        <f>MIN((IFERROR(IF(AND($V132&lt;=AG$1,$W132&gt;=AG$1),INDEX(Reliability!L$23:L$50,MATCH($S132,Reliability!$C$23:$C$50,0)),0),0)*IF($T132="n/a",$D132*$Y132,$G132)+IFERROR(IF(AND($V132&lt;=AG$1,$W132&gt;=AG$1),INDEX(Reliability!L$23:L$50,MATCH($T132,Reliability!$C$23:$C$50,0)),0),0)*$H132*$X132*$Y132),$D132)*$R132</f>
        <v>38.103196919913955</v>
      </c>
      <c r="AH132" s="99">
        <f>MIN((IFERROR(IF(AND($V132&lt;=AH$1,$W132&gt;=AH$1),INDEX(Reliability!M$23:M$50,MATCH($S132,Reliability!$C$23:$C$50,0)),0),0)*IF($T132="n/a",$D132*$Y132,$G132)+IFERROR(IF(AND($V132&lt;=AH$1,$W132&gt;=AH$1),INDEX(Reliability!M$23:M$50,MATCH($T132,Reliability!$C$23:$C$50,0)),0),0)*$H132*$X132*$Y132),$D132)*$R132</f>
        <v>37.377397689935464</v>
      </c>
      <c r="AI132" s="99">
        <f>MIN((IFERROR(IF(AND($V132&lt;=AI$1,$W132&gt;=AI$1),INDEX(Reliability!N$23:N$50,MATCH($S132,Reliability!$C$23:$C$50,0)),0),0)*IF($T132="n/a",$D132*$Y132,$G132)+IFERROR(IF(AND($V132&lt;=AI$1,$W132&gt;=AI$1),INDEX(Reliability!N$23:N$50,MATCH($T132,Reliability!$C$23:$C$50,0)),0),0)*$H132*$X132*$Y132),$D132)*$R132</f>
        <v>36.651598459956972</v>
      </c>
      <c r="AJ132" s="99">
        <f>MIN((IFERROR(IF(AND($V132&lt;=AJ$1,$W132&gt;=AJ$1),INDEX(Reliability!O$23:O$50,MATCH($S132,Reliability!$C$23:$C$50,0)),0),0)*IF($T132="n/a",$D132*$Y132,$G132)+IFERROR(IF(AND($V132&lt;=AJ$1,$W132&gt;=AJ$1),INDEX(Reliability!O$23:O$50,MATCH($T132,Reliability!$C$23:$C$50,0)),0),0)*$H132*$X132*$Y132),$D132)*$R132</f>
        <v>35.92579922997848</v>
      </c>
      <c r="AK132" s="99">
        <f>MIN((IFERROR(IF(AND($V132&lt;=AK$1,$W132&gt;=AK$1),INDEX(Reliability!P$23:P$50,MATCH($S132,Reliability!$C$23:$C$50,0)),0),0)*IF($T132="n/a",$D132*$Y132,$G132)+IFERROR(IF(AND($V132&lt;=AK$1,$W132&gt;=AK$1),INDEX(Reliability!P$23:P$50,MATCH($T132,Reliability!$C$23:$C$50,0)),0),0)*$H132*$X132*$Y132),$D132)*$R132</f>
        <v>35.200000000000003</v>
      </c>
    </row>
    <row r="133" spans="2:37" x14ac:dyDescent="0.25">
      <c r="B133" s="118" t="str">
        <f>unique_contracts!B129</f>
        <v>TOADTW_6_UNIT</v>
      </c>
      <c r="C133" s="99" t="str">
        <f>unique_contracts!D129</f>
        <v>Online</v>
      </c>
      <c r="D133" s="117">
        <f>unique_contracts!J129</f>
        <v>1.5</v>
      </c>
      <c r="E133" s="99">
        <f>unique_contracts!M129</f>
        <v>0</v>
      </c>
      <c r="F133" s="99">
        <f>unique_contracts!N129</f>
        <v>0</v>
      </c>
      <c r="G133" s="99">
        <f>unique_contracts!P129</f>
        <v>0</v>
      </c>
      <c r="H133" s="99">
        <f>unique_contracts!R129</f>
        <v>0</v>
      </c>
      <c r="I133" s="99">
        <f>unique_contracts!V129</f>
        <v>0</v>
      </c>
      <c r="J133" s="118" t="str">
        <f>unique_contracts!AB129</f>
        <v>Owned</v>
      </c>
      <c r="K133" s="99">
        <f>unique_contracts!AM129</f>
        <v>1950</v>
      </c>
      <c r="L133" s="99">
        <f>unique_contracts!AN129</f>
        <v>1</v>
      </c>
      <c r="M133" s="99">
        <f>unique_contracts!AO129</f>
        <v>1</v>
      </c>
      <c r="N133" s="99">
        <f>unique_contracts!AP129</f>
        <v>2099</v>
      </c>
      <c r="O133" s="99">
        <f>unique_contracts!AQ129</f>
        <v>12</v>
      </c>
      <c r="P133" s="99">
        <f>unique_contracts!AR129</f>
        <v>31</v>
      </c>
      <c r="Q133" s="99" t="str">
        <f>unique_contracts!BP129</f>
        <v>EnergyCapacity</v>
      </c>
      <c r="R133" s="99">
        <f t="shared" si="14"/>
        <v>1</v>
      </c>
      <c r="S133" s="99" t="str">
        <f>IFERROR(IF(AND(I133&gt;0,E133="NotHybrid"),_xlfn.CONCAT(MAX(MIN(ROUNDDOWN(I133/D133,0),8),4),INDEX(resources!$G:$G,MATCH(B133,resources!$A:$A,0))),INDEX(resources!$G:$G,MATCH(B133,resources!$A:$A,0))),"n/a")</f>
        <v>small_hydro</v>
      </c>
      <c r="T133" s="99" t="str">
        <f t="shared" si="15"/>
        <v>n/a</v>
      </c>
      <c r="U133" s="99" t="str">
        <f t="shared" si="16"/>
        <v>small_hydro</v>
      </c>
      <c r="V133" s="99">
        <f t="shared" si="17"/>
        <v>1950</v>
      </c>
      <c r="W133" s="99">
        <f t="shared" si="18"/>
        <v>2099</v>
      </c>
      <c r="X133" s="116">
        <f t="shared" si="19"/>
        <v>1</v>
      </c>
      <c r="Y133" s="116">
        <f t="shared" si="20"/>
        <v>1</v>
      </c>
      <c r="Z133" s="99">
        <f>MIN((IFERROR(IF(AND($V133&lt;=Z$1,$W133&gt;=Z$1),INDEX(Reliability!E$23:E$50,MATCH($S133,Reliability!$C$23:$C$50,0)),0),0)*IF($T133="n/a",$D133*$Y133,$G133)+IFERROR(IF(AND($V133&lt;=Z$1,$W133&gt;=Z$1),INDEX(Reliability!E$23:E$50,MATCH($T133,Reliability!$C$23:$C$50,0)),0),0)*$H133*$X133*$Y133),$D133)*$R133</f>
        <v>0.5465939401672163</v>
      </c>
      <c r="AA133" s="99">
        <f>MIN((IFERROR(IF(AND($V133&lt;=AA$1,$W133&gt;=AA$1),INDEX(Reliability!F$23:F$50,MATCH($S133,Reliability!$C$23:$C$50,0)),0),0)*IF($T133="n/a",$D133*$Y133,$G133)+IFERROR(IF(AND($V133&lt;=AA$1,$W133&gt;=AA$1),INDEX(Reliability!F$23:F$50,MATCH($T133,Reliability!$C$23:$C$50,0)),0),0)*$H133*$X133*$Y133),$D133)*$R133</f>
        <v>0.56088089544884878</v>
      </c>
      <c r="AB133" s="99">
        <f>MIN((IFERROR(IF(AND($V133&lt;=AB$1,$W133&gt;=AB$1),INDEX(Reliability!G$23:G$50,MATCH($S133,Reliability!$C$23:$C$50,0)),0),0)*IF($T133="n/a",$D133*$Y133,$G133)+IFERROR(IF(AND($V133&lt;=AB$1,$W133&gt;=AB$1),INDEX(Reliability!G$23:G$50,MATCH($T133,Reliability!$C$23:$C$50,0)),0),0)*$H133*$X133*$Y133),$D133)*$R133</f>
        <v>0.57516785073048116</v>
      </c>
      <c r="AC133" s="99">
        <f>MIN((IFERROR(IF(AND($V133&lt;=AC$1,$W133&gt;=AC$1),INDEX(Reliability!H$23:H$50,MATCH($S133,Reliability!$C$23:$C$50,0)),0),0)*IF($T133="n/a",$D133*$Y133,$G133)+IFERROR(IF(AND($V133&lt;=AC$1,$W133&gt;=AC$1),INDEX(Reliability!H$23:H$50,MATCH($T133,Reliability!$C$23:$C$50,0)),0),0)*$H133*$X133*$Y133),$D133)*$R133</f>
        <v>0.56439698872534705</v>
      </c>
      <c r="AD133" s="99">
        <f>MIN((IFERROR(IF(AND($V133&lt;=AD$1,$W133&gt;=AD$1),INDEX(Reliability!I$23:I$50,MATCH($S133,Reliability!$C$23:$C$50,0)),0),0)*IF($T133="n/a",$D133*$Y133,$G133)+IFERROR(IF(AND($V133&lt;=AD$1,$W133&gt;=AD$1),INDEX(Reliability!I$23:I$50,MATCH($T133,Reliability!$C$23:$C$50,0)),0),0)*$H133*$X133*$Y133),$D133)*$R133</f>
        <v>0.55362612672021294</v>
      </c>
      <c r="AE133" s="99">
        <f>MIN((IFERROR(IF(AND($V133&lt;=AE$1,$W133&gt;=AE$1),INDEX(Reliability!J$23:J$50,MATCH($S133,Reliability!$C$23:$C$50,0)),0),0)*IF($T133="n/a",$D133*$Y133,$G133)+IFERROR(IF(AND($V133&lt;=AE$1,$W133&gt;=AE$1),INDEX(Reliability!J$23:J$50,MATCH($T133,Reliability!$C$23:$C$50,0)),0),0)*$H133*$X133*$Y133),$D133)*$R133</f>
        <v>0.56980302127023985</v>
      </c>
      <c r="AF133" s="99">
        <f>MIN((IFERROR(IF(AND($V133&lt;=AF$1,$W133&gt;=AF$1),INDEX(Reliability!K$23:K$50,MATCH($S133,Reliability!$C$23:$C$50,0)),0),0)*IF($T133="n/a",$D133*$Y133,$G133)+IFERROR(IF(AND($V133&lt;=AF$1,$W133&gt;=AF$1),INDEX(Reliability!K$23:K$50,MATCH($T133,Reliability!$C$23:$C$50,0)),0),0)*$H133*$X133*$Y133),$D133)*$R133</f>
        <v>0.58597991582026676</v>
      </c>
      <c r="AG133" s="99">
        <f>MIN((IFERROR(IF(AND($V133&lt;=AG$1,$W133&gt;=AG$1),INDEX(Reliability!L$23:L$50,MATCH($S133,Reliability!$C$23:$C$50,0)),0),0)*IF($T133="n/a",$D133*$Y133,$G133)+IFERROR(IF(AND($V133&lt;=AG$1,$W133&gt;=AG$1),INDEX(Reliability!L$23:L$50,MATCH($T133,Reliability!$C$23:$C$50,0)),0),0)*$H133*$X133*$Y133),$D133)*$R133</f>
        <v>0.56126718455294877</v>
      </c>
      <c r="AH133" s="99">
        <f>MIN((IFERROR(IF(AND($V133&lt;=AH$1,$W133&gt;=AH$1),INDEX(Reliability!M$23:M$50,MATCH($S133,Reliability!$C$23:$C$50,0)),0),0)*IF($T133="n/a",$D133*$Y133,$G133)+IFERROR(IF(AND($V133&lt;=AH$1,$W133&gt;=AH$1),INDEX(Reliability!M$23:M$50,MATCH($T133,Reliability!$C$23:$C$50,0)),0),0)*$H133*$X133*$Y133),$D133)*$R133</f>
        <v>0.53655445328563078</v>
      </c>
      <c r="AI133" s="99">
        <f>MIN((IFERROR(IF(AND($V133&lt;=AI$1,$W133&gt;=AI$1),INDEX(Reliability!N$23:N$50,MATCH($S133,Reliability!$C$23:$C$50,0)),0),0)*IF($T133="n/a",$D133*$Y133,$G133)+IFERROR(IF(AND($V133&lt;=AI$1,$W133&gt;=AI$1),INDEX(Reliability!N$23:N$50,MATCH($T133,Reliability!$C$23:$C$50,0)),0),0)*$H133*$X133*$Y133),$D133)*$R133</f>
        <v>0.51184172201831279</v>
      </c>
      <c r="AJ133" s="99">
        <f>MIN((IFERROR(IF(AND($V133&lt;=AJ$1,$W133&gt;=AJ$1),INDEX(Reliability!O$23:O$50,MATCH($S133,Reliability!$C$23:$C$50,0)),0),0)*IF($T133="n/a",$D133*$Y133,$G133)+IFERROR(IF(AND($V133&lt;=AJ$1,$W133&gt;=AJ$1),INDEX(Reliability!O$23:O$50,MATCH($T133,Reliability!$C$23:$C$50,0)),0),0)*$H133*$X133*$Y133),$D133)*$R133</f>
        <v>0.48712899075099481</v>
      </c>
      <c r="AK133" s="99">
        <f>MIN((IFERROR(IF(AND($V133&lt;=AK$1,$W133&gt;=AK$1),INDEX(Reliability!P$23:P$50,MATCH($S133,Reliability!$C$23:$C$50,0)),0),0)*IF($T133="n/a",$D133*$Y133,$G133)+IFERROR(IF(AND($V133&lt;=AK$1,$W133&gt;=AK$1),INDEX(Reliability!P$23:P$50,MATCH($T133,Reliability!$C$23:$C$50,0)),0),0)*$H133*$X133*$Y133),$D133)*$R133</f>
        <v>0.46241625948367665</v>
      </c>
    </row>
    <row r="134" spans="2:37" x14ac:dyDescent="0.25">
      <c r="B134" s="118" t="str">
        <f>unique_contracts!B130</f>
        <v>TMPLTN_2_SOLAR</v>
      </c>
      <c r="C134" s="99" t="str">
        <f>unique_contracts!D130</f>
        <v>Online</v>
      </c>
      <c r="D134" s="117">
        <f>unique_contracts!J130</f>
        <v>1.5</v>
      </c>
      <c r="E134" s="99">
        <f>unique_contracts!M130</f>
        <v>0</v>
      </c>
      <c r="F134" s="99">
        <f>unique_contracts!N130</f>
        <v>0</v>
      </c>
      <c r="G134" s="99">
        <f>unique_contracts!P130</f>
        <v>0</v>
      </c>
      <c r="H134" s="99">
        <f>unique_contracts!R130</f>
        <v>0</v>
      </c>
      <c r="I134" s="99">
        <f>unique_contracts!V130</f>
        <v>0</v>
      </c>
      <c r="J134" s="118" t="str">
        <f>unique_contracts!AB130</f>
        <v>Buy</v>
      </c>
      <c r="K134" s="99">
        <f>unique_contracts!AM130</f>
        <v>2014</v>
      </c>
      <c r="L134" s="99">
        <f>unique_contracts!AN130</f>
        <v>3</v>
      </c>
      <c r="M134" s="99">
        <f>unique_contracts!AO130</f>
        <v>6</v>
      </c>
      <c r="N134" s="99">
        <f>unique_contracts!AP130</f>
        <v>2034</v>
      </c>
      <c r="O134" s="99">
        <f>unique_contracts!AQ130</f>
        <v>3</v>
      </c>
      <c r="P134" s="99">
        <f>unique_contracts!AR130</f>
        <v>5</v>
      </c>
      <c r="Q134" s="99" t="str">
        <f>unique_contracts!BP130</f>
        <v>EnergyCapacity</v>
      </c>
      <c r="R134" s="99">
        <f t="shared" si="14"/>
        <v>1</v>
      </c>
      <c r="S134" s="99" t="str">
        <f>IFERROR(IF(AND(I134&gt;0,E134="NotHybrid"),_xlfn.CONCAT(MAX(MIN(ROUNDDOWN(I134/D134,0),8),4),INDEX(resources!$G:$G,MATCH(B134,resources!$A:$A,0))),INDEX(resources!$G:$G,MATCH(B134,resources!$A:$A,0))),"n/a")</f>
        <v>utility_pv</v>
      </c>
      <c r="T134" s="99" t="str">
        <f t="shared" si="15"/>
        <v>n/a</v>
      </c>
      <c r="U134" s="99" t="str">
        <f t="shared" si="16"/>
        <v>utility_pv</v>
      </c>
      <c r="V134" s="99">
        <f t="shared" si="17"/>
        <v>2014</v>
      </c>
      <c r="W134" s="99">
        <f t="shared" si="18"/>
        <v>2033</v>
      </c>
      <c r="X134" s="116">
        <f t="shared" si="19"/>
        <v>1</v>
      </c>
      <c r="Y134" s="116">
        <f t="shared" si="20"/>
        <v>1</v>
      </c>
      <c r="Z134" s="99">
        <f>MIN((IFERROR(IF(AND($V134&lt;=Z$1,$W134&gt;=Z$1),INDEX(Reliability!E$23:E$50,MATCH($S134,Reliability!$C$23:$C$50,0)),0),0)*IF($T134="n/a",$D134*$Y134,$G134)+IFERROR(IF(AND($V134&lt;=Z$1,$W134&gt;=Z$1),INDEX(Reliability!E$23:E$50,MATCH($T134,Reliability!$C$23:$C$50,0)),0),0)*$H134*$X134*$Y134),$D134)*$R134</f>
        <v>0.18651876232923015</v>
      </c>
      <c r="AA134" s="99">
        <f>MIN((IFERROR(IF(AND($V134&lt;=AA$1,$W134&gt;=AA$1),INDEX(Reliability!F$23:F$50,MATCH($S134,Reliability!$C$23:$C$50,0)),0),0)*IF($T134="n/a",$D134*$Y134,$G134)+IFERROR(IF(AND($V134&lt;=AA$1,$W134&gt;=AA$1),INDEX(Reliability!F$23:F$50,MATCH($T134,Reliability!$C$23:$C$50,0)),0),0)*$H134*$X134*$Y134),$D134)*$R134</f>
        <v>0.18154416454998057</v>
      </c>
      <c r="AB134" s="99">
        <f>MIN((IFERROR(IF(AND($V134&lt;=AB$1,$W134&gt;=AB$1),INDEX(Reliability!G$23:G$50,MATCH($S134,Reliability!$C$23:$C$50,0)),0),0)*IF($T134="n/a",$D134*$Y134,$G134)+IFERROR(IF(AND($V134&lt;=AB$1,$W134&gt;=AB$1),INDEX(Reliability!G$23:G$50,MATCH($T134,Reliability!$C$23:$C$50,0)),0),0)*$H134*$X134*$Y134),$D134)*$R134</f>
        <v>0.17656956677073102</v>
      </c>
      <c r="AC134" s="99">
        <f>MIN((IFERROR(IF(AND($V134&lt;=AC$1,$W134&gt;=AC$1),INDEX(Reliability!H$23:H$50,MATCH($S134,Reliability!$C$23:$C$50,0)),0),0)*IF($T134="n/a",$D134*$Y134,$G134)+IFERROR(IF(AND($V134&lt;=AC$1,$W134&gt;=AC$1),INDEX(Reliability!H$23:H$50,MATCH($T134,Reliability!$C$23:$C$50,0)),0),0)*$H134*$X134*$Y134),$D134)*$R134</f>
        <v>0.15024307109698681</v>
      </c>
      <c r="AD134" s="99">
        <f>MIN((IFERROR(IF(AND($V134&lt;=AD$1,$W134&gt;=AD$1),INDEX(Reliability!I$23:I$50,MATCH($S134,Reliability!$C$23:$C$50,0)),0),0)*IF($T134="n/a",$D134*$Y134,$G134)+IFERROR(IF(AND($V134&lt;=AD$1,$W134&gt;=AD$1),INDEX(Reliability!I$23:I$50,MATCH($T134,Reliability!$C$23:$C$50,0)),0),0)*$H134*$X134*$Y134),$D134)*$R134</f>
        <v>0.12391657542324259</v>
      </c>
      <c r="AE134" s="99">
        <f>MIN((IFERROR(IF(AND($V134&lt;=AE$1,$W134&gt;=AE$1),INDEX(Reliability!J$23:J$50,MATCH($S134,Reliability!$C$23:$C$50,0)),0),0)*IF($T134="n/a",$D134*$Y134,$G134)+IFERROR(IF(AND($V134&lt;=AE$1,$W134&gt;=AE$1),INDEX(Reliability!J$23:J$50,MATCH($T134,Reliability!$C$23:$C$50,0)),0),0)*$H134*$X134*$Y134),$D134)*$R134</f>
        <v>0.114906918825111</v>
      </c>
      <c r="AF134" s="99">
        <f>MIN((IFERROR(IF(AND($V134&lt;=AF$1,$W134&gt;=AF$1),INDEX(Reliability!K$23:K$50,MATCH($S134,Reliability!$C$23:$C$50,0)),0),0)*IF($T134="n/a",$D134*$Y134,$G134)+IFERROR(IF(AND($V134&lt;=AF$1,$W134&gt;=AF$1),INDEX(Reliability!K$23:K$50,MATCH($T134,Reliability!$C$23:$C$50,0)),0),0)*$H134*$X134*$Y134),$D134)*$R134</f>
        <v>0.1058972622269794</v>
      </c>
      <c r="AG134" s="99">
        <f>MIN((IFERROR(IF(AND($V134&lt;=AG$1,$W134&gt;=AG$1),INDEX(Reliability!L$23:L$50,MATCH($S134,Reliability!$C$23:$C$50,0)),0),0)*IF($T134="n/a",$D134*$Y134,$G134)+IFERROR(IF(AND($V134&lt;=AG$1,$W134&gt;=AG$1),INDEX(Reliability!L$23:L$50,MATCH($T134,Reliability!$C$23:$C$50,0)),0),0)*$H134*$X134*$Y134),$D134)*$R134</f>
        <v>0.10391780978158351</v>
      </c>
      <c r="AH134" s="99">
        <f>MIN((IFERROR(IF(AND($V134&lt;=AH$1,$W134&gt;=AH$1),INDEX(Reliability!M$23:M$50,MATCH($S134,Reliability!$C$23:$C$50,0)),0),0)*IF($T134="n/a",$D134*$Y134,$G134)+IFERROR(IF(AND($V134&lt;=AH$1,$W134&gt;=AH$1),INDEX(Reliability!M$23:M$50,MATCH($T134,Reliability!$C$23:$C$50,0)),0),0)*$H134*$X134*$Y134),$D134)*$R134</f>
        <v>0.10193835733618761</v>
      </c>
      <c r="AI134" s="99">
        <f>MIN((IFERROR(IF(AND($V134&lt;=AI$1,$W134&gt;=AI$1),INDEX(Reliability!N$23:N$50,MATCH($S134,Reliability!$C$23:$C$50,0)),0),0)*IF($T134="n/a",$D134*$Y134,$G134)+IFERROR(IF(AND($V134&lt;=AI$1,$W134&gt;=AI$1),INDEX(Reliability!N$23:N$50,MATCH($T134,Reliability!$C$23:$C$50,0)),0),0)*$H134*$X134*$Y134),$D134)*$R134</f>
        <v>9.9958904890791733E-2</v>
      </c>
      <c r="AJ134" s="99">
        <f>MIN((IFERROR(IF(AND($V134&lt;=AJ$1,$W134&gt;=AJ$1),INDEX(Reliability!O$23:O$50,MATCH($S134,Reliability!$C$23:$C$50,0)),0),0)*IF($T134="n/a",$D134*$Y134,$G134)+IFERROR(IF(AND($V134&lt;=AJ$1,$W134&gt;=AJ$1),INDEX(Reliability!O$23:O$50,MATCH($T134,Reliability!$C$23:$C$50,0)),0),0)*$H134*$X134*$Y134),$D134)*$R134</f>
        <v>0</v>
      </c>
      <c r="AK134" s="99">
        <f>MIN((IFERROR(IF(AND($V134&lt;=AK$1,$W134&gt;=AK$1),INDEX(Reliability!P$23:P$50,MATCH($S134,Reliability!$C$23:$C$50,0)),0),0)*IF($T134="n/a",$D134*$Y134,$G134)+IFERROR(IF(AND($V134&lt;=AK$1,$W134&gt;=AK$1),INDEX(Reliability!P$23:P$50,MATCH($T134,Reliability!$C$23:$C$50,0)),0),0)*$H134*$X134*$Y134),$D134)*$R134</f>
        <v>0</v>
      </c>
    </row>
    <row r="135" spans="2:37" x14ac:dyDescent="0.25">
      <c r="B135" s="118" t="str">
        <f>unique_contracts!B131</f>
        <v>TIGRCK_7_UNITS</v>
      </c>
      <c r="C135" s="99" t="str">
        <f>unique_contracts!D131</f>
        <v>Online</v>
      </c>
      <c r="D135" s="117">
        <f>unique_contracts!J131</f>
        <v>58</v>
      </c>
      <c r="E135" s="99">
        <f>unique_contracts!M131</f>
        <v>0</v>
      </c>
      <c r="F135" s="99">
        <f>unique_contracts!N131</f>
        <v>0</v>
      </c>
      <c r="G135" s="99">
        <f>unique_contracts!P131</f>
        <v>0</v>
      </c>
      <c r="H135" s="99">
        <f>unique_contracts!R131</f>
        <v>0</v>
      </c>
      <c r="I135" s="99">
        <f>unique_contracts!V131</f>
        <v>0</v>
      </c>
      <c r="J135" s="118" t="str">
        <f>unique_contracts!AB131</f>
        <v>Owned</v>
      </c>
      <c r="K135" s="99">
        <f>unique_contracts!AM131</f>
        <v>1950</v>
      </c>
      <c r="L135" s="99">
        <f>unique_contracts!AN131</f>
        <v>1</v>
      </c>
      <c r="M135" s="99">
        <f>unique_contracts!AO131</f>
        <v>1</v>
      </c>
      <c r="N135" s="99">
        <f>unique_contracts!AP131</f>
        <v>2099</v>
      </c>
      <c r="O135" s="99">
        <f>unique_contracts!AQ131</f>
        <v>12</v>
      </c>
      <c r="P135" s="99">
        <f>unique_contracts!AR131</f>
        <v>31</v>
      </c>
      <c r="Q135" s="99" t="str">
        <f>unique_contracts!BP131</f>
        <v>EnergyCapacity</v>
      </c>
      <c r="R135" s="99">
        <f t="shared" si="14"/>
        <v>1</v>
      </c>
      <c r="S135" s="99" t="str">
        <f>IFERROR(IF(AND(I135&gt;0,E135="NotHybrid"),_xlfn.CONCAT(MAX(MIN(ROUNDDOWN(I135/D135,0),8),4),INDEX(resources!$G:$G,MATCH(B135,resources!$A:$A,0))),INDEX(resources!$G:$G,MATCH(B135,resources!$A:$A,0))),"n/a")</f>
        <v>hydro</v>
      </c>
      <c r="T135" s="99" t="str">
        <f t="shared" si="15"/>
        <v>n/a</v>
      </c>
      <c r="U135" s="99" t="str">
        <f t="shared" si="16"/>
        <v>hydro</v>
      </c>
      <c r="V135" s="99">
        <f t="shared" si="17"/>
        <v>1950</v>
      </c>
      <c r="W135" s="99">
        <f t="shared" si="18"/>
        <v>2099</v>
      </c>
      <c r="X135" s="116">
        <f t="shared" si="19"/>
        <v>1</v>
      </c>
      <c r="Y135" s="116">
        <f t="shared" si="20"/>
        <v>1</v>
      </c>
      <c r="Z135" s="99">
        <f>MIN((IFERROR(IF(AND($V135&lt;=Z$1,$W135&gt;=Z$1),INDEX(Reliability!E$23:E$50,MATCH($S135,Reliability!$C$23:$C$50,0)),0),0)*IF($T135="n/a",$D135*$Y135,$G135)+IFERROR(IF(AND($V135&lt;=Z$1,$W135&gt;=Z$1),INDEX(Reliability!E$23:E$50,MATCH($T135,Reliability!$C$23:$C$50,0)),0),0)*$H135*$X135*$Y135),$D135)*$R135</f>
        <v>29.468954716423699</v>
      </c>
      <c r="AA135" s="99">
        <f>MIN((IFERROR(IF(AND($V135&lt;=AA$1,$W135&gt;=AA$1),INDEX(Reliability!F$23:F$50,MATCH($S135,Reliability!$C$23:$C$50,0)),0),0)*IF($T135="n/a",$D135*$Y135,$G135)+IFERROR(IF(AND($V135&lt;=AA$1,$W135&gt;=AA$1),INDEX(Reliability!F$23:F$50,MATCH($T135,Reliability!$C$23:$C$50,0)),0),0)*$H135*$X135*$Y135),$D135)*$R135</f>
        <v>30.239218722828888</v>
      </c>
      <c r="AB135" s="99">
        <f>MIN((IFERROR(IF(AND($V135&lt;=AB$1,$W135&gt;=AB$1),INDEX(Reliability!G$23:G$50,MATCH($S135,Reliability!$C$23:$C$50,0)),0),0)*IF($T135="n/a",$D135*$Y135,$G135)+IFERROR(IF(AND($V135&lt;=AB$1,$W135&gt;=AB$1),INDEX(Reliability!G$23:G$50,MATCH($T135,Reliability!$C$23:$C$50,0)),0),0)*$H135*$X135*$Y135),$D135)*$R135</f>
        <v>31.00948272923408</v>
      </c>
      <c r="AC135" s="99">
        <f>MIN((IFERROR(IF(AND($V135&lt;=AC$1,$W135&gt;=AC$1),INDEX(Reliability!H$23:H$50,MATCH($S135,Reliability!$C$23:$C$50,0)),0),0)*IF($T135="n/a",$D135*$Y135,$G135)+IFERROR(IF(AND($V135&lt;=AC$1,$W135&gt;=AC$1),INDEX(Reliability!H$23:H$50,MATCH($T135,Reliability!$C$23:$C$50,0)),0),0)*$H135*$X135*$Y135),$D135)*$R135</f>
        <v>30.428784661873422</v>
      </c>
      <c r="AD135" s="99">
        <f>MIN((IFERROR(IF(AND($V135&lt;=AD$1,$W135&gt;=AD$1),INDEX(Reliability!I$23:I$50,MATCH($S135,Reliability!$C$23:$C$50,0)),0),0)*IF($T135="n/a",$D135*$Y135,$G135)+IFERROR(IF(AND($V135&lt;=AD$1,$W135&gt;=AD$1),INDEX(Reliability!I$23:I$50,MATCH($T135,Reliability!$C$23:$C$50,0)),0),0)*$H135*$X135*$Y135),$D135)*$R135</f>
        <v>29.848086594512775</v>
      </c>
      <c r="AE135" s="99">
        <f>MIN((IFERROR(IF(AND($V135&lt;=AE$1,$W135&gt;=AE$1),INDEX(Reliability!J$23:J$50,MATCH($S135,Reliability!$C$23:$C$50,0)),0),0)*IF($T135="n/a",$D135*$Y135,$G135)+IFERROR(IF(AND($V135&lt;=AE$1,$W135&gt;=AE$1),INDEX(Reliability!J$23:J$50,MATCH($T135,Reliability!$C$23:$C$50,0)),0),0)*$H135*$X135*$Y135),$D135)*$R135</f>
        <v>30.72024440292402</v>
      </c>
      <c r="AF135" s="99">
        <f>MIN((IFERROR(IF(AND($V135&lt;=AF$1,$W135&gt;=AF$1),INDEX(Reliability!K$23:K$50,MATCH($S135,Reliability!$C$23:$C$50,0)),0),0)*IF($T135="n/a",$D135*$Y135,$G135)+IFERROR(IF(AND($V135&lt;=AF$1,$W135&gt;=AF$1),INDEX(Reliability!K$23:K$50,MATCH($T135,Reliability!$C$23:$C$50,0)),0),0)*$H135*$X135*$Y135),$D135)*$R135</f>
        <v>31.592402211335255</v>
      </c>
      <c r="AG135" s="99">
        <f>MIN((IFERROR(IF(AND($V135&lt;=AG$1,$W135&gt;=AG$1),INDEX(Reliability!L$23:L$50,MATCH($S135,Reliability!$C$23:$C$50,0)),0),0)*IF($T135="n/a",$D135*$Y135,$G135)+IFERROR(IF(AND($V135&lt;=AG$1,$W135&gt;=AG$1),INDEX(Reliability!L$23:L$50,MATCH($T135,Reliability!$C$23:$C$50,0)),0),0)*$H135*$X135*$Y135),$D135)*$R135</f>
        <v>30.260045035159923</v>
      </c>
      <c r="AH135" s="99">
        <f>MIN((IFERROR(IF(AND($V135&lt;=AH$1,$W135&gt;=AH$1),INDEX(Reliability!M$23:M$50,MATCH($S135,Reliability!$C$23:$C$50,0)),0),0)*IF($T135="n/a",$D135*$Y135,$G135)+IFERROR(IF(AND($V135&lt;=AH$1,$W135&gt;=AH$1),INDEX(Reliability!M$23:M$50,MATCH($T135,Reliability!$C$23:$C$50,0)),0),0)*$H135*$X135*$Y135),$D135)*$R135</f>
        <v>28.927687858984587</v>
      </c>
      <c r="AI135" s="99">
        <f>MIN((IFERROR(IF(AND($V135&lt;=AI$1,$W135&gt;=AI$1),INDEX(Reliability!N$23:N$50,MATCH($S135,Reliability!$C$23:$C$50,0)),0),0)*IF($T135="n/a",$D135*$Y135,$G135)+IFERROR(IF(AND($V135&lt;=AI$1,$W135&gt;=AI$1),INDEX(Reliability!N$23:N$50,MATCH($T135,Reliability!$C$23:$C$50,0)),0),0)*$H135*$X135*$Y135),$D135)*$R135</f>
        <v>27.595330682809248</v>
      </c>
      <c r="AJ135" s="99">
        <f>MIN((IFERROR(IF(AND($V135&lt;=AJ$1,$W135&gt;=AJ$1),INDEX(Reliability!O$23:O$50,MATCH($S135,Reliability!$C$23:$C$50,0)),0),0)*IF($T135="n/a",$D135*$Y135,$G135)+IFERROR(IF(AND($V135&lt;=AJ$1,$W135&gt;=AJ$1),INDEX(Reliability!O$23:O$50,MATCH($T135,Reliability!$C$23:$C$50,0)),0),0)*$H135*$X135*$Y135),$D135)*$R135</f>
        <v>26.262973506633912</v>
      </c>
      <c r="AK135" s="99">
        <f>MIN((IFERROR(IF(AND($V135&lt;=AK$1,$W135&gt;=AK$1),INDEX(Reliability!P$23:P$50,MATCH($S135,Reliability!$C$23:$C$50,0)),0),0)*IF($T135="n/a",$D135*$Y135,$G135)+IFERROR(IF(AND($V135&lt;=AK$1,$W135&gt;=AK$1),INDEX(Reliability!P$23:P$50,MATCH($T135,Reliability!$C$23:$C$50,0)),0),0)*$H135*$X135*$Y135),$D135)*$R135</f>
        <v>24.930616330458577</v>
      </c>
    </row>
    <row r="136" spans="2:37" x14ac:dyDescent="0.25">
      <c r="B136" s="118" t="str">
        <f>unique_contracts!B132</f>
        <v>TESLA_1_QF</v>
      </c>
      <c r="C136" s="99" t="str">
        <f>unique_contracts!D132</f>
        <v>Online</v>
      </c>
      <c r="D136" s="117">
        <f>unique_contracts!J132</f>
        <v>0.23</v>
      </c>
      <c r="E136" s="99">
        <f>unique_contracts!M132</f>
        <v>0</v>
      </c>
      <c r="F136" s="99">
        <f>unique_contracts!N132</f>
        <v>0</v>
      </c>
      <c r="G136" s="99">
        <f>unique_contracts!P132</f>
        <v>0</v>
      </c>
      <c r="H136" s="99">
        <f>unique_contracts!R132</f>
        <v>0</v>
      </c>
      <c r="I136" s="99">
        <f>unique_contracts!V132</f>
        <v>0</v>
      </c>
      <c r="J136" s="118" t="str">
        <f>unique_contracts!AB132</f>
        <v>Buy</v>
      </c>
      <c r="K136" s="99">
        <f>unique_contracts!AM132</f>
        <v>1986</v>
      </c>
      <c r="L136" s="99">
        <f>unique_contracts!AN132</f>
        <v>2</v>
      </c>
      <c r="M136" s="99">
        <f>unique_contracts!AO132</f>
        <v>18</v>
      </c>
      <c r="N136" s="99">
        <f>unique_contracts!AP132</f>
        <v>2060</v>
      </c>
      <c r="O136" s="99">
        <f>unique_contracts!AQ132</f>
        <v>12</v>
      </c>
      <c r="P136" s="99">
        <f>unique_contracts!AR132</f>
        <v>31</v>
      </c>
      <c r="Q136" s="99" t="str">
        <f>unique_contracts!BP132</f>
        <v>EnergyCapacity</v>
      </c>
      <c r="R136" s="99">
        <f t="shared" si="14"/>
        <v>1</v>
      </c>
      <c r="S136" s="99" t="str">
        <f>IFERROR(IF(AND(I136&gt;0,E136="NotHybrid"),_xlfn.CONCAT(MAX(MIN(ROUNDDOWN(I136/D136,0),8),4),INDEX(resources!$G:$G,MATCH(B136,resources!$A:$A,0))),INDEX(resources!$G:$G,MATCH(B136,resources!$A:$A,0))),"n/a")</f>
        <v>small_hydro</v>
      </c>
      <c r="T136" s="99" t="str">
        <f t="shared" si="15"/>
        <v>n/a</v>
      </c>
      <c r="U136" s="99" t="str">
        <f t="shared" si="16"/>
        <v>small_hydro</v>
      </c>
      <c r="V136" s="99">
        <f t="shared" si="17"/>
        <v>1986</v>
      </c>
      <c r="W136" s="99">
        <f t="shared" si="18"/>
        <v>2060</v>
      </c>
      <c r="X136" s="116">
        <f t="shared" si="19"/>
        <v>1</v>
      </c>
      <c r="Y136" s="116">
        <f t="shared" si="20"/>
        <v>1</v>
      </c>
      <c r="Z136" s="99">
        <f>MIN((IFERROR(IF(AND($V136&lt;=Z$1,$W136&gt;=Z$1),INDEX(Reliability!E$23:E$50,MATCH($S136,Reliability!$C$23:$C$50,0)),0),0)*IF($T136="n/a",$D136*$Y136,$G136)+IFERROR(IF(AND($V136&lt;=Z$1,$W136&gt;=Z$1),INDEX(Reliability!E$23:E$50,MATCH($T136,Reliability!$C$23:$C$50,0)),0),0)*$H136*$X136*$Y136),$D136)*$R136</f>
        <v>8.3811070825639836E-2</v>
      </c>
      <c r="AA136" s="99">
        <f>MIN((IFERROR(IF(AND($V136&lt;=AA$1,$W136&gt;=AA$1),INDEX(Reliability!F$23:F$50,MATCH($S136,Reliability!$C$23:$C$50,0)),0),0)*IF($T136="n/a",$D136*$Y136,$G136)+IFERROR(IF(AND($V136&lt;=AA$1,$W136&gt;=AA$1),INDEX(Reliability!F$23:F$50,MATCH($T136,Reliability!$C$23:$C$50,0)),0),0)*$H136*$X136*$Y136),$D136)*$R136</f>
        <v>8.6001737302156822E-2</v>
      </c>
      <c r="AB136" s="99">
        <f>MIN((IFERROR(IF(AND($V136&lt;=AB$1,$W136&gt;=AB$1),INDEX(Reliability!G$23:G$50,MATCH($S136,Reliability!$C$23:$C$50,0)),0),0)*IF($T136="n/a",$D136*$Y136,$G136)+IFERROR(IF(AND($V136&lt;=AB$1,$W136&gt;=AB$1),INDEX(Reliability!G$23:G$50,MATCH($T136,Reliability!$C$23:$C$50,0)),0),0)*$H136*$X136*$Y136),$D136)*$R136</f>
        <v>8.8192403778673795E-2</v>
      </c>
      <c r="AC136" s="99">
        <f>MIN((IFERROR(IF(AND($V136&lt;=AC$1,$W136&gt;=AC$1),INDEX(Reliability!H$23:H$50,MATCH($S136,Reliability!$C$23:$C$50,0)),0),0)*IF($T136="n/a",$D136*$Y136,$G136)+IFERROR(IF(AND($V136&lt;=AC$1,$W136&gt;=AC$1),INDEX(Reliability!H$23:H$50,MATCH($T136,Reliability!$C$23:$C$50,0)),0),0)*$H136*$X136*$Y136),$D136)*$R136</f>
        <v>8.6540871604553218E-2</v>
      </c>
      <c r="AD136" s="99">
        <f>MIN((IFERROR(IF(AND($V136&lt;=AD$1,$W136&gt;=AD$1),INDEX(Reliability!I$23:I$50,MATCH($S136,Reliability!$C$23:$C$50,0)),0),0)*IF($T136="n/a",$D136*$Y136,$G136)+IFERROR(IF(AND($V136&lt;=AD$1,$W136&gt;=AD$1),INDEX(Reliability!I$23:I$50,MATCH($T136,Reliability!$C$23:$C$50,0)),0),0)*$H136*$X136*$Y136),$D136)*$R136</f>
        <v>8.4889339430432656E-2</v>
      </c>
      <c r="AE136" s="99">
        <f>MIN((IFERROR(IF(AND($V136&lt;=AE$1,$W136&gt;=AE$1),INDEX(Reliability!J$23:J$50,MATCH($S136,Reliability!$C$23:$C$50,0)),0),0)*IF($T136="n/a",$D136*$Y136,$G136)+IFERROR(IF(AND($V136&lt;=AE$1,$W136&gt;=AE$1),INDEX(Reliability!J$23:J$50,MATCH($T136,Reliability!$C$23:$C$50,0)),0),0)*$H136*$X136*$Y136),$D136)*$R136</f>
        <v>8.7369796594770108E-2</v>
      </c>
      <c r="AF136" s="99">
        <f>MIN((IFERROR(IF(AND($V136&lt;=AF$1,$W136&gt;=AF$1),INDEX(Reliability!K$23:K$50,MATCH($S136,Reliability!$C$23:$C$50,0)),0),0)*IF($T136="n/a",$D136*$Y136,$G136)+IFERROR(IF(AND($V136&lt;=AF$1,$W136&gt;=AF$1),INDEX(Reliability!K$23:K$50,MATCH($T136,Reliability!$C$23:$C$50,0)),0),0)*$H136*$X136*$Y136),$D136)*$R136</f>
        <v>8.9850253759107573E-2</v>
      </c>
      <c r="AG136" s="99">
        <f>MIN((IFERROR(IF(AND($V136&lt;=AG$1,$W136&gt;=AG$1),INDEX(Reliability!L$23:L$50,MATCH($S136,Reliability!$C$23:$C$50,0)),0),0)*IF($T136="n/a",$D136*$Y136,$G136)+IFERROR(IF(AND($V136&lt;=AG$1,$W136&gt;=AG$1),INDEX(Reliability!L$23:L$50,MATCH($T136,Reliability!$C$23:$C$50,0)),0),0)*$H136*$X136*$Y136),$D136)*$R136</f>
        <v>8.6060968298118809E-2</v>
      </c>
      <c r="AH136" s="99">
        <f>MIN((IFERROR(IF(AND($V136&lt;=AH$1,$W136&gt;=AH$1),INDEX(Reliability!M$23:M$50,MATCH($S136,Reliability!$C$23:$C$50,0)),0),0)*IF($T136="n/a",$D136*$Y136,$G136)+IFERROR(IF(AND($V136&lt;=AH$1,$W136&gt;=AH$1),INDEX(Reliability!M$23:M$50,MATCH($T136,Reliability!$C$23:$C$50,0)),0),0)*$H136*$X136*$Y136),$D136)*$R136</f>
        <v>8.2271682837130058E-2</v>
      </c>
      <c r="AI136" s="99">
        <f>MIN((IFERROR(IF(AND($V136&lt;=AI$1,$W136&gt;=AI$1),INDEX(Reliability!N$23:N$50,MATCH($S136,Reliability!$C$23:$C$50,0)),0),0)*IF($T136="n/a",$D136*$Y136,$G136)+IFERROR(IF(AND($V136&lt;=AI$1,$W136&gt;=AI$1),INDEX(Reliability!N$23:N$50,MATCH($T136,Reliability!$C$23:$C$50,0)),0),0)*$H136*$X136*$Y136),$D136)*$R136</f>
        <v>7.8482397376141294E-2</v>
      </c>
      <c r="AJ136" s="99">
        <f>MIN((IFERROR(IF(AND($V136&lt;=AJ$1,$W136&gt;=AJ$1),INDEX(Reliability!O$23:O$50,MATCH($S136,Reliability!$C$23:$C$50,0)),0),0)*IF($T136="n/a",$D136*$Y136,$G136)+IFERROR(IF(AND($V136&lt;=AJ$1,$W136&gt;=AJ$1),INDEX(Reliability!O$23:O$50,MATCH($T136,Reliability!$C$23:$C$50,0)),0),0)*$H136*$X136*$Y136),$D136)*$R136</f>
        <v>7.4693111915152544E-2</v>
      </c>
      <c r="AK136" s="99">
        <f>MIN((IFERROR(IF(AND($V136&lt;=AK$1,$W136&gt;=AK$1),INDEX(Reliability!P$23:P$50,MATCH($S136,Reliability!$C$23:$C$50,0)),0),0)*IF($T136="n/a",$D136*$Y136,$G136)+IFERROR(IF(AND($V136&lt;=AK$1,$W136&gt;=AK$1),INDEX(Reliability!P$23:P$50,MATCH($T136,Reliability!$C$23:$C$50,0)),0),0)*$H136*$X136*$Y136),$D136)*$R136</f>
        <v>7.0903826454163751E-2</v>
      </c>
    </row>
    <row r="137" spans="2:37" x14ac:dyDescent="0.25">
      <c r="B137" s="118" t="str">
        <f>unique_contracts!B133</f>
        <v>TESLA_1_QF</v>
      </c>
      <c r="C137" s="99" t="str">
        <f>unique_contracts!D133</f>
        <v>Online</v>
      </c>
      <c r="D137" s="117">
        <f>unique_contracts!J133</f>
        <v>0.7</v>
      </c>
      <c r="E137" s="99">
        <f>unique_contracts!M133</f>
        <v>0</v>
      </c>
      <c r="F137" s="99">
        <f>unique_contracts!N133</f>
        <v>0</v>
      </c>
      <c r="G137" s="99">
        <f>unique_contracts!P133</f>
        <v>0</v>
      </c>
      <c r="H137" s="99">
        <f>unique_contracts!R133</f>
        <v>0</v>
      </c>
      <c r="I137" s="99">
        <f>unique_contracts!V133</f>
        <v>0</v>
      </c>
      <c r="J137" s="118" t="str">
        <f>unique_contracts!AB133</f>
        <v>Buy</v>
      </c>
      <c r="K137" s="99">
        <f>unique_contracts!AM133</f>
        <v>1986</v>
      </c>
      <c r="L137" s="99">
        <f>unique_contracts!AN133</f>
        <v>2</v>
      </c>
      <c r="M137" s="99">
        <f>unique_contracts!AO133</f>
        <v>25</v>
      </c>
      <c r="N137" s="99">
        <f>unique_contracts!AP133</f>
        <v>2060</v>
      </c>
      <c r="O137" s="99">
        <f>unique_contracts!AQ133</f>
        <v>12</v>
      </c>
      <c r="P137" s="99">
        <f>unique_contracts!AR133</f>
        <v>31</v>
      </c>
      <c r="Q137" s="99" t="str">
        <f>unique_contracts!BP133</f>
        <v>EnergyCapacity</v>
      </c>
      <c r="R137" s="99">
        <f t="shared" si="14"/>
        <v>1</v>
      </c>
      <c r="S137" s="99" t="str">
        <f>IFERROR(IF(AND(I137&gt;0,E137="NotHybrid"),_xlfn.CONCAT(MAX(MIN(ROUNDDOWN(I137/D137,0),8),4),INDEX(resources!$G:$G,MATCH(B137,resources!$A:$A,0))),INDEX(resources!$G:$G,MATCH(B137,resources!$A:$A,0))),"n/a")</f>
        <v>small_hydro</v>
      </c>
      <c r="T137" s="99" t="str">
        <f t="shared" si="15"/>
        <v>n/a</v>
      </c>
      <c r="U137" s="99" t="str">
        <f t="shared" si="16"/>
        <v>small_hydro</v>
      </c>
      <c r="V137" s="99">
        <f t="shared" si="17"/>
        <v>1986</v>
      </c>
      <c r="W137" s="99">
        <f t="shared" si="18"/>
        <v>2060</v>
      </c>
      <c r="X137" s="116">
        <f t="shared" si="19"/>
        <v>1</v>
      </c>
      <c r="Y137" s="116">
        <f t="shared" si="20"/>
        <v>1</v>
      </c>
      <c r="Z137" s="99">
        <f>MIN((IFERROR(IF(AND($V137&lt;=Z$1,$W137&gt;=Z$1),INDEX(Reliability!E$23:E$50,MATCH($S137,Reliability!$C$23:$C$50,0)),0),0)*IF($T137="n/a",$D137*$Y137,$G137)+IFERROR(IF(AND($V137&lt;=Z$1,$W137&gt;=Z$1),INDEX(Reliability!E$23:E$50,MATCH($T137,Reliability!$C$23:$C$50,0)),0),0)*$H137*$X137*$Y137),$D137)*$R137</f>
        <v>0.25507717207803426</v>
      </c>
      <c r="AA137" s="99">
        <f>MIN((IFERROR(IF(AND($V137&lt;=AA$1,$W137&gt;=AA$1),INDEX(Reliability!F$23:F$50,MATCH($S137,Reliability!$C$23:$C$50,0)),0),0)*IF($T137="n/a",$D137*$Y137,$G137)+IFERROR(IF(AND($V137&lt;=AA$1,$W137&gt;=AA$1),INDEX(Reliability!F$23:F$50,MATCH($T137,Reliability!$C$23:$C$50,0)),0),0)*$H137*$X137*$Y137),$D137)*$R137</f>
        <v>0.2617444178761294</v>
      </c>
      <c r="AB137" s="99">
        <f>MIN((IFERROR(IF(AND($V137&lt;=AB$1,$W137&gt;=AB$1),INDEX(Reliability!G$23:G$50,MATCH($S137,Reliability!$C$23:$C$50,0)),0),0)*IF($T137="n/a",$D137*$Y137,$G137)+IFERROR(IF(AND($V137&lt;=AB$1,$W137&gt;=AB$1),INDEX(Reliability!G$23:G$50,MATCH($T137,Reliability!$C$23:$C$50,0)),0),0)*$H137*$X137*$Y137),$D137)*$R137</f>
        <v>0.26841166367422453</v>
      </c>
      <c r="AC137" s="99">
        <f>MIN((IFERROR(IF(AND($V137&lt;=AC$1,$W137&gt;=AC$1),INDEX(Reliability!H$23:H$50,MATCH($S137,Reliability!$C$23:$C$50,0)),0),0)*IF($T137="n/a",$D137*$Y137,$G137)+IFERROR(IF(AND($V137&lt;=AC$1,$W137&gt;=AC$1),INDEX(Reliability!H$23:H$50,MATCH($T137,Reliability!$C$23:$C$50,0)),0),0)*$H137*$X137*$Y137),$D137)*$R137</f>
        <v>0.26338526140516194</v>
      </c>
      <c r="AD137" s="99">
        <f>MIN((IFERROR(IF(AND($V137&lt;=AD$1,$W137&gt;=AD$1),INDEX(Reliability!I$23:I$50,MATCH($S137,Reliability!$C$23:$C$50,0)),0),0)*IF($T137="n/a",$D137*$Y137,$G137)+IFERROR(IF(AND($V137&lt;=AD$1,$W137&gt;=AD$1),INDEX(Reliability!I$23:I$50,MATCH($T137,Reliability!$C$23:$C$50,0)),0),0)*$H137*$X137*$Y137),$D137)*$R137</f>
        <v>0.25835885913609935</v>
      </c>
      <c r="AE137" s="99">
        <f>MIN((IFERROR(IF(AND($V137&lt;=AE$1,$W137&gt;=AE$1),INDEX(Reliability!J$23:J$50,MATCH($S137,Reliability!$C$23:$C$50,0)),0),0)*IF($T137="n/a",$D137*$Y137,$G137)+IFERROR(IF(AND($V137&lt;=AE$1,$W137&gt;=AE$1),INDEX(Reliability!J$23:J$50,MATCH($T137,Reliability!$C$23:$C$50,0)),0),0)*$H137*$X137*$Y137),$D137)*$R137</f>
        <v>0.2659080765927786</v>
      </c>
      <c r="AF137" s="99">
        <f>MIN((IFERROR(IF(AND($V137&lt;=AF$1,$W137&gt;=AF$1),INDEX(Reliability!K$23:K$50,MATCH($S137,Reliability!$C$23:$C$50,0)),0),0)*IF($T137="n/a",$D137*$Y137,$G137)+IFERROR(IF(AND($V137&lt;=AF$1,$W137&gt;=AF$1),INDEX(Reliability!K$23:K$50,MATCH($T137,Reliability!$C$23:$C$50,0)),0),0)*$H137*$X137*$Y137),$D137)*$R137</f>
        <v>0.27345729404945779</v>
      </c>
      <c r="AG137" s="99">
        <f>MIN((IFERROR(IF(AND($V137&lt;=AG$1,$W137&gt;=AG$1),INDEX(Reliability!L$23:L$50,MATCH($S137,Reliability!$C$23:$C$50,0)),0),0)*IF($T137="n/a",$D137*$Y137,$G137)+IFERROR(IF(AND($V137&lt;=AG$1,$W137&gt;=AG$1),INDEX(Reliability!L$23:L$50,MATCH($T137,Reliability!$C$23:$C$50,0)),0),0)*$H137*$X137*$Y137),$D137)*$R137</f>
        <v>0.26192468612470943</v>
      </c>
      <c r="AH137" s="99">
        <f>MIN((IFERROR(IF(AND($V137&lt;=AH$1,$W137&gt;=AH$1),INDEX(Reliability!M$23:M$50,MATCH($S137,Reliability!$C$23:$C$50,0)),0),0)*IF($T137="n/a",$D137*$Y137,$G137)+IFERROR(IF(AND($V137&lt;=AH$1,$W137&gt;=AH$1),INDEX(Reliability!M$23:M$50,MATCH($T137,Reliability!$C$23:$C$50,0)),0),0)*$H137*$X137*$Y137),$D137)*$R137</f>
        <v>0.25039207819996101</v>
      </c>
      <c r="AI137" s="99">
        <f>MIN((IFERROR(IF(AND($V137&lt;=AI$1,$W137&gt;=AI$1),INDEX(Reliability!N$23:N$50,MATCH($S137,Reliability!$C$23:$C$50,0)),0),0)*IF($T137="n/a",$D137*$Y137,$G137)+IFERROR(IF(AND($V137&lt;=AI$1,$W137&gt;=AI$1),INDEX(Reliability!N$23:N$50,MATCH($T137,Reliability!$C$23:$C$50,0)),0),0)*$H137*$X137*$Y137),$D137)*$R137</f>
        <v>0.23885947027521262</v>
      </c>
      <c r="AJ137" s="99">
        <f>MIN((IFERROR(IF(AND($V137&lt;=AJ$1,$W137&gt;=AJ$1),INDEX(Reliability!O$23:O$50,MATCH($S137,Reliability!$C$23:$C$50,0)),0),0)*IF($T137="n/a",$D137*$Y137,$G137)+IFERROR(IF(AND($V137&lt;=AJ$1,$W137&gt;=AJ$1),INDEX(Reliability!O$23:O$50,MATCH($T137,Reliability!$C$23:$C$50,0)),0),0)*$H137*$X137*$Y137),$D137)*$R137</f>
        <v>0.22732686235046423</v>
      </c>
      <c r="AK137" s="99">
        <f>MIN((IFERROR(IF(AND($V137&lt;=AK$1,$W137&gt;=AK$1),INDEX(Reliability!P$23:P$50,MATCH($S137,Reliability!$C$23:$C$50,0)),0),0)*IF($T137="n/a",$D137*$Y137,$G137)+IFERROR(IF(AND($V137&lt;=AK$1,$W137&gt;=AK$1),INDEX(Reliability!P$23:P$50,MATCH($T137,Reliability!$C$23:$C$50,0)),0),0)*$H137*$X137*$Y137),$D137)*$R137</f>
        <v>0.21579425442571576</v>
      </c>
    </row>
    <row r="138" spans="2:37" x14ac:dyDescent="0.25">
      <c r="B138" s="118" t="str">
        <f>unique_contracts!B134</f>
        <v>TESLA_1_QF</v>
      </c>
      <c r="C138" s="99" t="str">
        <f>unique_contracts!D134</f>
        <v>Online</v>
      </c>
      <c r="D138" s="117">
        <f>unique_contracts!J134</f>
        <v>0.09</v>
      </c>
      <c r="E138" s="99">
        <f>unique_contracts!M134</f>
        <v>0</v>
      </c>
      <c r="F138" s="99">
        <f>unique_contracts!N134</f>
        <v>0</v>
      </c>
      <c r="G138" s="99">
        <f>unique_contracts!P134</f>
        <v>0</v>
      </c>
      <c r="H138" s="99">
        <f>unique_contracts!R134</f>
        <v>0</v>
      </c>
      <c r="I138" s="99">
        <f>unique_contracts!V134</f>
        <v>0</v>
      </c>
      <c r="J138" s="118" t="str">
        <f>unique_contracts!AB134</f>
        <v>Buy</v>
      </c>
      <c r="K138" s="99">
        <f>unique_contracts!AM134</f>
        <v>2012</v>
      </c>
      <c r="L138" s="99">
        <f>unique_contracts!AN134</f>
        <v>4</v>
      </c>
      <c r="M138" s="99">
        <f>unique_contracts!AO134</f>
        <v>1</v>
      </c>
      <c r="N138" s="99">
        <f>unique_contracts!AP134</f>
        <v>2032</v>
      </c>
      <c r="O138" s="99">
        <f>unique_contracts!AQ134</f>
        <v>3</v>
      </c>
      <c r="P138" s="99">
        <f>unique_contracts!AR134</f>
        <v>31</v>
      </c>
      <c r="Q138" s="99" t="str">
        <f>unique_contracts!BP134</f>
        <v>EnergyCapacity</v>
      </c>
      <c r="R138" s="99">
        <f t="shared" si="14"/>
        <v>1</v>
      </c>
      <c r="S138" s="99" t="str">
        <f>IFERROR(IF(AND(I138&gt;0,E138="NotHybrid"),_xlfn.CONCAT(MAX(MIN(ROUNDDOWN(I138/D138,0),8),4),INDEX(resources!$G:$G,MATCH(B138,resources!$A:$A,0))),INDEX(resources!$G:$G,MATCH(B138,resources!$A:$A,0))),"n/a")</f>
        <v>small_hydro</v>
      </c>
      <c r="T138" s="99" t="str">
        <f t="shared" si="15"/>
        <v>n/a</v>
      </c>
      <c r="U138" s="99" t="str">
        <f t="shared" si="16"/>
        <v>small_hydro</v>
      </c>
      <c r="V138" s="99">
        <f t="shared" si="17"/>
        <v>2012</v>
      </c>
      <c r="W138" s="99">
        <f t="shared" si="18"/>
        <v>2031</v>
      </c>
      <c r="X138" s="116">
        <f t="shared" si="19"/>
        <v>1</v>
      </c>
      <c r="Y138" s="116">
        <f t="shared" si="20"/>
        <v>1</v>
      </c>
      <c r="Z138" s="99">
        <f>MIN((IFERROR(IF(AND($V138&lt;=Z$1,$W138&gt;=Z$1),INDEX(Reliability!E$23:E$50,MATCH($S138,Reliability!$C$23:$C$50,0)),0),0)*IF($T138="n/a",$D138*$Y138,$G138)+IFERROR(IF(AND($V138&lt;=Z$1,$W138&gt;=Z$1),INDEX(Reliability!E$23:E$50,MATCH($T138,Reliability!$C$23:$C$50,0)),0),0)*$H138*$X138*$Y138),$D138)*$R138</f>
        <v>3.2795636410032976E-2</v>
      </c>
      <c r="AA138" s="99">
        <f>MIN((IFERROR(IF(AND($V138&lt;=AA$1,$W138&gt;=AA$1),INDEX(Reliability!F$23:F$50,MATCH($S138,Reliability!$C$23:$C$50,0)),0),0)*IF($T138="n/a",$D138*$Y138,$G138)+IFERROR(IF(AND($V138&lt;=AA$1,$W138&gt;=AA$1),INDEX(Reliability!F$23:F$50,MATCH($T138,Reliability!$C$23:$C$50,0)),0),0)*$H138*$X138*$Y138),$D138)*$R138</f>
        <v>3.3652853726930929E-2</v>
      </c>
      <c r="AB138" s="99">
        <f>MIN((IFERROR(IF(AND($V138&lt;=AB$1,$W138&gt;=AB$1),INDEX(Reliability!G$23:G$50,MATCH($S138,Reliability!$C$23:$C$50,0)),0),0)*IF($T138="n/a",$D138*$Y138,$G138)+IFERROR(IF(AND($V138&lt;=AB$1,$W138&gt;=AB$1),INDEX(Reliability!G$23:G$50,MATCH($T138,Reliability!$C$23:$C$50,0)),0),0)*$H138*$X138*$Y138),$D138)*$R138</f>
        <v>3.4510071043828874E-2</v>
      </c>
      <c r="AC138" s="99">
        <f>MIN((IFERROR(IF(AND($V138&lt;=AC$1,$W138&gt;=AC$1),INDEX(Reliability!H$23:H$50,MATCH($S138,Reliability!$C$23:$C$50,0)),0),0)*IF($T138="n/a",$D138*$Y138,$G138)+IFERROR(IF(AND($V138&lt;=AC$1,$W138&gt;=AC$1),INDEX(Reliability!H$23:H$50,MATCH($T138,Reliability!$C$23:$C$50,0)),0),0)*$H138*$X138*$Y138),$D138)*$R138</f>
        <v>3.3863819323520825E-2</v>
      </c>
      <c r="AD138" s="99">
        <f>MIN((IFERROR(IF(AND($V138&lt;=AD$1,$W138&gt;=AD$1),INDEX(Reliability!I$23:I$50,MATCH($S138,Reliability!$C$23:$C$50,0)),0),0)*IF($T138="n/a",$D138*$Y138,$G138)+IFERROR(IF(AND($V138&lt;=AD$1,$W138&gt;=AD$1),INDEX(Reliability!I$23:I$50,MATCH($T138,Reliability!$C$23:$C$50,0)),0),0)*$H138*$X138*$Y138),$D138)*$R138</f>
        <v>3.3217567603212775E-2</v>
      </c>
      <c r="AE138" s="99">
        <f>MIN((IFERROR(IF(AND($V138&lt;=AE$1,$W138&gt;=AE$1),INDEX(Reliability!J$23:J$50,MATCH($S138,Reliability!$C$23:$C$50,0)),0),0)*IF($T138="n/a",$D138*$Y138,$G138)+IFERROR(IF(AND($V138&lt;=AE$1,$W138&gt;=AE$1),INDEX(Reliability!J$23:J$50,MATCH($T138,Reliability!$C$23:$C$50,0)),0),0)*$H138*$X138*$Y138),$D138)*$R138</f>
        <v>3.418818127621439E-2</v>
      </c>
      <c r="AF138" s="99">
        <f>MIN((IFERROR(IF(AND($V138&lt;=AF$1,$W138&gt;=AF$1),INDEX(Reliability!K$23:K$50,MATCH($S138,Reliability!$C$23:$C$50,0)),0),0)*IF($T138="n/a",$D138*$Y138,$G138)+IFERROR(IF(AND($V138&lt;=AF$1,$W138&gt;=AF$1),INDEX(Reliability!K$23:K$50,MATCH($T138,Reliability!$C$23:$C$50,0)),0),0)*$H138*$X138*$Y138),$D138)*$R138</f>
        <v>3.5158794949216005E-2</v>
      </c>
      <c r="AG138" s="99">
        <f>MIN((IFERROR(IF(AND($V138&lt;=AG$1,$W138&gt;=AG$1),INDEX(Reliability!L$23:L$50,MATCH($S138,Reliability!$C$23:$C$50,0)),0),0)*IF($T138="n/a",$D138*$Y138,$G138)+IFERROR(IF(AND($V138&lt;=AG$1,$W138&gt;=AG$1),INDEX(Reliability!L$23:L$50,MATCH($T138,Reliability!$C$23:$C$50,0)),0),0)*$H138*$X138*$Y138),$D138)*$R138</f>
        <v>3.3676031073176925E-2</v>
      </c>
      <c r="AH138" s="99">
        <f>MIN((IFERROR(IF(AND($V138&lt;=AH$1,$W138&gt;=AH$1),INDEX(Reliability!M$23:M$50,MATCH($S138,Reliability!$C$23:$C$50,0)),0),0)*IF($T138="n/a",$D138*$Y138,$G138)+IFERROR(IF(AND($V138&lt;=AH$1,$W138&gt;=AH$1),INDEX(Reliability!M$23:M$50,MATCH($T138,Reliability!$C$23:$C$50,0)),0),0)*$H138*$X138*$Y138),$D138)*$R138</f>
        <v>0</v>
      </c>
      <c r="AI138" s="99">
        <f>MIN((IFERROR(IF(AND($V138&lt;=AI$1,$W138&gt;=AI$1),INDEX(Reliability!N$23:N$50,MATCH($S138,Reliability!$C$23:$C$50,0)),0),0)*IF($T138="n/a",$D138*$Y138,$G138)+IFERROR(IF(AND($V138&lt;=AI$1,$W138&gt;=AI$1),INDEX(Reliability!N$23:N$50,MATCH($T138,Reliability!$C$23:$C$50,0)),0),0)*$H138*$X138*$Y138),$D138)*$R138</f>
        <v>0</v>
      </c>
      <c r="AJ138" s="99">
        <f>MIN((IFERROR(IF(AND($V138&lt;=AJ$1,$W138&gt;=AJ$1),INDEX(Reliability!O$23:O$50,MATCH($S138,Reliability!$C$23:$C$50,0)),0),0)*IF($T138="n/a",$D138*$Y138,$G138)+IFERROR(IF(AND($V138&lt;=AJ$1,$W138&gt;=AJ$1),INDEX(Reliability!O$23:O$50,MATCH($T138,Reliability!$C$23:$C$50,0)),0),0)*$H138*$X138*$Y138),$D138)*$R138</f>
        <v>0</v>
      </c>
      <c r="AK138" s="99">
        <f>MIN((IFERROR(IF(AND($V138&lt;=AK$1,$W138&gt;=AK$1),INDEX(Reliability!P$23:P$50,MATCH($S138,Reliability!$C$23:$C$50,0)),0),0)*IF($T138="n/a",$D138*$Y138,$G138)+IFERROR(IF(AND($V138&lt;=AK$1,$W138&gt;=AK$1),INDEX(Reliability!P$23:P$50,MATCH($T138,Reliability!$C$23:$C$50,0)),0),0)*$H138*$X138*$Y138),$D138)*$R138</f>
        <v>0</v>
      </c>
    </row>
    <row r="139" spans="2:37" x14ac:dyDescent="0.25">
      <c r="B139" s="118" t="str">
        <f>unique_contracts!B135</f>
        <v>TESLA_1_QF</v>
      </c>
      <c r="C139" s="99" t="str">
        <f>unique_contracts!D135</f>
        <v>Online</v>
      </c>
      <c r="D139" s="117">
        <f>unique_contracts!J135</f>
        <v>0.09</v>
      </c>
      <c r="E139" s="99">
        <f>unique_contracts!M135</f>
        <v>0</v>
      </c>
      <c r="F139" s="99">
        <f>unique_contracts!N135</f>
        <v>0</v>
      </c>
      <c r="G139" s="99">
        <f>unique_contracts!P135</f>
        <v>0</v>
      </c>
      <c r="H139" s="99">
        <f>unique_contracts!R135</f>
        <v>0</v>
      </c>
      <c r="I139" s="99">
        <f>unique_contracts!V135</f>
        <v>0</v>
      </c>
      <c r="J139" s="118" t="str">
        <f>unique_contracts!AB135</f>
        <v>Buy</v>
      </c>
      <c r="K139" s="99">
        <f>unique_contracts!AM135</f>
        <v>2012</v>
      </c>
      <c r="L139" s="99">
        <f>unique_contracts!AN135</f>
        <v>4</v>
      </c>
      <c r="M139" s="99">
        <f>unique_contracts!AO135</f>
        <v>1</v>
      </c>
      <c r="N139" s="99">
        <f>unique_contracts!AP135</f>
        <v>2032</v>
      </c>
      <c r="O139" s="99">
        <f>unique_contracts!AQ135</f>
        <v>3</v>
      </c>
      <c r="P139" s="99">
        <f>unique_contracts!AR135</f>
        <v>31</v>
      </c>
      <c r="Q139" s="99" t="str">
        <f>unique_contracts!BP135</f>
        <v>EnergyCapacity</v>
      </c>
      <c r="R139" s="99">
        <f t="shared" si="14"/>
        <v>1</v>
      </c>
      <c r="S139" s="99" t="str">
        <f>IFERROR(IF(AND(I139&gt;0,E139="NotHybrid"),_xlfn.CONCAT(MAX(MIN(ROUNDDOWN(I139/D139,0),8),4),INDEX(resources!$G:$G,MATCH(B139,resources!$A:$A,0))),INDEX(resources!$G:$G,MATCH(B139,resources!$A:$A,0))),"n/a")</f>
        <v>small_hydro</v>
      </c>
      <c r="T139" s="99" t="str">
        <f t="shared" si="15"/>
        <v>n/a</v>
      </c>
      <c r="U139" s="99" t="str">
        <f t="shared" si="16"/>
        <v>small_hydro</v>
      </c>
      <c r="V139" s="99">
        <f t="shared" si="17"/>
        <v>2012</v>
      </c>
      <c r="W139" s="99">
        <f t="shared" si="18"/>
        <v>2031</v>
      </c>
      <c r="X139" s="116">
        <f t="shared" si="19"/>
        <v>1</v>
      </c>
      <c r="Y139" s="116">
        <f t="shared" si="20"/>
        <v>1</v>
      </c>
      <c r="Z139" s="99">
        <f>MIN((IFERROR(IF(AND($V139&lt;=Z$1,$W139&gt;=Z$1),INDEX(Reliability!E$23:E$50,MATCH($S139,Reliability!$C$23:$C$50,0)),0),0)*IF($T139="n/a",$D139*$Y139,$G139)+IFERROR(IF(AND($V139&lt;=Z$1,$W139&gt;=Z$1),INDEX(Reliability!E$23:E$50,MATCH($T139,Reliability!$C$23:$C$50,0)),0),0)*$H139*$X139*$Y139),$D139)*$R139</f>
        <v>3.2795636410032976E-2</v>
      </c>
      <c r="AA139" s="99">
        <f>MIN((IFERROR(IF(AND($V139&lt;=AA$1,$W139&gt;=AA$1),INDEX(Reliability!F$23:F$50,MATCH($S139,Reliability!$C$23:$C$50,0)),0),0)*IF($T139="n/a",$D139*$Y139,$G139)+IFERROR(IF(AND($V139&lt;=AA$1,$W139&gt;=AA$1),INDEX(Reliability!F$23:F$50,MATCH($T139,Reliability!$C$23:$C$50,0)),0),0)*$H139*$X139*$Y139),$D139)*$R139</f>
        <v>3.3652853726930929E-2</v>
      </c>
      <c r="AB139" s="99">
        <f>MIN((IFERROR(IF(AND($V139&lt;=AB$1,$W139&gt;=AB$1),INDEX(Reliability!G$23:G$50,MATCH($S139,Reliability!$C$23:$C$50,0)),0),0)*IF($T139="n/a",$D139*$Y139,$G139)+IFERROR(IF(AND($V139&lt;=AB$1,$W139&gt;=AB$1),INDEX(Reliability!G$23:G$50,MATCH($T139,Reliability!$C$23:$C$50,0)),0),0)*$H139*$X139*$Y139),$D139)*$R139</f>
        <v>3.4510071043828874E-2</v>
      </c>
      <c r="AC139" s="99">
        <f>MIN((IFERROR(IF(AND($V139&lt;=AC$1,$W139&gt;=AC$1),INDEX(Reliability!H$23:H$50,MATCH($S139,Reliability!$C$23:$C$50,0)),0),0)*IF($T139="n/a",$D139*$Y139,$G139)+IFERROR(IF(AND($V139&lt;=AC$1,$W139&gt;=AC$1),INDEX(Reliability!H$23:H$50,MATCH($T139,Reliability!$C$23:$C$50,0)),0),0)*$H139*$X139*$Y139),$D139)*$R139</f>
        <v>3.3863819323520825E-2</v>
      </c>
      <c r="AD139" s="99">
        <f>MIN((IFERROR(IF(AND($V139&lt;=AD$1,$W139&gt;=AD$1),INDEX(Reliability!I$23:I$50,MATCH($S139,Reliability!$C$23:$C$50,0)),0),0)*IF($T139="n/a",$D139*$Y139,$G139)+IFERROR(IF(AND($V139&lt;=AD$1,$W139&gt;=AD$1),INDEX(Reliability!I$23:I$50,MATCH($T139,Reliability!$C$23:$C$50,0)),0),0)*$H139*$X139*$Y139),$D139)*$R139</f>
        <v>3.3217567603212775E-2</v>
      </c>
      <c r="AE139" s="99">
        <f>MIN((IFERROR(IF(AND($V139&lt;=AE$1,$W139&gt;=AE$1),INDEX(Reliability!J$23:J$50,MATCH($S139,Reliability!$C$23:$C$50,0)),0),0)*IF($T139="n/a",$D139*$Y139,$G139)+IFERROR(IF(AND($V139&lt;=AE$1,$W139&gt;=AE$1),INDEX(Reliability!J$23:J$50,MATCH($T139,Reliability!$C$23:$C$50,0)),0),0)*$H139*$X139*$Y139),$D139)*$R139</f>
        <v>3.418818127621439E-2</v>
      </c>
      <c r="AF139" s="99">
        <f>MIN((IFERROR(IF(AND($V139&lt;=AF$1,$W139&gt;=AF$1),INDEX(Reliability!K$23:K$50,MATCH($S139,Reliability!$C$23:$C$50,0)),0),0)*IF($T139="n/a",$D139*$Y139,$G139)+IFERROR(IF(AND($V139&lt;=AF$1,$W139&gt;=AF$1),INDEX(Reliability!K$23:K$50,MATCH($T139,Reliability!$C$23:$C$50,0)),0),0)*$H139*$X139*$Y139),$D139)*$R139</f>
        <v>3.5158794949216005E-2</v>
      </c>
      <c r="AG139" s="99">
        <f>MIN((IFERROR(IF(AND($V139&lt;=AG$1,$W139&gt;=AG$1),INDEX(Reliability!L$23:L$50,MATCH($S139,Reliability!$C$23:$C$50,0)),0),0)*IF($T139="n/a",$D139*$Y139,$G139)+IFERROR(IF(AND($V139&lt;=AG$1,$W139&gt;=AG$1),INDEX(Reliability!L$23:L$50,MATCH($T139,Reliability!$C$23:$C$50,0)),0),0)*$H139*$X139*$Y139),$D139)*$R139</f>
        <v>3.3676031073176925E-2</v>
      </c>
      <c r="AH139" s="99">
        <f>MIN((IFERROR(IF(AND($V139&lt;=AH$1,$W139&gt;=AH$1),INDEX(Reliability!M$23:M$50,MATCH($S139,Reliability!$C$23:$C$50,0)),0),0)*IF($T139="n/a",$D139*$Y139,$G139)+IFERROR(IF(AND($V139&lt;=AH$1,$W139&gt;=AH$1),INDEX(Reliability!M$23:M$50,MATCH($T139,Reliability!$C$23:$C$50,0)),0),0)*$H139*$X139*$Y139),$D139)*$R139</f>
        <v>0</v>
      </c>
      <c r="AI139" s="99">
        <f>MIN((IFERROR(IF(AND($V139&lt;=AI$1,$W139&gt;=AI$1),INDEX(Reliability!N$23:N$50,MATCH($S139,Reliability!$C$23:$C$50,0)),0),0)*IF($T139="n/a",$D139*$Y139,$G139)+IFERROR(IF(AND($V139&lt;=AI$1,$W139&gt;=AI$1),INDEX(Reliability!N$23:N$50,MATCH($T139,Reliability!$C$23:$C$50,0)),0),0)*$H139*$X139*$Y139),$D139)*$R139</f>
        <v>0</v>
      </c>
      <c r="AJ139" s="99">
        <f>MIN((IFERROR(IF(AND($V139&lt;=AJ$1,$W139&gt;=AJ$1),INDEX(Reliability!O$23:O$50,MATCH($S139,Reliability!$C$23:$C$50,0)),0),0)*IF($T139="n/a",$D139*$Y139,$G139)+IFERROR(IF(AND($V139&lt;=AJ$1,$W139&gt;=AJ$1),INDEX(Reliability!O$23:O$50,MATCH($T139,Reliability!$C$23:$C$50,0)),0),0)*$H139*$X139*$Y139),$D139)*$R139</f>
        <v>0</v>
      </c>
      <c r="AK139" s="99">
        <f>MIN((IFERROR(IF(AND($V139&lt;=AK$1,$W139&gt;=AK$1),INDEX(Reliability!P$23:P$50,MATCH($S139,Reliability!$C$23:$C$50,0)),0),0)*IF($T139="n/a",$D139*$Y139,$G139)+IFERROR(IF(AND($V139&lt;=AK$1,$W139&gt;=AK$1),INDEX(Reliability!P$23:P$50,MATCH($T139,Reliability!$C$23:$C$50,0)),0),0)*$H139*$X139*$Y139),$D139)*$R139</f>
        <v>0</v>
      </c>
    </row>
    <row r="140" spans="2:37" x14ac:dyDescent="0.25">
      <c r="B140" s="118" t="str">
        <f>unique_contracts!B136</f>
        <v>TESLA_1_QF</v>
      </c>
      <c r="C140" s="99" t="str">
        <f>unique_contracts!D136</f>
        <v>Online</v>
      </c>
      <c r="D140" s="117">
        <f>unique_contracts!J136</f>
        <v>0.09</v>
      </c>
      <c r="E140" s="99">
        <f>unique_contracts!M136</f>
        <v>0</v>
      </c>
      <c r="F140" s="99">
        <f>unique_contracts!N136</f>
        <v>0</v>
      </c>
      <c r="G140" s="99">
        <f>unique_contracts!P136</f>
        <v>0</v>
      </c>
      <c r="H140" s="99">
        <f>unique_contracts!R136</f>
        <v>0</v>
      </c>
      <c r="I140" s="99">
        <f>unique_contracts!V136</f>
        <v>0</v>
      </c>
      <c r="J140" s="118" t="str">
        <f>unique_contracts!AB136</f>
        <v>Buy</v>
      </c>
      <c r="K140" s="99">
        <f>unique_contracts!AM136</f>
        <v>2012</v>
      </c>
      <c r="L140" s="99">
        <f>unique_contracts!AN136</f>
        <v>4</v>
      </c>
      <c r="M140" s="99">
        <f>unique_contracts!AO136</f>
        <v>1</v>
      </c>
      <c r="N140" s="99">
        <f>unique_contracts!AP136</f>
        <v>2032</v>
      </c>
      <c r="O140" s="99">
        <f>unique_contracts!AQ136</f>
        <v>3</v>
      </c>
      <c r="P140" s="99">
        <f>unique_contracts!AR136</f>
        <v>31</v>
      </c>
      <c r="Q140" s="99" t="str">
        <f>unique_contracts!BP136</f>
        <v>EnergyCapacity</v>
      </c>
      <c r="R140" s="99">
        <f t="shared" si="14"/>
        <v>1</v>
      </c>
      <c r="S140" s="99" t="str">
        <f>IFERROR(IF(AND(I140&gt;0,E140="NotHybrid"),_xlfn.CONCAT(MAX(MIN(ROUNDDOWN(I140/D140,0),8),4),INDEX(resources!$G:$G,MATCH(B140,resources!$A:$A,0))),INDEX(resources!$G:$G,MATCH(B140,resources!$A:$A,0))),"n/a")</f>
        <v>small_hydro</v>
      </c>
      <c r="T140" s="99" t="str">
        <f t="shared" si="15"/>
        <v>n/a</v>
      </c>
      <c r="U140" s="99" t="str">
        <f t="shared" si="16"/>
        <v>small_hydro</v>
      </c>
      <c r="V140" s="99">
        <f t="shared" si="17"/>
        <v>2012</v>
      </c>
      <c r="W140" s="99">
        <f t="shared" si="18"/>
        <v>2031</v>
      </c>
      <c r="X140" s="116">
        <f t="shared" si="19"/>
        <v>1</v>
      </c>
      <c r="Y140" s="116">
        <f t="shared" si="20"/>
        <v>1</v>
      </c>
      <c r="Z140" s="99">
        <f>MIN((IFERROR(IF(AND($V140&lt;=Z$1,$W140&gt;=Z$1),INDEX(Reliability!E$23:E$50,MATCH($S140,Reliability!$C$23:$C$50,0)),0),0)*IF($T140="n/a",$D140*$Y140,$G140)+IFERROR(IF(AND($V140&lt;=Z$1,$W140&gt;=Z$1),INDEX(Reliability!E$23:E$50,MATCH($T140,Reliability!$C$23:$C$50,0)),0),0)*$H140*$X140*$Y140),$D140)*$R140</f>
        <v>3.2795636410032976E-2</v>
      </c>
      <c r="AA140" s="99">
        <f>MIN((IFERROR(IF(AND($V140&lt;=AA$1,$W140&gt;=AA$1),INDEX(Reliability!F$23:F$50,MATCH($S140,Reliability!$C$23:$C$50,0)),0),0)*IF($T140="n/a",$D140*$Y140,$G140)+IFERROR(IF(AND($V140&lt;=AA$1,$W140&gt;=AA$1),INDEX(Reliability!F$23:F$50,MATCH($T140,Reliability!$C$23:$C$50,0)),0),0)*$H140*$X140*$Y140),$D140)*$R140</f>
        <v>3.3652853726930929E-2</v>
      </c>
      <c r="AB140" s="99">
        <f>MIN((IFERROR(IF(AND($V140&lt;=AB$1,$W140&gt;=AB$1),INDEX(Reliability!G$23:G$50,MATCH($S140,Reliability!$C$23:$C$50,0)),0),0)*IF($T140="n/a",$D140*$Y140,$G140)+IFERROR(IF(AND($V140&lt;=AB$1,$W140&gt;=AB$1),INDEX(Reliability!G$23:G$50,MATCH($T140,Reliability!$C$23:$C$50,0)),0),0)*$H140*$X140*$Y140),$D140)*$R140</f>
        <v>3.4510071043828874E-2</v>
      </c>
      <c r="AC140" s="99">
        <f>MIN((IFERROR(IF(AND($V140&lt;=AC$1,$W140&gt;=AC$1),INDEX(Reliability!H$23:H$50,MATCH($S140,Reliability!$C$23:$C$50,0)),0),0)*IF($T140="n/a",$D140*$Y140,$G140)+IFERROR(IF(AND($V140&lt;=AC$1,$W140&gt;=AC$1),INDEX(Reliability!H$23:H$50,MATCH($T140,Reliability!$C$23:$C$50,0)),0),0)*$H140*$X140*$Y140),$D140)*$R140</f>
        <v>3.3863819323520825E-2</v>
      </c>
      <c r="AD140" s="99">
        <f>MIN((IFERROR(IF(AND($V140&lt;=AD$1,$W140&gt;=AD$1),INDEX(Reliability!I$23:I$50,MATCH($S140,Reliability!$C$23:$C$50,0)),0),0)*IF($T140="n/a",$D140*$Y140,$G140)+IFERROR(IF(AND($V140&lt;=AD$1,$W140&gt;=AD$1),INDEX(Reliability!I$23:I$50,MATCH($T140,Reliability!$C$23:$C$50,0)),0),0)*$H140*$X140*$Y140),$D140)*$R140</f>
        <v>3.3217567603212775E-2</v>
      </c>
      <c r="AE140" s="99">
        <f>MIN((IFERROR(IF(AND($V140&lt;=AE$1,$W140&gt;=AE$1),INDEX(Reliability!J$23:J$50,MATCH($S140,Reliability!$C$23:$C$50,0)),0),0)*IF($T140="n/a",$D140*$Y140,$G140)+IFERROR(IF(AND($V140&lt;=AE$1,$W140&gt;=AE$1),INDEX(Reliability!J$23:J$50,MATCH($T140,Reliability!$C$23:$C$50,0)),0),0)*$H140*$X140*$Y140),$D140)*$R140</f>
        <v>3.418818127621439E-2</v>
      </c>
      <c r="AF140" s="99">
        <f>MIN((IFERROR(IF(AND($V140&lt;=AF$1,$W140&gt;=AF$1),INDEX(Reliability!K$23:K$50,MATCH($S140,Reliability!$C$23:$C$50,0)),0),0)*IF($T140="n/a",$D140*$Y140,$G140)+IFERROR(IF(AND($V140&lt;=AF$1,$W140&gt;=AF$1),INDEX(Reliability!K$23:K$50,MATCH($T140,Reliability!$C$23:$C$50,0)),0),0)*$H140*$X140*$Y140),$D140)*$R140</f>
        <v>3.5158794949216005E-2</v>
      </c>
      <c r="AG140" s="99">
        <f>MIN((IFERROR(IF(AND($V140&lt;=AG$1,$W140&gt;=AG$1),INDEX(Reliability!L$23:L$50,MATCH($S140,Reliability!$C$23:$C$50,0)),0),0)*IF($T140="n/a",$D140*$Y140,$G140)+IFERROR(IF(AND($V140&lt;=AG$1,$W140&gt;=AG$1),INDEX(Reliability!L$23:L$50,MATCH($T140,Reliability!$C$23:$C$50,0)),0),0)*$H140*$X140*$Y140),$D140)*$R140</f>
        <v>3.3676031073176925E-2</v>
      </c>
      <c r="AH140" s="99">
        <f>MIN((IFERROR(IF(AND($V140&lt;=AH$1,$W140&gt;=AH$1),INDEX(Reliability!M$23:M$50,MATCH($S140,Reliability!$C$23:$C$50,0)),0),0)*IF($T140="n/a",$D140*$Y140,$G140)+IFERROR(IF(AND($V140&lt;=AH$1,$W140&gt;=AH$1),INDEX(Reliability!M$23:M$50,MATCH($T140,Reliability!$C$23:$C$50,0)),0),0)*$H140*$X140*$Y140),$D140)*$R140</f>
        <v>0</v>
      </c>
      <c r="AI140" s="99">
        <f>MIN((IFERROR(IF(AND($V140&lt;=AI$1,$W140&gt;=AI$1),INDEX(Reliability!N$23:N$50,MATCH($S140,Reliability!$C$23:$C$50,0)),0),0)*IF($T140="n/a",$D140*$Y140,$G140)+IFERROR(IF(AND($V140&lt;=AI$1,$W140&gt;=AI$1),INDEX(Reliability!N$23:N$50,MATCH($T140,Reliability!$C$23:$C$50,0)),0),0)*$H140*$X140*$Y140),$D140)*$R140</f>
        <v>0</v>
      </c>
      <c r="AJ140" s="99">
        <f>MIN((IFERROR(IF(AND($V140&lt;=AJ$1,$W140&gt;=AJ$1),INDEX(Reliability!O$23:O$50,MATCH($S140,Reliability!$C$23:$C$50,0)),0),0)*IF($T140="n/a",$D140*$Y140,$G140)+IFERROR(IF(AND($V140&lt;=AJ$1,$W140&gt;=AJ$1),INDEX(Reliability!O$23:O$50,MATCH($T140,Reliability!$C$23:$C$50,0)),0),0)*$H140*$X140*$Y140),$D140)*$R140</f>
        <v>0</v>
      </c>
      <c r="AK140" s="99">
        <f>MIN((IFERROR(IF(AND($V140&lt;=AK$1,$W140&gt;=AK$1),INDEX(Reliability!P$23:P$50,MATCH($S140,Reliability!$C$23:$C$50,0)),0),0)*IF($T140="n/a",$D140*$Y140,$G140)+IFERROR(IF(AND($V140&lt;=AK$1,$W140&gt;=AK$1),INDEX(Reliability!P$23:P$50,MATCH($T140,Reliability!$C$23:$C$50,0)),0),0)*$H140*$X140*$Y140),$D140)*$R140</f>
        <v>0</v>
      </c>
    </row>
    <row r="141" spans="2:37" x14ac:dyDescent="0.25">
      <c r="B141" s="118" t="str">
        <f>unique_contracts!B137</f>
        <v>TESLA_1_QF</v>
      </c>
      <c r="C141" s="99" t="str">
        <f>unique_contracts!D137</f>
        <v>Online</v>
      </c>
      <c r="D141" s="117">
        <f>unique_contracts!J137</f>
        <v>0.45500000000000002</v>
      </c>
      <c r="E141" s="99">
        <f>unique_contracts!M137</f>
        <v>0</v>
      </c>
      <c r="F141" s="99">
        <f>unique_contracts!N137</f>
        <v>0</v>
      </c>
      <c r="G141" s="99">
        <f>unique_contracts!P137</f>
        <v>0</v>
      </c>
      <c r="H141" s="99">
        <f>unique_contracts!R137</f>
        <v>0</v>
      </c>
      <c r="I141" s="99">
        <f>unique_contracts!V137</f>
        <v>0</v>
      </c>
      <c r="J141" s="118" t="str">
        <f>unique_contracts!AB137</f>
        <v>Buy</v>
      </c>
      <c r="K141" s="99">
        <f>unique_contracts!AM137</f>
        <v>2012</v>
      </c>
      <c r="L141" s="99">
        <f>unique_contracts!AN137</f>
        <v>4</v>
      </c>
      <c r="M141" s="99">
        <f>unique_contracts!AO137</f>
        <v>1</v>
      </c>
      <c r="N141" s="99">
        <f>unique_contracts!AP137</f>
        <v>2032</v>
      </c>
      <c r="O141" s="99">
        <f>unique_contracts!AQ137</f>
        <v>3</v>
      </c>
      <c r="P141" s="99">
        <f>unique_contracts!AR137</f>
        <v>31</v>
      </c>
      <c r="Q141" s="99" t="str">
        <f>unique_contracts!BP137</f>
        <v>EnergyCapacity</v>
      </c>
      <c r="R141" s="99">
        <f t="shared" si="14"/>
        <v>1</v>
      </c>
      <c r="S141" s="99" t="str">
        <f>IFERROR(IF(AND(I141&gt;0,E141="NotHybrid"),_xlfn.CONCAT(MAX(MIN(ROUNDDOWN(I141/D141,0),8),4),INDEX(resources!$G:$G,MATCH(B141,resources!$A:$A,0))),INDEX(resources!$G:$G,MATCH(B141,resources!$A:$A,0))),"n/a")</f>
        <v>small_hydro</v>
      </c>
      <c r="T141" s="99" t="str">
        <f t="shared" si="15"/>
        <v>n/a</v>
      </c>
      <c r="U141" s="99" t="str">
        <f t="shared" si="16"/>
        <v>small_hydro</v>
      </c>
      <c r="V141" s="99">
        <f t="shared" si="17"/>
        <v>2012</v>
      </c>
      <c r="W141" s="99">
        <f t="shared" si="18"/>
        <v>2031</v>
      </c>
      <c r="X141" s="116">
        <f t="shared" si="19"/>
        <v>1</v>
      </c>
      <c r="Y141" s="116">
        <f t="shared" si="20"/>
        <v>1</v>
      </c>
      <c r="Z141" s="99">
        <f>MIN((IFERROR(IF(AND($V141&lt;=Z$1,$W141&gt;=Z$1),INDEX(Reliability!E$23:E$50,MATCH($S141,Reliability!$C$23:$C$50,0)),0),0)*IF($T141="n/a",$D141*$Y141,$G141)+IFERROR(IF(AND($V141&lt;=Z$1,$W141&gt;=Z$1),INDEX(Reliability!E$23:E$50,MATCH($T141,Reliability!$C$23:$C$50,0)),0),0)*$H141*$X141*$Y141),$D141)*$R141</f>
        <v>0.16580016185072227</v>
      </c>
      <c r="AA141" s="99">
        <f>MIN((IFERROR(IF(AND($V141&lt;=AA$1,$W141&gt;=AA$1),INDEX(Reliability!F$23:F$50,MATCH($S141,Reliability!$C$23:$C$50,0)),0),0)*IF($T141="n/a",$D141*$Y141,$G141)+IFERROR(IF(AND($V141&lt;=AA$1,$W141&gt;=AA$1),INDEX(Reliability!F$23:F$50,MATCH($T141,Reliability!$C$23:$C$50,0)),0),0)*$H141*$X141*$Y141),$D141)*$R141</f>
        <v>0.17013387161948412</v>
      </c>
      <c r="AB141" s="99">
        <f>MIN((IFERROR(IF(AND($V141&lt;=AB$1,$W141&gt;=AB$1),INDEX(Reliability!G$23:G$50,MATCH($S141,Reliability!$C$23:$C$50,0)),0),0)*IF($T141="n/a",$D141*$Y141,$G141)+IFERROR(IF(AND($V141&lt;=AB$1,$W141&gt;=AB$1),INDEX(Reliability!G$23:G$50,MATCH($T141,Reliability!$C$23:$C$50,0)),0),0)*$H141*$X141*$Y141),$D141)*$R141</f>
        <v>0.17446758138824597</v>
      </c>
      <c r="AC141" s="99">
        <f>MIN((IFERROR(IF(AND($V141&lt;=AC$1,$W141&gt;=AC$1),INDEX(Reliability!H$23:H$50,MATCH($S141,Reliability!$C$23:$C$50,0)),0),0)*IF($T141="n/a",$D141*$Y141,$G141)+IFERROR(IF(AND($V141&lt;=AC$1,$W141&gt;=AC$1),INDEX(Reliability!H$23:H$50,MATCH($T141,Reliability!$C$23:$C$50,0)),0),0)*$H141*$X141*$Y141),$D141)*$R141</f>
        <v>0.17120041991335527</v>
      </c>
      <c r="AD141" s="99">
        <f>MIN((IFERROR(IF(AND($V141&lt;=AD$1,$W141&gt;=AD$1),INDEX(Reliability!I$23:I$50,MATCH($S141,Reliability!$C$23:$C$50,0)),0),0)*IF($T141="n/a",$D141*$Y141,$G141)+IFERROR(IF(AND($V141&lt;=AD$1,$W141&gt;=AD$1),INDEX(Reliability!I$23:I$50,MATCH($T141,Reliability!$C$23:$C$50,0)),0),0)*$H141*$X141*$Y141),$D141)*$R141</f>
        <v>0.1679332584384646</v>
      </c>
      <c r="AE141" s="99">
        <f>MIN((IFERROR(IF(AND($V141&lt;=AE$1,$W141&gt;=AE$1),INDEX(Reliability!J$23:J$50,MATCH($S141,Reliability!$C$23:$C$50,0)),0),0)*IF($T141="n/a",$D141*$Y141,$G141)+IFERROR(IF(AND($V141&lt;=AE$1,$W141&gt;=AE$1),INDEX(Reliability!J$23:J$50,MATCH($T141,Reliability!$C$23:$C$50,0)),0),0)*$H141*$X141*$Y141),$D141)*$R141</f>
        <v>0.1728402497853061</v>
      </c>
      <c r="AF141" s="99">
        <f>MIN((IFERROR(IF(AND($V141&lt;=AF$1,$W141&gt;=AF$1),INDEX(Reliability!K$23:K$50,MATCH($S141,Reliability!$C$23:$C$50,0)),0),0)*IF($T141="n/a",$D141*$Y141,$G141)+IFERROR(IF(AND($V141&lt;=AF$1,$W141&gt;=AF$1),INDEX(Reliability!K$23:K$50,MATCH($T141,Reliability!$C$23:$C$50,0)),0),0)*$H141*$X141*$Y141),$D141)*$R141</f>
        <v>0.1777472411321476</v>
      </c>
      <c r="AG141" s="99">
        <f>MIN((IFERROR(IF(AND($V141&lt;=AG$1,$W141&gt;=AG$1),INDEX(Reliability!L$23:L$50,MATCH($S141,Reliability!$C$23:$C$50,0)),0),0)*IF($T141="n/a",$D141*$Y141,$G141)+IFERROR(IF(AND($V141&lt;=AG$1,$W141&gt;=AG$1),INDEX(Reliability!L$23:L$50,MATCH($T141,Reliability!$C$23:$C$50,0)),0),0)*$H141*$X141*$Y141),$D141)*$R141</f>
        <v>0.17025104598106114</v>
      </c>
      <c r="AH141" s="99">
        <f>MIN((IFERROR(IF(AND($V141&lt;=AH$1,$W141&gt;=AH$1),INDEX(Reliability!M$23:M$50,MATCH($S141,Reliability!$C$23:$C$50,0)),0),0)*IF($T141="n/a",$D141*$Y141,$G141)+IFERROR(IF(AND($V141&lt;=AH$1,$W141&gt;=AH$1),INDEX(Reliability!M$23:M$50,MATCH($T141,Reliability!$C$23:$C$50,0)),0),0)*$H141*$X141*$Y141),$D141)*$R141</f>
        <v>0</v>
      </c>
      <c r="AI141" s="99">
        <f>MIN((IFERROR(IF(AND($V141&lt;=AI$1,$W141&gt;=AI$1),INDEX(Reliability!N$23:N$50,MATCH($S141,Reliability!$C$23:$C$50,0)),0),0)*IF($T141="n/a",$D141*$Y141,$G141)+IFERROR(IF(AND($V141&lt;=AI$1,$W141&gt;=AI$1),INDEX(Reliability!N$23:N$50,MATCH($T141,Reliability!$C$23:$C$50,0)),0),0)*$H141*$X141*$Y141),$D141)*$R141</f>
        <v>0</v>
      </c>
      <c r="AJ141" s="99">
        <f>MIN((IFERROR(IF(AND($V141&lt;=AJ$1,$W141&gt;=AJ$1),INDEX(Reliability!O$23:O$50,MATCH($S141,Reliability!$C$23:$C$50,0)),0),0)*IF($T141="n/a",$D141*$Y141,$G141)+IFERROR(IF(AND($V141&lt;=AJ$1,$W141&gt;=AJ$1),INDEX(Reliability!O$23:O$50,MATCH($T141,Reliability!$C$23:$C$50,0)),0),0)*$H141*$X141*$Y141),$D141)*$R141</f>
        <v>0</v>
      </c>
      <c r="AK141" s="99">
        <f>MIN((IFERROR(IF(AND($V141&lt;=AK$1,$W141&gt;=AK$1),INDEX(Reliability!P$23:P$50,MATCH($S141,Reliability!$C$23:$C$50,0)),0),0)*IF($T141="n/a",$D141*$Y141,$G141)+IFERROR(IF(AND($V141&lt;=AK$1,$W141&gt;=AK$1),INDEX(Reliability!P$23:P$50,MATCH($T141,Reliability!$C$23:$C$50,0)),0),0)*$H141*$X141*$Y141),$D141)*$R141</f>
        <v>0</v>
      </c>
    </row>
    <row r="142" spans="2:37" x14ac:dyDescent="0.25">
      <c r="B142" s="118" t="str">
        <f>unique_contracts!B138</f>
        <v>TBLMTN_6_QF</v>
      </c>
      <c r="C142" s="99" t="str">
        <f>unique_contracts!D138</f>
        <v>Online</v>
      </c>
      <c r="D142" s="117">
        <f>unique_contracts!J138</f>
        <v>0.27500000000000002</v>
      </c>
      <c r="E142" s="99">
        <f>unique_contracts!M138</f>
        <v>0</v>
      </c>
      <c r="F142" s="99">
        <f>unique_contracts!N138</f>
        <v>0</v>
      </c>
      <c r="G142" s="99">
        <f>unique_contracts!P138</f>
        <v>0</v>
      </c>
      <c r="H142" s="99">
        <f>unique_contracts!R138</f>
        <v>0</v>
      </c>
      <c r="I142" s="99">
        <f>unique_contracts!V138</f>
        <v>0</v>
      </c>
      <c r="J142" s="118" t="str">
        <f>unique_contracts!AB138</f>
        <v>Buy</v>
      </c>
      <c r="K142" s="99">
        <f>unique_contracts!AM138</f>
        <v>1985</v>
      </c>
      <c r="L142" s="99">
        <f>unique_contracts!AN138</f>
        <v>4</v>
      </c>
      <c r="M142" s="99">
        <f>unique_contracts!AO138</f>
        <v>6</v>
      </c>
      <c r="N142" s="99">
        <f>unique_contracts!AP138</f>
        <v>2060</v>
      </c>
      <c r="O142" s="99">
        <f>unique_contracts!AQ138</f>
        <v>12</v>
      </c>
      <c r="P142" s="99">
        <f>unique_contracts!AR138</f>
        <v>31</v>
      </c>
      <c r="Q142" s="99" t="str">
        <f>unique_contracts!BP138</f>
        <v>EnergyCapacity</v>
      </c>
      <c r="R142" s="99">
        <f t="shared" si="14"/>
        <v>1</v>
      </c>
      <c r="S142" s="99" t="str">
        <f>IFERROR(IF(AND(I142&gt;0,E142="NotHybrid"),_xlfn.CONCAT(MAX(MIN(ROUNDDOWN(I142/D142,0),8),4),INDEX(resources!$G:$G,MATCH(B142,resources!$A:$A,0))),INDEX(resources!$G:$G,MATCH(B142,resources!$A:$A,0))),"n/a")</f>
        <v>small_hydro</v>
      </c>
      <c r="T142" s="99" t="str">
        <f t="shared" si="15"/>
        <v>n/a</v>
      </c>
      <c r="U142" s="99" t="str">
        <f t="shared" si="16"/>
        <v>small_hydro</v>
      </c>
      <c r="V142" s="99">
        <f t="shared" si="17"/>
        <v>1985</v>
      </c>
      <c r="W142" s="99">
        <f t="shared" si="18"/>
        <v>2060</v>
      </c>
      <c r="X142" s="116">
        <f t="shared" si="19"/>
        <v>1</v>
      </c>
      <c r="Y142" s="116">
        <f t="shared" si="20"/>
        <v>1</v>
      </c>
      <c r="Z142" s="99">
        <f>MIN((IFERROR(IF(AND($V142&lt;=Z$1,$W142&gt;=Z$1),INDEX(Reliability!E$23:E$50,MATCH($S142,Reliability!$C$23:$C$50,0)),0),0)*IF($T142="n/a",$D142*$Y142,$G142)+IFERROR(IF(AND($V142&lt;=Z$1,$W142&gt;=Z$1),INDEX(Reliability!E$23:E$50,MATCH($T142,Reliability!$C$23:$C$50,0)),0),0)*$H142*$X142*$Y142),$D142)*$R142</f>
        <v>0.10020888903065632</v>
      </c>
      <c r="AA142" s="99">
        <f>MIN((IFERROR(IF(AND($V142&lt;=AA$1,$W142&gt;=AA$1),INDEX(Reliability!F$23:F$50,MATCH($S142,Reliability!$C$23:$C$50,0)),0),0)*IF($T142="n/a",$D142*$Y142,$G142)+IFERROR(IF(AND($V142&lt;=AA$1,$W142&gt;=AA$1),INDEX(Reliability!F$23:F$50,MATCH($T142,Reliability!$C$23:$C$50,0)),0),0)*$H142*$X142*$Y142),$D142)*$R142</f>
        <v>0.10282816416562228</v>
      </c>
      <c r="AB142" s="99">
        <f>MIN((IFERROR(IF(AND($V142&lt;=AB$1,$W142&gt;=AB$1),INDEX(Reliability!G$23:G$50,MATCH($S142,Reliability!$C$23:$C$50,0)),0),0)*IF($T142="n/a",$D142*$Y142,$G142)+IFERROR(IF(AND($V142&lt;=AB$1,$W142&gt;=AB$1),INDEX(Reliability!G$23:G$50,MATCH($T142,Reliability!$C$23:$C$50,0)),0),0)*$H142*$X142*$Y142),$D142)*$R142</f>
        <v>0.10544743930058822</v>
      </c>
      <c r="AC142" s="99">
        <f>MIN((IFERROR(IF(AND($V142&lt;=AC$1,$W142&gt;=AC$1),INDEX(Reliability!H$23:H$50,MATCH($S142,Reliability!$C$23:$C$50,0)),0),0)*IF($T142="n/a",$D142*$Y142,$G142)+IFERROR(IF(AND($V142&lt;=AC$1,$W142&gt;=AC$1),INDEX(Reliability!H$23:H$50,MATCH($T142,Reliability!$C$23:$C$50,0)),0),0)*$H142*$X142*$Y142),$D142)*$R142</f>
        <v>0.10347278126631364</v>
      </c>
      <c r="AD142" s="99">
        <f>MIN((IFERROR(IF(AND($V142&lt;=AD$1,$W142&gt;=AD$1),INDEX(Reliability!I$23:I$50,MATCH($S142,Reliability!$C$23:$C$50,0)),0),0)*IF($T142="n/a",$D142*$Y142,$G142)+IFERROR(IF(AND($V142&lt;=AD$1,$W142&gt;=AD$1),INDEX(Reliability!I$23:I$50,MATCH($T142,Reliability!$C$23:$C$50,0)),0),0)*$H142*$X142*$Y142),$D142)*$R142</f>
        <v>0.10149812323203905</v>
      </c>
      <c r="AE142" s="99">
        <f>MIN((IFERROR(IF(AND($V142&lt;=AE$1,$W142&gt;=AE$1),INDEX(Reliability!J$23:J$50,MATCH($S142,Reliability!$C$23:$C$50,0)),0),0)*IF($T142="n/a",$D142*$Y142,$G142)+IFERROR(IF(AND($V142&lt;=AE$1,$W142&gt;=AE$1),INDEX(Reliability!J$23:J$50,MATCH($T142,Reliability!$C$23:$C$50,0)),0),0)*$H142*$X142*$Y142),$D142)*$R142</f>
        <v>0.10446388723287732</v>
      </c>
      <c r="AF142" s="99">
        <f>MIN((IFERROR(IF(AND($V142&lt;=AF$1,$W142&gt;=AF$1),INDEX(Reliability!K$23:K$50,MATCH($S142,Reliability!$C$23:$C$50,0)),0),0)*IF($T142="n/a",$D142*$Y142,$G142)+IFERROR(IF(AND($V142&lt;=AF$1,$W142&gt;=AF$1),INDEX(Reliability!K$23:K$50,MATCH($T142,Reliability!$C$23:$C$50,0)),0),0)*$H142*$X142*$Y142),$D142)*$R142</f>
        <v>0.10742965123371558</v>
      </c>
      <c r="AG142" s="99">
        <f>MIN((IFERROR(IF(AND($V142&lt;=AG$1,$W142&gt;=AG$1),INDEX(Reliability!L$23:L$50,MATCH($S142,Reliability!$C$23:$C$50,0)),0),0)*IF($T142="n/a",$D142*$Y142,$G142)+IFERROR(IF(AND($V142&lt;=AG$1,$W142&gt;=AG$1),INDEX(Reliability!L$23:L$50,MATCH($T142,Reliability!$C$23:$C$50,0)),0),0)*$H142*$X142*$Y142),$D142)*$R142</f>
        <v>0.10289898383470729</v>
      </c>
      <c r="AH142" s="99">
        <f>MIN((IFERROR(IF(AND($V142&lt;=AH$1,$W142&gt;=AH$1),INDEX(Reliability!M$23:M$50,MATCH($S142,Reliability!$C$23:$C$50,0)),0),0)*IF($T142="n/a",$D142*$Y142,$G142)+IFERROR(IF(AND($V142&lt;=AH$1,$W142&gt;=AH$1),INDEX(Reliability!M$23:M$50,MATCH($T142,Reliability!$C$23:$C$50,0)),0),0)*$H142*$X142*$Y142),$D142)*$R142</f>
        <v>9.8368316435698988E-2</v>
      </c>
      <c r="AI142" s="99">
        <f>MIN((IFERROR(IF(AND($V142&lt;=AI$1,$W142&gt;=AI$1),INDEX(Reliability!N$23:N$50,MATCH($S142,Reliability!$C$23:$C$50,0)),0),0)*IF($T142="n/a",$D142*$Y142,$G142)+IFERROR(IF(AND($V142&lt;=AI$1,$W142&gt;=AI$1),INDEX(Reliability!N$23:N$50,MATCH($T142,Reliability!$C$23:$C$50,0)),0),0)*$H142*$X142*$Y142),$D142)*$R142</f>
        <v>9.3837649036690687E-2</v>
      </c>
      <c r="AJ142" s="99">
        <f>MIN((IFERROR(IF(AND($V142&lt;=AJ$1,$W142&gt;=AJ$1),INDEX(Reliability!O$23:O$50,MATCH($S142,Reliability!$C$23:$C$50,0)),0),0)*IF($T142="n/a",$D142*$Y142,$G142)+IFERROR(IF(AND($V142&lt;=AJ$1,$W142&gt;=AJ$1),INDEX(Reliability!O$23:O$50,MATCH($T142,Reliability!$C$23:$C$50,0)),0),0)*$H142*$X142*$Y142),$D142)*$R142</f>
        <v>8.9306981637682387E-2</v>
      </c>
      <c r="AK142" s="99">
        <f>MIN((IFERROR(IF(AND($V142&lt;=AK$1,$W142&gt;=AK$1),INDEX(Reliability!P$23:P$50,MATCH($S142,Reliability!$C$23:$C$50,0)),0),0)*IF($T142="n/a",$D142*$Y142,$G142)+IFERROR(IF(AND($V142&lt;=AK$1,$W142&gt;=AK$1),INDEX(Reliability!P$23:P$50,MATCH($T142,Reliability!$C$23:$C$50,0)),0),0)*$H142*$X142*$Y142),$D142)*$R142</f>
        <v>8.4776314238674058E-2</v>
      </c>
    </row>
    <row r="143" spans="2:37" x14ac:dyDescent="0.25">
      <c r="B143" s="118" t="str">
        <f>unique_contracts!B139</f>
        <v>TBLMTN_6_QF</v>
      </c>
      <c r="C143" s="99" t="str">
        <f>unique_contracts!D139</f>
        <v>Online</v>
      </c>
      <c r="D143" s="117">
        <f>unique_contracts!J139</f>
        <v>1.4999999999999999E-2</v>
      </c>
      <c r="E143" s="99">
        <f>unique_contracts!M139</f>
        <v>0</v>
      </c>
      <c r="F143" s="99">
        <f>unique_contracts!N139</f>
        <v>0</v>
      </c>
      <c r="G143" s="99">
        <f>unique_contracts!P139</f>
        <v>0</v>
      </c>
      <c r="H143" s="99">
        <f>unique_contracts!R139</f>
        <v>0</v>
      </c>
      <c r="I143" s="99">
        <f>unique_contracts!V139</f>
        <v>0</v>
      </c>
      <c r="J143" s="118" t="str">
        <f>unique_contracts!AB139</f>
        <v>Buy</v>
      </c>
      <c r="K143" s="99">
        <f>unique_contracts!AM139</f>
        <v>1984</v>
      </c>
      <c r="L143" s="99">
        <f>unique_contracts!AN139</f>
        <v>1</v>
      </c>
      <c r="M143" s="99">
        <f>unique_contracts!AO139</f>
        <v>17</v>
      </c>
      <c r="N143" s="99">
        <f>unique_contracts!AP139</f>
        <v>2060</v>
      </c>
      <c r="O143" s="99">
        <f>unique_contracts!AQ139</f>
        <v>12</v>
      </c>
      <c r="P143" s="99">
        <f>unique_contracts!AR139</f>
        <v>31</v>
      </c>
      <c r="Q143" s="99" t="str">
        <f>unique_contracts!BP139</f>
        <v>EnergyCapacity</v>
      </c>
      <c r="R143" s="99">
        <f t="shared" si="14"/>
        <v>1</v>
      </c>
      <c r="S143" s="99" t="str">
        <f>IFERROR(IF(AND(I143&gt;0,E143="NotHybrid"),_xlfn.CONCAT(MAX(MIN(ROUNDDOWN(I143/D143,0),8),4),INDEX(resources!$G:$G,MATCH(B143,resources!$A:$A,0))),INDEX(resources!$G:$G,MATCH(B143,resources!$A:$A,0))),"n/a")</f>
        <v>small_hydro</v>
      </c>
      <c r="T143" s="99" t="str">
        <f t="shared" si="15"/>
        <v>n/a</v>
      </c>
      <c r="U143" s="99" t="str">
        <f t="shared" si="16"/>
        <v>small_hydro</v>
      </c>
      <c r="V143" s="99">
        <f t="shared" si="17"/>
        <v>1984</v>
      </c>
      <c r="W143" s="99">
        <f t="shared" si="18"/>
        <v>2060</v>
      </c>
      <c r="X143" s="116">
        <f t="shared" si="19"/>
        <v>1</v>
      </c>
      <c r="Y143" s="116">
        <f t="shared" si="20"/>
        <v>1</v>
      </c>
      <c r="Z143" s="99">
        <f>MIN((IFERROR(IF(AND($V143&lt;=Z$1,$W143&gt;=Z$1),INDEX(Reliability!E$23:E$50,MATCH($S143,Reliability!$C$23:$C$50,0)),0),0)*IF($T143="n/a",$D143*$Y143,$G143)+IFERROR(IF(AND($V143&lt;=Z$1,$W143&gt;=Z$1),INDEX(Reliability!E$23:E$50,MATCH($T143,Reliability!$C$23:$C$50,0)),0),0)*$H143*$X143*$Y143),$D143)*$R143</f>
        <v>5.4659394016721621E-3</v>
      </c>
      <c r="AA143" s="99">
        <f>MIN((IFERROR(IF(AND($V143&lt;=AA$1,$W143&gt;=AA$1),INDEX(Reliability!F$23:F$50,MATCH($S143,Reliability!$C$23:$C$50,0)),0),0)*IF($T143="n/a",$D143*$Y143,$G143)+IFERROR(IF(AND($V143&lt;=AA$1,$W143&gt;=AA$1),INDEX(Reliability!F$23:F$50,MATCH($T143,Reliability!$C$23:$C$50,0)),0),0)*$H143*$X143*$Y143),$D143)*$R143</f>
        <v>5.6088089544884872E-3</v>
      </c>
      <c r="AB143" s="99">
        <f>MIN((IFERROR(IF(AND($V143&lt;=AB$1,$W143&gt;=AB$1),INDEX(Reliability!G$23:G$50,MATCH($S143,Reliability!$C$23:$C$50,0)),0),0)*IF($T143="n/a",$D143*$Y143,$G143)+IFERROR(IF(AND($V143&lt;=AB$1,$W143&gt;=AB$1),INDEX(Reliability!G$23:G$50,MATCH($T143,Reliability!$C$23:$C$50,0)),0),0)*$H143*$X143*$Y143),$D143)*$R143</f>
        <v>5.7516785073048115E-3</v>
      </c>
      <c r="AC143" s="99">
        <f>MIN((IFERROR(IF(AND($V143&lt;=AC$1,$W143&gt;=AC$1),INDEX(Reliability!H$23:H$50,MATCH($S143,Reliability!$C$23:$C$50,0)),0),0)*IF($T143="n/a",$D143*$Y143,$G143)+IFERROR(IF(AND($V143&lt;=AC$1,$W143&gt;=AC$1),INDEX(Reliability!H$23:H$50,MATCH($T143,Reliability!$C$23:$C$50,0)),0),0)*$H143*$X143*$Y143),$D143)*$R143</f>
        <v>5.6439698872534708E-3</v>
      </c>
      <c r="AD143" s="99">
        <f>MIN((IFERROR(IF(AND($V143&lt;=AD$1,$W143&gt;=AD$1),INDEX(Reliability!I$23:I$50,MATCH($S143,Reliability!$C$23:$C$50,0)),0),0)*IF($T143="n/a",$D143*$Y143,$G143)+IFERROR(IF(AND($V143&lt;=AD$1,$W143&gt;=AD$1),INDEX(Reliability!I$23:I$50,MATCH($T143,Reliability!$C$23:$C$50,0)),0),0)*$H143*$X143*$Y143),$D143)*$R143</f>
        <v>5.5362612672021291E-3</v>
      </c>
      <c r="AE143" s="99">
        <f>MIN((IFERROR(IF(AND($V143&lt;=AE$1,$W143&gt;=AE$1),INDEX(Reliability!J$23:J$50,MATCH($S143,Reliability!$C$23:$C$50,0)),0),0)*IF($T143="n/a",$D143*$Y143,$G143)+IFERROR(IF(AND($V143&lt;=AE$1,$W143&gt;=AE$1),INDEX(Reliability!J$23:J$50,MATCH($T143,Reliability!$C$23:$C$50,0)),0),0)*$H143*$X143*$Y143),$D143)*$R143</f>
        <v>5.698030212702398E-3</v>
      </c>
      <c r="AF143" s="99">
        <f>MIN((IFERROR(IF(AND($V143&lt;=AF$1,$W143&gt;=AF$1),INDEX(Reliability!K$23:K$50,MATCH($S143,Reliability!$C$23:$C$50,0)),0),0)*IF($T143="n/a",$D143*$Y143,$G143)+IFERROR(IF(AND($V143&lt;=AF$1,$W143&gt;=AF$1),INDEX(Reliability!K$23:K$50,MATCH($T143,Reliability!$C$23:$C$50,0)),0),0)*$H143*$X143*$Y143),$D143)*$R143</f>
        <v>5.8597991582026677E-3</v>
      </c>
      <c r="AG143" s="99">
        <f>MIN((IFERROR(IF(AND($V143&lt;=AG$1,$W143&gt;=AG$1),INDEX(Reliability!L$23:L$50,MATCH($S143,Reliability!$C$23:$C$50,0)),0),0)*IF($T143="n/a",$D143*$Y143,$G143)+IFERROR(IF(AND($V143&lt;=AG$1,$W143&gt;=AG$1),INDEX(Reliability!L$23:L$50,MATCH($T143,Reliability!$C$23:$C$50,0)),0),0)*$H143*$X143*$Y143),$D143)*$R143</f>
        <v>5.6126718455294872E-3</v>
      </c>
      <c r="AH143" s="99">
        <f>MIN((IFERROR(IF(AND($V143&lt;=AH$1,$W143&gt;=AH$1),INDEX(Reliability!M$23:M$50,MATCH($S143,Reliability!$C$23:$C$50,0)),0),0)*IF($T143="n/a",$D143*$Y143,$G143)+IFERROR(IF(AND($V143&lt;=AH$1,$W143&gt;=AH$1),INDEX(Reliability!M$23:M$50,MATCH($T143,Reliability!$C$23:$C$50,0)),0),0)*$H143*$X143*$Y143),$D143)*$R143</f>
        <v>5.3655445328563076E-3</v>
      </c>
      <c r="AI143" s="99">
        <f>MIN((IFERROR(IF(AND($V143&lt;=AI$1,$W143&gt;=AI$1),INDEX(Reliability!N$23:N$50,MATCH($S143,Reliability!$C$23:$C$50,0)),0),0)*IF($T143="n/a",$D143*$Y143,$G143)+IFERROR(IF(AND($V143&lt;=AI$1,$W143&gt;=AI$1),INDEX(Reliability!N$23:N$50,MATCH($T143,Reliability!$C$23:$C$50,0)),0),0)*$H143*$X143*$Y143),$D143)*$R143</f>
        <v>5.1184172201831279E-3</v>
      </c>
      <c r="AJ143" s="99">
        <f>MIN((IFERROR(IF(AND($V143&lt;=AJ$1,$W143&gt;=AJ$1),INDEX(Reliability!O$23:O$50,MATCH($S143,Reliability!$C$23:$C$50,0)),0),0)*IF($T143="n/a",$D143*$Y143,$G143)+IFERROR(IF(AND($V143&lt;=AJ$1,$W143&gt;=AJ$1),INDEX(Reliability!O$23:O$50,MATCH($T143,Reliability!$C$23:$C$50,0)),0),0)*$H143*$X143*$Y143),$D143)*$R143</f>
        <v>4.8712899075099483E-3</v>
      </c>
      <c r="AK143" s="99">
        <f>MIN((IFERROR(IF(AND($V143&lt;=AK$1,$W143&gt;=AK$1),INDEX(Reliability!P$23:P$50,MATCH($S143,Reliability!$C$23:$C$50,0)),0),0)*IF($T143="n/a",$D143*$Y143,$G143)+IFERROR(IF(AND($V143&lt;=AK$1,$W143&gt;=AK$1),INDEX(Reliability!P$23:P$50,MATCH($T143,Reliability!$C$23:$C$50,0)),0),0)*$H143*$X143*$Y143),$D143)*$R143</f>
        <v>4.624162594836766E-3</v>
      </c>
    </row>
    <row r="144" spans="2:37" x14ac:dyDescent="0.25">
      <c r="B144" s="118" t="str">
        <f>unique_contracts!B140</f>
        <v>TBLMTN_6_QF</v>
      </c>
      <c r="C144" s="99" t="str">
        <f>unique_contracts!D140</f>
        <v>Online</v>
      </c>
      <c r="D144" s="117">
        <f>unique_contracts!J140</f>
        <v>2.5000000000000001E-3</v>
      </c>
      <c r="E144" s="99">
        <f>unique_contracts!M140</f>
        <v>0</v>
      </c>
      <c r="F144" s="99">
        <f>unique_contracts!N140</f>
        <v>0</v>
      </c>
      <c r="G144" s="99">
        <f>unique_contracts!P140</f>
        <v>0</v>
      </c>
      <c r="H144" s="99">
        <f>unique_contracts!R140</f>
        <v>0</v>
      </c>
      <c r="I144" s="99">
        <f>unique_contracts!V140</f>
        <v>0</v>
      </c>
      <c r="J144" s="118" t="str">
        <f>unique_contracts!AB140</f>
        <v>Buy</v>
      </c>
      <c r="K144" s="99">
        <f>unique_contracts!AM140</f>
        <v>1991</v>
      </c>
      <c r="L144" s="99">
        <f>unique_contracts!AN140</f>
        <v>6</v>
      </c>
      <c r="M144" s="99">
        <f>unique_contracts!AO140</f>
        <v>20</v>
      </c>
      <c r="N144" s="99">
        <f>unique_contracts!AP140</f>
        <v>2060</v>
      </c>
      <c r="O144" s="99">
        <f>unique_contracts!AQ140</f>
        <v>12</v>
      </c>
      <c r="P144" s="99">
        <f>unique_contracts!AR140</f>
        <v>31</v>
      </c>
      <c r="Q144" s="99" t="str">
        <f>unique_contracts!BP140</f>
        <v>EnergyCapacity</v>
      </c>
      <c r="R144" s="99">
        <f t="shared" si="14"/>
        <v>1</v>
      </c>
      <c r="S144" s="99" t="str">
        <f>IFERROR(IF(AND(I144&gt;0,E144="NotHybrid"),_xlfn.CONCAT(MAX(MIN(ROUNDDOWN(I144/D144,0),8),4),INDEX(resources!$G:$G,MATCH(B144,resources!$A:$A,0))),INDEX(resources!$G:$G,MATCH(B144,resources!$A:$A,0))),"n/a")</f>
        <v>small_hydro</v>
      </c>
      <c r="T144" s="99" t="str">
        <f t="shared" si="15"/>
        <v>n/a</v>
      </c>
      <c r="U144" s="99" t="str">
        <f t="shared" si="16"/>
        <v>small_hydro</v>
      </c>
      <c r="V144" s="99">
        <f t="shared" si="17"/>
        <v>1992</v>
      </c>
      <c r="W144" s="99">
        <f t="shared" si="18"/>
        <v>2060</v>
      </c>
      <c r="X144" s="116">
        <f t="shared" si="19"/>
        <v>1</v>
      </c>
      <c r="Y144" s="116">
        <f t="shared" si="20"/>
        <v>1</v>
      </c>
      <c r="Z144" s="99">
        <f>MIN((IFERROR(IF(AND($V144&lt;=Z$1,$W144&gt;=Z$1),INDEX(Reliability!E$23:E$50,MATCH($S144,Reliability!$C$23:$C$50,0)),0),0)*IF($T144="n/a",$D144*$Y144,$G144)+IFERROR(IF(AND($V144&lt;=Z$1,$W144&gt;=Z$1),INDEX(Reliability!E$23:E$50,MATCH($T144,Reliability!$C$23:$C$50,0)),0),0)*$H144*$X144*$Y144),$D144)*$R144</f>
        <v>9.1098990027869379E-4</v>
      </c>
      <c r="AA144" s="99">
        <f>MIN((IFERROR(IF(AND($V144&lt;=AA$1,$W144&gt;=AA$1),INDEX(Reliability!F$23:F$50,MATCH($S144,Reliability!$C$23:$C$50,0)),0),0)*IF($T144="n/a",$D144*$Y144,$G144)+IFERROR(IF(AND($V144&lt;=AA$1,$W144&gt;=AA$1),INDEX(Reliability!F$23:F$50,MATCH($T144,Reliability!$C$23:$C$50,0)),0),0)*$H144*$X144*$Y144),$D144)*$R144</f>
        <v>9.3480149241474794E-4</v>
      </c>
      <c r="AB144" s="99">
        <f>MIN((IFERROR(IF(AND($V144&lt;=AB$1,$W144&gt;=AB$1),INDEX(Reliability!G$23:G$50,MATCH($S144,Reliability!$C$23:$C$50,0)),0),0)*IF($T144="n/a",$D144*$Y144,$G144)+IFERROR(IF(AND($V144&lt;=AB$1,$W144&gt;=AB$1),INDEX(Reliability!G$23:G$50,MATCH($T144,Reliability!$C$23:$C$50,0)),0),0)*$H144*$X144*$Y144),$D144)*$R144</f>
        <v>9.5861308455080199E-4</v>
      </c>
      <c r="AC144" s="99">
        <f>MIN((IFERROR(IF(AND($V144&lt;=AC$1,$W144&gt;=AC$1),INDEX(Reliability!H$23:H$50,MATCH($S144,Reliability!$C$23:$C$50,0)),0),0)*IF($T144="n/a",$D144*$Y144,$G144)+IFERROR(IF(AND($V144&lt;=AC$1,$W144&gt;=AC$1),INDEX(Reliability!H$23:H$50,MATCH($T144,Reliability!$C$23:$C$50,0)),0),0)*$H144*$X144*$Y144),$D144)*$R144</f>
        <v>9.4066164787557846E-4</v>
      </c>
      <c r="AD144" s="99">
        <f>MIN((IFERROR(IF(AND($V144&lt;=AD$1,$W144&gt;=AD$1),INDEX(Reliability!I$23:I$50,MATCH($S144,Reliability!$C$23:$C$50,0)),0),0)*IF($T144="n/a",$D144*$Y144,$G144)+IFERROR(IF(AND($V144&lt;=AD$1,$W144&gt;=AD$1),INDEX(Reliability!I$23:I$50,MATCH($T144,Reliability!$C$23:$C$50,0)),0),0)*$H144*$X144*$Y144),$D144)*$R144</f>
        <v>9.2271021120035493E-4</v>
      </c>
      <c r="AE144" s="99">
        <f>MIN((IFERROR(IF(AND($V144&lt;=AE$1,$W144&gt;=AE$1),INDEX(Reliability!J$23:J$50,MATCH($S144,Reliability!$C$23:$C$50,0)),0),0)*IF($T144="n/a",$D144*$Y144,$G144)+IFERROR(IF(AND($V144&lt;=AE$1,$W144&gt;=AE$1),INDEX(Reliability!J$23:J$50,MATCH($T144,Reliability!$C$23:$C$50,0)),0),0)*$H144*$X144*$Y144),$D144)*$R144</f>
        <v>9.4967170211706644E-4</v>
      </c>
      <c r="AF144" s="99">
        <f>MIN((IFERROR(IF(AND($V144&lt;=AF$1,$W144&gt;=AF$1),INDEX(Reliability!K$23:K$50,MATCH($S144,Reliability!$C$23:$C$50,0)),0),0)*IF($T144="n/a",$D144*$Y144,$G144)+IFERROR(IF(AND($V144&lt;=AF$1,$W144&gt;=AF$1),INDEX(Reliability!K$23:K$50,MATCH($T144,Reliability!$C$23:$C$50,0)),0),0)*$H144*$X144*$Y144),$D144)*$R144</f>
        <v>9.7663319303377795E-4</v>
      </c>
      <c r="AG144" s="99">
        <f>MIN((IFERROR(IF(AND($V144&lt;=AG$1,$W144&gt;=AG$1),INDEX(Reliability!L$23:L$50,MATCH($S144,Reliability!$C$23:$C$50,0)),0),0)*IF($T144="n/a",$D144*$Y144,$G144)+IFERROR(IF(AND($V144&lt;=AG$1,$W144&gt;=AG$1),INDEX(Reliability!L$23:L$50,MATCH($T144,Reliability!$C$23:$C$50,0)),0),0)*$H144*$X144*$Y144),$D144)*$R144</f>
        <v>9.3544530758824798E-4</v>
      </c>
      <c r="AH144" s="99">
        <f>MIN((IFERROR(IF(AND($V144&lt;=AH$1,$W144&gt;=AH$1),INDEX(Reliability!M$23:M$50,MATCH($S144,Reliability!$C$23:$C$50,0)),0),0)*IF($T144="n/a",$D144*$Y144,$G144)+IFERROR(IF(AND($V144&lt;=AH$1,$W144&gt;=AH$1),INDEX(Reliability!M$23:M$50,MATCH($T144,Reliability!$C$23:$C$50,0)),0),0)*$H144*$X144*$Y144),$D144)*$R144</f>
        <v>8.94257422142718E-4</v>
      </c>
      <c r="AI144" s="99">
        <f>MIN((IFERROR(IF(AND($V144&lt;=AI$1,$W144&gt;=AI$1),INDEX(Reliability!N$23:N$50,MATCH($S144,Reliability!$C$23:$C$50,0)),0),0)*IF($T144="n/a",$D144*$Y144,$G144)+IFERROR(IF(AND($V144&lt;=AI$1,$W144&gt;=AI$1),INDEX(Reliability!N$23:N$50,MATCH($T144,Reliability!$C$23:$C$50,0)),0),0)*$H144*$X144*$Y144),$D144)*$R144</f>
        <v>8.5306953669718802E-4</v>
      </c>
      <c r="AJ144" s="99">
        <f>MIN((IFERROR(IF(AND($V144&lt;=AJ$1,$W144&gt;=AJ$1),INDEX(Reliability!O$23:O$50,MATCH($S144,Reliability!$C$23:$C$50,0)),0),0)*IF($T144="n/a",$D144*$Y144,$G144)+IFERROR(IF(AND($V144&lt;=AJ$1,$W144&gt;=AJ$1),INDEX(Reliability!O$23:O$50,MATCH($T144,Reliability!$C$23:$C$50,0)),0),0)*$H144*$X144*$Y144),$D144)*$R144</f>
        <v>8.1188165125165804E-4</v>
      </c>
      <c r="AK144" s="99">
        <f>MIN((IFERROR(IF(AND($V144&lt;=AK$1,$W144&gt;=AK$1),INDEX(Reliability!P$23:P$50,MATCH($S144,Reliability!$C$23:$C$50,0)),0),0)*IF($T144="n/a",$D144*$Y144,$G144)+IFERROR(IF(AND($V144&lt;=AK$1,$W144&gt;=AK$1),INDEX(Reliability!P$23:P$50,MATCH($T144,Reliability!$C$23:$C$50,0)),0),0)*$H144*$X144*$Y144),$D144)*$R144</f>
        <v>7.7069376580612774E-4</v>
      </c>
    </row>
    <row r="145" spans="2:37" x14ac:dyDescent="0.25">
      <c r="B145" s="118" t="str">
        <f>unique_contracts!B141</f>
        <v>TBLMTN_6_QF</v>
      </c>
      <c r="C145" s="99" t="str">
        <f>unique_contracts!D141</f>
        <v>Online</v>
      </c>
      <c r="D145" s="117">
        <f>unique_contracts!J141</f>
        <v>0.06</v>
      </c>
      <c r="E145" s="99">
        <f>unique_contracts!M141</f>
        <v>0</v>
      </c>
      <c r="F145" s="99">
        <f>unique_contracts!N141</f>
        <v>0</v>
      </c>
      <c r="G145" s="99">
        <f>unique_contracts!P141</f>
        <v>0</v>
      </c>
      <c r="H145" s="99">
        <f>unique_contracts!R141</f>
        <v>0</v>
      </c>
      <c r="I145" s="99">
        <f>unique_contracts!V141</f>
        <v>0</v>
      </c>
      <c r="J145" s="118" t="str">
        <f>unique_contracts!AB141</f>
        <v>Buy</v>
      </c>
      <c r="K145" s="99">
        <f>unique_contracts!AM141</f>
        <v>1991</v>
      </c>
      <c r="L145" s="99">
        <f>unique_contracts!AN141</f>
        <v>7</v>
      </c>
      <c r="M145" s="99">
        <f>unique_contracts!AO141</f>
        <v>18</v>
      </c>
      <c r="N145" s="99">
        <f>unique_contracts!AP141</f>
        <v>2060</v>
      </c>
      <c r="O145" s="99">
        <f>unique_contracts!AQ141</f>
        <v>12</v>
      </c>
      <c r="P145" s="99">
        <f>unique_contracts!AR141</f>
        <v>31</v>
      </c>
      <c r="Q145" s="99" t="str">
        <f>unique_contracts!BP141</f>
        <v>EnergyCapacity</v>
      </c>
      <c r="R145" s="99">
        <f t="shared" si="14"/>
        <v>1</v>
      </c>
      <c r="S145" s="99" t="str">
        <f>IFERROR(IF(AND(I145&gt;0,E145="NotHybrid"),_xlfn.CONCAT(MAX(MIN(ROUNDDOWN(I145/D145,0),8),4),INDEX(resources!$G:$G,MATCH(B145,resources!$A:$A,0))),INDEX(resources!$G:$G,MATCH(B145,resources!$A:$A,0))),"n/a")</f>
        <v>small_hydro</v>
      </c>
      <c r="T145" s="99" t="str">
        <f t="shared" si="15"/>
        <v>n/a</v>
      </c>
      <c r="U145" s="99" t="str">
        <f t="shared" si="16"/>
        <v>small_hydro</v>
      </c>
      <c r="V145" s="99">
        <f t="shared" si="17"/>
        <v>1992</v>
      </c>
      <c r="W145" s="99">
        <f t="shared" si="18"/>
        <v>2060</v>
      </c>
      <c r="X145" s="116">
        <f t="shared" si="19"/>
        <v>1</v>
      </c>
      <c r="Y145" s="116">
        <f t="shared" si="20"/>
        <v>1</v>
      </c>
      <c r="Z145" s="99">
        <f>MIN((IFERROR(IF(AND($V145&lt;=Z$1,$W145&gt;=Z$1),INDEX(Reliability!E$23:E$50,MATCH($S145,Reliability!$C$23:$C$50,0)),0),0)*IF($T145="n/a",$D145*$Y145,$G145)+IFERROR(IF(AND($V145&lt;=Z$1,$W145&gt;=Z$1),INDEX(Reliability!E$23:E$50,MATCH($T145,Reliability!$C$23:$C$50,0)),0),0)*$H145*$X145*$Y145),$D145)*$R145</f>
        <v>2.1863757606688648E-2</v>
      </c>
      <c r="AA145" s="99">
        <f>MIN((IFERROR(IF(AND($V145&lt;=AA$1,$W145&gt;=AA$1),INDEX(Reliability!F$23:F$50,MATCH($S145,Reliability!$C$23:$C$50,0)),0),0)*IF($T145="n/a",$D145*$Y145,$G145)+IFERROR(IF(AND($V145&lt;=AA$1,$W145&gt;=AA$1),INDEX(Reliability!F$23:F$50,MATCH($T145,Reliability!$C$23:$C$50,0)),0),0)*$H145*$X145*$Y145),$D145)*$R145</f>
        <v>2.2435235817953949E-2</v>
      </c>
      <c r="AB145" s="99">
        <f>MIN((IFERROR(IF(AND($V145&lt;=AB$1,$W145&gt;=AB$1),INDEX(Reliability!G$23:G$50,MATCH($S145,Reliability!$C$23:$C$50,0)),0),0)*IF($T145="n/a",$D145*$Y145,$G145)+IFERROR(IF(AND($V145&lt;=AB$1,$W145&gt;=AB$1),INDEX(Reliability!G$23:G$50,MATCH($T145,Reliability!$C$23:$C$50,0)),0),0)*$H145*$X145*$Y145),$D145)*$R145</f>
        <v>2.3006714029219246E-2</v>
      </c>
      <c r="AC145" s="99">
        <f>MIN((IFERROR(IF(AND($V145&lt;=AC$1,$W145&gt;=AC$1),INDEX(Reliability!H$23:H$50,MATCH($S145,Reliability!$C$23:$C$50,0)),0),0)*IF($T145="n/a",$D145*$Y145,$G145)+IFERROR(IF(AND($V145&lt;=AC$1,$W145&gt;=AC$1),INDEX(Reliability!H$23:H$50,MATCH($T145,Reliability!$C$23:$C$50,0)),0),0)*$H145*$X145*$Y145),$D145)*$R145</f>
        <v>2.2575879549013883E-2</v>
      </c>
      <c r="AD145" s="99">
        <f>MIN((IFERROR(IF(AND($V145&lt;=AD$1,$W145&gt;=AD$1),INDEX(Reliability!I$23:I$50,MATCH($S145,Reliability!$C$23:$C$50,0)),0),0)*IF($T145="n/a",$D145*$Y145,$G145)+IFERROR(IF(AND($V145&lt;=AD$1,$W145&gt;=AD$1),INDEX(Reliability!I$23:I$50,MATCH($T145,Reliability!$C$23:$C$50,0)),0),0)*$H145*$X145*$Y145),$D145)*$R145</f>
        <v>2.2145045068808517E-2</v>
      </c>
      <c r="AE145" s="99">
        <f>MIN((IFERROR(IF(AND($V145&lt;=AE$1,$W145&gt;=AE$1),INDEX(Reliability!J$23:J$50,MATCH($S145,Reliability!$C$23:$C$50,0)),0),0)*IF($T145="n/a",$D145*$Y145,$G145)+IFERROR(IF(AND($V145&lt;=AE$1,$W145&gt;=AE$1),INDEX(Reliability!J$23:J$50,MATCH($T145,Reliability!$C$23:$C$50,0)),0),0)*$H145*$X145*$Y145),$D145)*$R145</f>
        <v>2.2792120850809592E-2</v>
      </c>
      <c r="AF145" s="99">
        <f>MIN((IFERROR(IF(AND($V145&lt;=AF$1,$W145&gt;=AF$1),INDEX(Reliability!K$23:K$50,MATCH($S145,Reliability!$C$23:$C$50,0)),0),0)*IF($T145="n/a",$D145*$Y145,$G145)+IFERROR(IF(AND($V145&lt;=AF$1,$W145&gt;=AF$1),INDEX(Reliability!K$23:K$50,MATCH($T145,Reliability!$C$23:$C$50,0)),0),0)*$H145*$X145*$Y145),$D145)*$R145</f>
        <v>2.3439196632810671E-2</v>
      </c>
      <c r="AG145" s="99">
        <f>MIN((IFERROR(IF(AND($V145&lt;=AG$1,$W145&gt;=AG$1),INDEX(Reliability!L$23:L$50,MATCH($S145,Reliability!$C$23:$C$50,0)),0),0)*IF($T145="n/a",$D145*$Y145,$G145)+IFERROR(IF(AND($V145&lt;=AG$1,$W145&gt;=AG$1),INDEX(Reliability!L$23:L$50,MATCH($T145,Reliability!$C$23:$C$50,0)),0),0)*$H145*$X145*$Y145),$D145)*$R145</f>
        <v>2.2450687382117949E-2</v>
      </c>
      <c r="AH145" s="99">
        <f>MIN((IFERROR(IF(AND($V145&lt;=AH$1,$W145&gt;=AH$1),INDEX(Reliability!M$23:M$50,MATCH($S145,Reliability!$C$23:$C$50,0)),0),0)*IF($T145="n/a",$D145*$Y145,$G145)+IFERROR(IF(AND($V145&lt;=AH$1,$W145&gt;=AH$1),INDEX(Reliability!M$23:M$50,MATCH($T145,Reliability!$C$23:$C$50,0)),0),0)*$H145*$X145*$Y145),$D145)*$R145</f>
        <v>2.146217813142523E-2</v>
      </c>
      <c r="AI145" s="99">
        <f>MIN((IFERROR(IF(AND($V145&lt;=AI$1,$W145&gt;=AI$1),INDEX(Reliability!N$23:N$50,MATCH($S145,Reliability!$C$23:$C$50,0)),0),0)*IF($T145="n/a",$D145*$Y145,$G145)+IFERROR(IF(AND($V145&lt;=AI$1,$W145&gt;=AI$1),INDEX(Reliability!N$23:N$50,MATCH($T145,Reliability!$C$23:$C$50,0)),0),0)*$H145*$X145*$Y145),$D145)*$R145</f>
        <v>2.0473668880732512E-2</v>
      </c>
      <c r="AJ145" s="99">
        <f>MIN((IFERROR(IF(AND($V145&lt;=AJ$1,$W145&gt;=AJ$1),INDEX(Reliability!O$23:O$50,MATCH($S145,Reliability!$C$23:$C$50,0)),0),0)*IF($T145="n/a",$D145*$Y145,$G145)+IFERROR(IF(AND($V145&lt;=AJ$1,$W145&gt;=AJ$1),INDEX(Reliability!O$23:O$50,MATCH($T145,Reliability!$C$23:$C$50,0)),0),0)*$H145*$X145*$Y145),$D145)*$R145</f>
        <v>1.9485159630039793E-2</v>
      </c>
      <c r="AK145" s="99">
        <f>MIN((IFERROR(IF(AND($V145&lt;=AK$1,$W145&gt;=AK$1),INDEX(Reliability!P$23:P$50,MATCH($S145,Reliability!$C$23:$C$50,0)),0),0)*IF($T145="n/a",$D145*$Y145,$G145)+IFERROR(IF(AND($V145&lt;=AK$1,$W145&gt;=AK$1),INDEX(Reliability!P$23:P$50,MATCH($T145,Reliability!$C$23:$C$50,0)),0),0)*$H145*$X145*$Y145),$D145)*$R145</f>
        <v>1.8496650379347064E-2</v>
      </c>
    </row>
    <row r="146" spans="2:37" x14ac:dyDescent="0.25">
      <c r="B146" s="118" t="str">
        <f>unique_contracts!B142</f>
        <v>TBLMTN_6_QF</v>
      </c>
      <c r="C146" s="99" t="str">
        <f>unique_contracts!D142</f>
        <v>Online</v>
      </c>
      <c r="D146" s="117">
        <f>unique_contracts!J142</f>
        <v>0.3</v>
      </c>
      <c r="E146" s="99">
        <f>unique_contracts!M142</f>
        <v>0</v>
      </c>
      <c r="F146" s="99">
        <f>unique_contracts!N142</f>
        <v>0</v>
      </c>
      <c r="G146" s="99">
        <f>unique_contracts!P142</f>
        <v>0</v>
      </c>
      <c r="H146" s="99">
        <f>unique_contracts!R142</f>
        <v>0</v>
      </c>
      <c r="I146" s="99">
        <f>unique_contracts!V142</f>
        <v>0</v>
      </c>
      <c r="J146" s="118" t="str">
        <f>unique_contracts!AB142</f>
        <v>Buy</v>
      </c>
      <c r="K146" s="99">
        <f>unique_contracts!AM142</f>
        <v>1983</v>
      </c>
      <c r="L146" s="99">
        <f>unique_contracts!AN142</f>
        <v>11</v>
      </c>
      <c r="M146" s="99">
        <f>unique_contracts!AO142</f>
        <v>4</v>
      </c>
      <c r="N146" s="99">
        <f>unique_contracts!AP142</f>
        <v>2060</v>
      </c>
      <c r="O146" s="99">
        <f>unique_contracts!AQ142</f>
        <v>12</v>
      </c>
      <c r="P146" s="99">
        <f>unique_contracts!AR142</f>
        <v>31</v>
      </c>
      <c r="Q146" s="99" t="str">
        <f>unique_contracts!BP142</f>
        <v>EnergyCapacity</v>
      </c>
      <c r="R146" s="99">
        <f t="shared" si="14"/>
        <v>1</v>
      </c>
      <c r="S146" s="99" t="str">
        <f>IFERROR(IF(AND(I146&gt;0,E146="NotHybrid"),_xlfn.CONCAT(MAX(MIN(ROUNDDOWN(I146/D146,0),8),4),INDEX(resources!$G:$G,MATCH(B146,resources!$A:$A,0))),INDEX(resources!$G:$G,MATCH(B146,resources!$A:$A,0))),"n/a")</f>
        <v>small_hydro</v>
      </c>
      <c r="T146" s="99" t="str">
        <f t="shared" si="15"/>
        <v>n/a</v>
      </c>
      <c r="U146" s="99" t="str">
        <f t="shared" si="16"/>
        <v>small_hydro</v>
      </c>
      <c r="V146" s="99">
        <f t="shared" si="17"/>
        <v>1984</v>
      </c>
      <c r="W146" s="99">
        <f t="shared" si="18"/>
        <v>2060</v>
      </c>
      <c r="X146" s="116">
        <f t="shared" si="19"/>
        <v>1</v>
      </c>
      <c r="Y146" s="116">
        <f t="shared" si="20"/>
        <v>1</v>
      </c>
      <c r="Z146" s="99">
        <f>MIN((IFERROR(IF(AND($V146&lt;=Z$1,$W146&gt;=Z$1),INDEX(Reliability!E$23:E$50,MATCH($S146,Reliability!$C$23:$C$50,0)),0),0)*IF($T146="n/a",$D146*$Y146,$G146)+IFERROR(IF(AND($V146&lt;=Z$1,$W146&gt;=Z$1),INDEX(Reliability!E$23:E$50,MATCH($T146,Reliability!$C$23:$C$50,0)),0),0)*$H146*$X146*$Y146),$D146)*$R146</f>
        <v>0.10931878803344325</v>
      </c>
      <c r="AA146" s="99">
        <f>MIN((IFERROR(IF(AND($V146&lt;=AA$1,$W146&gt;=AA$1),INDEX(Reliability!F$23:F$50,MATCH($S146,Reliability!$C$23:$C$50,0)),0),0)*IF($T146="n/a",$D146*$Y146,$G146)+IFERROR(IF(AND($V146&lt;=AA$1,$W146&gt;=AA$1),INDEX(Reliability!F$23:F$50,MATCH($T146,Reliability!$C$23:$C$50,0)),0),0)*$H146*$X146*$Y146),$D146)*$R146</f>
        <v>0.11217617908976975</v>
      </c>
      <c r="AB146" s="99">
        <f>MIN((IFERROR(IF(AND($V146&lt;=AB$1,$W146&gt;=AB$1),INDEX(Reliability!G$23:G$50,MATCH($S146,Reliability!$C$23:$C$50,0)),0),0)*IF($T146="n/a",$D146*$Y146,$G146)+IFERROR(IF(AND($V146&lt;=AB$1,$W146&gt;=AB$1),INDEX(Reliability!G$23:G$50,MATCH($T146,Reliability!$C$23:$C$50,0)),0),0)*$H146*$X146*$Y146),$D146)*$R146</f>
        <v>0.11503357014609623</v>
      </c>
      <c r="AC146" s="99">
        <f>MIN((IFERROR(IF(AND($V146&lt;=AC$1,$W146&gt;=AC$1),INDEX(Reliability!H$23:H$50,MATCH($S146,Reliability!$C$23:$C$50,0)),0),0)*IF($T146="n/a",$D146*$Y146,$G146)+IFERROR(IF(AND($V146&lt;=AC$1,$W146&gt;=AC$1),INDEX(Reliability!H$23:H$50,MATCH($T146,Reliability!$C$23:$C$50,0)),0),0)*$H146*$X146*$Y146),$D146)*$R146</f>
        <v>0.11287939774506942</v>
      </c>
      <c r="AD146" s="99">
        <f>MIN((IFERROR(IF(AND($V146&lt;=AD$1,$W146&gt;=AD$1),INDEX(Reliability!I$23:I$50,MATCH($S146,Reliability!$C$23:$C$50,0)),0),0)*IF($T146="n/a",$D146*$Y146,$G146)+IFERROR(IF(AND($V146&lt;=AD$1,$W146&gt;=AD$1),INDEX(Reliability!I$23:I$50,MATCH($T146,Reliability!$C$23:$C$50,0)),0),0)*$H146*$X146*$Y146),$D146)*$R146</f>
        <v>0.11072522534404258</v>
      </c>
      <c r="AE146" s="99">
        <f>MIN((IFERROR(IF(AND($V146&lt;=AE$1,$W146&gt;=AE$1),INDEX(Reliability!J$23:J$50,MATCH($S146,Reliability!$C$23:$C$50,0)),0),0)*IF($T146="n/a",$D146*$Y146,$G146)+IFERROR(IF(AND($V146&lt;=AE$1,$W146&gt;=AE$1),INDEX(Reliability!J$23:J$50,MATCH($T146,Reliability!$C$23:$C$50,0)),0),0)*$H146*$X146*$Y146),$D146)*$R146</f>
        <v>0.11396060425404797</v>
      </c>
      <c r="AF146" s="99">
        <f>MIN((IFERROR(IF(AND($V146&lt;=AF$1,$W146&gt;=AF$1),INDEX(Reliability!K$23:K$50,MATCH($S146,Reliability!$C$23:$C$50,0)),0),0)*IF($T146="n/a",$D146*$Y146,$G146)+IFERROR(IF(AND($V146&lt;=AF$1,$W146&gt;=AF$1),INDEX(Reliability!K$23:K$50,MATCH($T146,Reliability!$C$23:$C$50,0)),0),0)*$H146*$X146*$Y146),$D146)*$R146</f>
        <v>0.11719598316405334</v>
      </c>
      <c r="AG146" s="99">
        <f>MIN((IFERROR(IF(AND($V146&lt;=AG$1,$W146&gt;=AG$1),INDEX(Reliability!L$23:L$50,MATCH($S146,Reliability!$C$23:$C$50,0)),0),0)*IF($T146="n/a",$D146*$Y146,$G146)+IFERROR(IF(AND($V146&lt;=AG$1,$W146&gt;=AG$1),INDEX(Reliability!L$23:L$50,MATCH($T146,Reliability!$C$23:$C$50,0)),0),0)*$H146*$X146*$Y146),$D146)*$R146</f>
        <v>0.11225343691058975</v>
      </c>
      <c r="AH146" s="99">
        <f>MIN((IFERROR(IF(AND($V146&lt;=AH$1,$W146&gt;=AH$1),INDEX(Reliability!M$23:M$50,MATCH($S146,Reliability!$C$23:$C$50,0)),0),0)*IF($T146="n/a",$D146*$Y146,$G146)+IFERROR(IF(AND($V146&lt;=AH$1,$W146&gt;=AH$1),INDEX(Reliability!M$23:M$50,MATCH($T146,Reliability!$C$23:$C$50,0)),0),0)*$H146*$X146*$Y146),$D146)*$R146</f>
        <v>0.10731089065712615</v>
      </c>
      <c r="AI146" s="99">
        <f>MIN((IFERROR(IF(AND($V146&lt;=AI$1,$W146&gt;=AI$1),INDEX(Reliability!N$23:N$50,MATCH($S146,Reliability!$C$23:$C$50,0)),0),0)*IF($T146="n/a",$D146*$Y146,$G146)+IFERROR(IF(AND($V146&lt;=AI$1,$W146&gt;=AI$1),INDEX(Reliability!N$23:N$50,MATCH($T146,Reliability!$C$23:$C$50,0)),0),0)*$H146*$X146*$Y146),$D146)*$R146</f>
        <v>0.10236834440366256</v>
      </c>
      <c r="AJ146" s="99">
        <f>MIN((IFERROR(IF(AND($V146&lt;=AJ$1,$W146&gt;=AJ$1),INDEX(Reliability!O$23:O$50,MATCH($S146,Reliability!$C$23:$C$50,0)),0),0)*IF($T146="n/a",$D146*$Y146,$G146)+IFERROR(IF(AND($V146&lt;=AJ$1,$W146&gt;=AJ$1),INDEX(Reliability!O$23:O$50,MATCH($T146,Reliability!$C$23:$C$50,0)),0),0)*$H146*$X146*$Y146),$D146)*$R146</f>
        <v>9.7425798150198958E-2</v>
      </c>
      <c r="AK146" s="99">
        <f>MIN((IFERROR(IF(AND($V146&lt;=AK$1,$W146&gt;=AK$1),INDEX(Reliability!P$23:P$50,MATCH($S146,Reliability!$C$23:$C$50,0)),0),0)*IF($T146="n/a",$D146*$Y146,$G146)+IFERROR(IF(AND($V146&lt;=AK$1,$W146&gt;=AK$1),INDEX(Reliability!P$23:P$50,MATCH($T146,Reliability!$C$23:$C$50,0)),0),0)*$H146*$X146*$Y146),$D146)*$R146</f>
        <v>9.2483251896735327E-2</v>
      </c>
    </row>
    <row r="147" spans="2:37" x14ac:dyDescent="0.25">
      <c r="B147" s="118" t="str">
        <f>unique_contracts!B143</f>
        <v>TBLMTN_6_QF</v>
      </c>
      <c r="C147" s="99" t="str">
        <f>unique_contracts!D143</f>
        <v>Online</v>
      </c>
      <c r="D147" s="117">
        <f>unique_contracts!J143</f>
        <v>0.1</v>
      </c>
      <c r="E147" s="99">
        <f>unique_contracts!M143</f>
        <v>0</v>
      </c>
      <c r="F147" s="99">
        <f>unique_contracts!N143</f>
        <v>0</v>
      </c>
      <c r="G147" s="99">
        <f>unique_contracts!P143</f>
        <v>0</v>
      </c>
      <c r="H147" s="99">
        <f>unique_contracts!R143</f>
        <v>0</v>
      </c>
      <c r="I147" s="99">
        <f>unique_contracts!V143</f>
        <v>0</v>
      </c>
      <c r="J147" s="118" t="str">
        <f>unique_contracts!AB143</f>
        <v>Buy</v>
      </c>
      <c r="K147" s="99">
        <f>unique_contracts!AM143</f>
        <v>1983</v>
      </c>
      <c r="L147" s="99">
        <f>unique_contracts!AN143</f>
        <v>10</v>
      </c>
      <c r="M147" s="99">
        <f>unique_contracts!AO143</f>
        <v>14</v>
      </c>
      <c r="N147" s="99">
        <f>unique_contracts!AP143</f>
        <v>2060</v>
      </c>
      <c r="O147" s="99">
        <f>unique_contracts!AQ143</f>
        <v>12</v>
      </c>
      <c r="P147" s="99">
        <f>unique_contracts!AR143</f>
        <v>31</v>
      </c>
      <c r="Q147" s="99" t="str">
        <f>unique_contracts!BP143</f>
        <v>EnergyCapacity</v>
      </c>
      <c r="R147" s="99">
        <f t="shared" si="14"/>
        <v>1</v>
      </c>
      <c r="S147" s="99" t="str">
        <f>IFERROR(IF(AND(I147&gt;0,E147="NotHybrid"),_xlfn.CONCAT(MAX(MIN(ROUNDDOWN(I147/D147,0),8),4),INDEX(resources!$G:$G,MATCH(B147,resources!$A:$A,0))),INDEX(resources!$G:$G,MATCH(B147,resources!$A:$A,0))),"n/a")</f>
        <v>small_hydro</v>
      </c>
      <c r="T147" s="99" t="str">
        <f t="shared" si="15"/>
        <v>n/a</v>
      </c>
      <c r="U147" s="99" t="str">
        <f t="shared" si="16"/>
        <v>small_hydro</v>
      </c>
      <c r="V147" s="99">
        <f t="shared" si="17"/>
        <v>1984</v>
      </c>
      <c r="W147" s="99">
        <f t="shared" si="18"/>
        <v>2060</v>
      </c>
      <c r="X147" s="116">
        <f t="shared" si="19"/>
        <v>1</v>
      </c>
      <c r="Y147" s="116">
        <f t="shared" si="20"/>
        <v>1</v>
      </c>
      <c r="Z147" s="99">
        <f>MIN((IFERROR(IF(AND($V147&lt;=Z$1,$W147&gt;=Z$1),INDEX(Reliability!E$23:E$50,MATCH($S147,Reliability!$C$23:$C$50,0)),0),0)*IF($T147="n/a",$D147*$Y147,$G147)+IFERROR(IF(AND($V147&lt;=Z$1,$W147&gt;=Z$1),INDEX(Reliability!E$23:E$50,MATCH($T147,Reliability!$C$23:$C$50,0)),0),0)*$H147*$X147*$Y147),$D147)*$R147</f>
        <v>3.6439596011147754E-2</v>
      </c>
      <c r="AA147" s="99">
        <f>MIN((IFERROR(IF(AND($V147&lt;=AA$1,$W147&gt;=AA$1),INDEX(Reliability!F$23:F$50,MATCH($S147,Reliability!$C$23:$C$50,0)),0),0)*IF($T147="n/a",$D147*$Y147,$G147)+IFERROR(IF(AND($V147&lt;=AA$1,$W147&gt;=AA$1),INDEX(Reliability!F$23:F$50,MATCH($T147,Reliability!$C$23:$C$50,0)),0),0)*$H147*$X147*$Y147),$D147)*$R147</f>
        <v>3.7392059696589923E-2</v>
      </c>
      <c r="AB147" s="99">
        <f>MIN((IFERROR(IF(AND($V147&lt;=AB$1,$W147&gt;=AB$1),INDEX(Reliability!G$23:G$50,MATCH($S147,Reliability!$C$23:$C$50,0)),0),0)*IF($T147="n/a",$D147*$Y147,$G147)+IFERROR(IF(AND($V147&lt;=AB$1,$W147&gt;=AB$1),INDEX(Reliability!G$23:G$50,MATCH($T147,Reliability!$C$23:$C$50,0)),0),0)*$H147*$X147*$Y147),$D147)*$R147</f>
        <v>3.8344523382032085E-2</v>
      </c>
      <c r="AC147" s="99">
        <f>MIN((IFERROR(IF(AND($V147&lt;=AC$1,$W147&gt;=AC$1),INDEX(Reliability!H$23:H$50,MATCH($S147,Reliability!$C$23:$C$50,0)),0),0)*IF($T147="n/a",$D147*$Y147,$G147)+IFERROR(IF(AND($V147&lt;=AC$1,$W147&gt;=AC$1),INDEX(Reliability!H$23:H$50,MATCH($T147,Reliability!$C$23:$C$50,0)),0),0)*$H147*$X147*$Y147),$D147)*$R147</f>
        <v>3.7626465915023138E-2</v>
      </c>
      <c r="AD147" s="99">
        <f>MIN((IFERROR(IF(AND($V147&lt;=AD$1,$W147&gt;=AD$1),INDEX(Reliability!I$23:I$50,MATCH($S147,Reliability!$C$23:$C$50,0)),0),0)*IF($T147="n/a",$D147*$Y147,$G147)+IFERROR(IF(AND($V147&lt;=AD$1,$W147&gt;=AD$1),INDEX(Reliability!I$23:I$50,MATCH($T147,Reliability!$C$23:$C$50,0)),0),0)*$H147*$X147*$Y147),$D147)*$R147</f>
        <v>3.6908408448014199E-2</v>
      </c>
      <c r="AE147" s="99">
        <f>MIN((IFERROR(IF(AND($V147&lt;=AE$1,$W147&gt;=AE$1),INDEX(Reliability!J$23:J$50,MATCH($S147,Reliability!$C$23:$C$50,0)),0),0)*IF($T147="n/a",$D147*$Y147,$G147)+IFERROR(IF(AND($V147&lt;=AE$1,$W147&gt;=AE$1),INDEX(Reliability!J$23:J$50,MATCH($T147,Reliability!$C$23:$C$50,0)),0),0)*$H147*$X147*$Y147),$D147)*$R147</f>
        <v>3.7986868084682657E-2</v>
      </c>
      <c r="AF147" s="99">
        <f>MIN((IFERROR(IF(AND($V147&lt;=AF$1,$W147&gt;=AF$1),INDEX(Reliability!K$23:K$50,MATCH($S147,Reliability!$C$23:$C$50,0)),0),0)*IF($T147="n/a",$D147*$Y147,$G147)+IFERROR(IF(AND($V147&lt;=AF$1,$W147&gt;=AF$1),INDEX(Reliability!K$23:K$50,MATCH($T147,Reliability!$C$23:$C$50,0)),0),0)*$H147*$X147*$Y147),$D147)*$R147</f>
        <v>3.9065327721351122E-2</v>
      </c>
      <c r="AG147" s="99">
        <f>MIN((IFERROR(IF(AND($V147&lt;=AG$1,$W147&gt;=AG$1),INDEX(Reliability!L$23:L$50,MATCH($S147,Reliability!$C$23:$C$50,0)),0),0)*IF($T147="n/a",$D147*$Y147,$G147)+IFERROR(IF(AND($V147&lt;=AG$1,$W147&gt;=AG$1),INDEX(Reliability!L$23:L$50,MATCH($T147,Reliability!$C$23:$C$50,0)),0),0)*$H147*$X147*$Y147),$D147)*$R147</f>
        <v>3.7417812303529918E-2</v>
      </c>
      <c r="AH147" s="99">
        <f>MIN((IFERROR(IF(AND($V147&lt;=AH$1,$W147&gt;=AH$1),INDEX(Reliability!M$23:M$50,MATCH($S147,Reliability!$C$23:$C$50,0)),0),0)*IF($T147="n/a",$D147*$Y147,$G147)+IFERROR(IF(AND($V147&lt;=AH$1,$W147&gt;=AH$1),INDEX(Reliability!M$23:M$50,MATCH($T147,Reliability!$C$23:$C$50,0)),0),0)*$H147*$X147*$Y147),$D147)*$R147</f>
        <v>3.5770296885708722E-2</v>
      </c>
      <c r="AI147" s="99">
        <f>MIN((IFERROR(IF(AND($V147&lt;=AI$1,$W147&gt;=AI$1),INDEX(Reliability!N$23:N$50,MATCH($S147,Reliability!$C$23:$C$50,0)),0),0)*IF($T147="n/a",$D147*$Y147,$G147)+IFERROR(IF(AND($V147&lt;=AI$1,$W147&gt;=AI$1),INDEX(Reliability!N$23:N$50,MATCH($T147,Reliability!$C$23:$C$50,0)),0),0)*$H147*$X147*$Y147),$D147)*$R147</f>
        <v>3.4122781467887518E-2</v>
      </c>
      <c r="AJ147" s="99">
        <f>MIN((IFERROR(IF(AND($V147&lt;=AJ$1,$W147&gt;=AJ$1),INDEX(Reliability!O$23:O$50,MATCH($S147,Reliability!$C$23:$C$50,0)),0),0)*IF($T147="n/a",$D147*$Y147,$G147)+IFERROR(IF(AND($V147&lt;=AJ$1,$W147&gt;=AJ$1),INDEX(Reliability!O$23:O$50,MATCH($T147,Reliability!$C$23:$C$50,0)),0),0)*$H147*$X147*$Y147),$D147)*$R147</f>
        <v>3.2475266050066322E-2</v>
      </c>
      <c r="AK147" s="99">
        <f>MIN((IFERROR(IF(AND($V147&lt;=AK$1,$W147&gt;=AK$1),INDEX(Reliability!P$23:P$50,MATCH($S147,Reliability!$C$23:$C$50,0)),0),0)*IF($T147="n/a",$D147*$Y147,$G147)+IFERROR(IF(AND($V147&lt;=AK$1,$W147&gt;=AK$1),INDEX(Reliability!P$23:P$50,MATCH($T147,Reliability!$C$23:$C$50,0)),0),0)*$H147*$X147*$Y147),$D147)*$R147</f>
        <v>3.0827750632245111E-2</v>
      </c>
    </row>
    <row r="148" spans="2:37" x14ac:dyDescent="0.25">
      <c r="B148" s="118" t="str">
        <f>unique_contracts!B144</f>
        <v>TBLMTN_6_QF</v>
      </c>
      <c r="C148" s="99" t="str">
        <f>unique_contracts!D144</f>
        <v>Online</v>
      </c>
      <c r="D148" s="117">
        <f>unique_contracts!J144</f>
        <v>0.15</v>
      </c>
      <c r="E148" s="99">
        <f>unique_contracts!M144</f>
        <v>0</v>
      </c>
      <c r="F148" s="99">
        <f>unique_contracts!N144</f>
        <v>0</v>
      </c>
      <c r="G148" s="99">
        <f>unique_contracts!P144</f>
        <v>0</v>
      </c>
      <c r="H148" s="99">
        <f>unique_contracts!R144</f>
        <v>0</v>
      </c>
      <c r="I148" s="99">
        <f>unique_contracts!V144</f>
        <v>0</v>
      </c>
      <c r="J148" s="118" t="str">
        <f>unique_contracts!AB144</f>
        <v>Buy</v>
      </c>
      <c r="K148" s="99">
        <f>unique_contracts!AM144</f>
        <v>2016</v>
      </c>
      <c r="L148" s="99">
        <f>unique_contracts!AN144</f>
        <v>9</v>
      </c>
      <c r="M148" s="99">
        <f>unique_contracts!AO144</f>
        <v>30</v>
      </c>
      <c r="N148" s="99">
        <f>unique_contracts!AP144</f>
        <v>2031</v>
      </c>
      <c r="O148" s="99">
        <f>unique_contracts!AQ144</f>
        <v>9</v>
      </c>
      <c r="P148" s="99">
        <f>unique_contracts!AR144</f>
        <v>29</v>
      </c>
      <c r="Q148" s="99" t="str">
        <f>unique_contracts!BP144</f>
        <v>EnergyCapacity</v>
      </c>
      <c r="R148" s="99">
        <f t="shared" si="14"/>
        <v>1</v>
      </c>
      <c r="S148" s="99" t="str">
        <f>IFERROR(IF(AND(I148&gt;0,E148="NotHybrid"),_xlfn.CONCAT(MAX(MIN(ROUNDDOWN(I148/D148,0),8),4),INDEX(resources!$G:$G,MATCH(B148,resources!$A:$A,0))),INDEX(resources!$G:$G,MATCH(B148,resources!$A:$A,0))),"n/a")</f>
        <v>small_hydro</v>
      </c>
      <c r="T148" s="99" t="str">
        <f t="shared" si="15"/>
        <v>n/a</v>
      </c>
      <c r="U148" s="99" t="str">
        <f t="shared" si="16"/>
        <v>small_hydro</v>
      </c>
      <c r="V148" s="99">
        <f t="shared" si="17"/>
        <v>2017</v>
      </c>
      <c r="W148" s="99">
        <f t="shared" si="18"/>
        <v>2030</v>
      </c>
      <c r="X148" s="116">
        <f t="shared" si="19"/>
        <v>1</v>
      </c>
      <c r="Y148" s="116">
        <f t="shared" si="20"/>
        <v>1</v>
      </c>
      <c r="Z148" s="99">
        <f>MIN((IFERROR(IF(AND($V148&lt;=Z$1,$W148&gt;=Z$1),INDEX(Reliability!E$23:E$50,MATCH($S148,Reliability!$C$23:$C$50,0)),0),0)*IF($T148="n/a",$D148*$Y148,$G148)+IFERROR(IF(AND($V148&lt;=Z$1,$W148&gt;=Z$1),INDEX(Reliability!E$23:E$50,MATCH($T148,Reliability!$C$23:$C$50,0)),0),0)*$H148*$X148*$Y148),$D148)*$R148</f>
        <v>5.4659394016721624E-2</v>
      </c>
      <c r="AA148" s="99">
        <f>MIN((IFERROR(IF(AND($V148&lt;=AA$1,$W148&gt;=AA$1),INDEX(Reliability!F$23:F$50,MATCH($S148,Reliability!$C$23:$C$50,0)),0),0)*IF($T148="n/a",$D148*$Y148,$G148)+IFERROR(IF(AND($V148&lt;=AA$1,$W148&gt;=AA$1),INDEX(Reliability!F$23:F$50,MATCH($T148,Reliability!$C$23:$C$50,0)),0),0)*$H148*$X148*$Y148),$D148)*$R148</f>
        <v>5.6088089544884874E-2</v>
      </c>
      <c r="AB148" s="99">
        <f>MIN((IFERROR(IF(AND($V148&lt;=AB$1,$W148&gt;=AB$1),INDEX(Reliability!G$23:G$50,MATCH($S148,Reliability!$C$23:$C$50,0)),0),0)*IF($T148="n/a",$D148*$Y148,$G148)+IFERROR(IF(AND($V148&lt;=AB$1,$W148&gt;=AB$1),INDEX(Reliability!G$23:G$50,MATCH($T148,Reliability!$C$23:$C$50,0)),0),0)*$H148*$X148*$Y148),$D148)*$R148</f>
        <v>5.7516785073048117E-2</v>
      </c>
      <c r="AC148" s="99">
        <f>MIN((IFERROR(IF(AND($V148&lt;=AC$1,$W148&gt;=AC$1),INDEX(Reliability!H$23:H$50,MATCH($S148,Reliability!$C$23:$C$50,0)),0),0)*IF($T148="n/a",$D148*$Y148,$G148)+IFERROR(IF(AND($V148&lt;=AC$1,$W148&gt;=AC$1),INDEX(Reliability!H$23:H$50,MATCH($T148,Reliability!$C$23:$C$50,0)),0),0)*$H148*$X148*$Y148),$D148)*$R148</f>
        <v>5.6439698872534708E-2</v>
      </c>
      <c r="AD148" s="99">
        <f>MIN((IFERROR(IF(AND($V148&lt;=AD$1,$W148&gt;=AD$1),INDEX(Reliability!I$23:I$50,MATCH($S148,Reliability!$C$23:$C$50,0)),0),0)*IF($T148="n/a",$D148*$Y148,$G148)+IFERROR(IF(AND($V148&lt;=AD$1,$W148&gt;=AD$1),INDEX(Reliability!I$23:I$50,MATCH($T148,Reliability!$C$23:$C$50,0)),0),0)*$H148*$X148*$Y148),$D148)*$R148</f>
        <v>5.5362612672021291E-2</v>
      </c>
      <c r="AE148" s="99">
        <f>MIN((IFERROR(IF(AND($V148&lt;=AE$1,$W148&gt;=AE$1),INDEX(Reliability!J$23:J$50,MATCH($S148,Reliability!$C$23:$C$50,0)),0),0)*IF($T148="n/a",$D148*$Y148,$G148)+IFERROR(IF(AND($V148&lt;=AE$1,$W148&gt;=AE$1),INDEX(Reliability!J$23:J$50,MATCH($T148,Reliability!$C$23:$C$50,0)),0),0)*$H148*$X148*$Y148),$D148)*$R148</f>
        <v>5.6980302127023985E-2</v>
      </c>
      <c r="AF148" s="99">
        <f>MIN((IFERROR(IF(AND($V148&lt;=AF$1,$W148&gt;=AF$1),INDEX(Reliability!K$23:K$50,MATCH($S148,Reliability!$C$23:$C$50,0)),0),0)*IF($T148="n/a",$D148*$Y148,$G148)+IFERROR(IF(AND($V148&lt;=AF$1,$W148&gt;=AF$1),INDEX(Reliability!K$23:K$50,MATCH($T148,Reliability!$C$23:$C$50,0)),0),0)*$H148*$X148*$Y148),$D148)*$R148</f>
        <v>5.8597991582026672E-2</v>
      </c>
      <c r="AG148" s="99">
        <f>MIN((IFERROR(IF(AND($V148&lt;=AG$1,$W148&gt;=AG$1),INDEX(Reliability!L$23:L$50,MATCH($S148,Reliability!$C$23:$C$50,0)),0),0)*IF($T148="n/a",$D148*$Y148,$G148)+IFERROR(IF(AND($V148&lt;=AG$1,$W148&gt;=AG$1),INDEX(Reliability!L$23:L$50,MATCH($T148,Reliability!$C$23:$C$50,0)),0),0)*$H148*$X148*$Y148),$D148)*$R148</f>
        <v>0</v>
      </c>
      <c r="AH148" s="99">
        <f>MIN((IFERROR(IF(AND($V148&lt;=AH$1,$W148&gt;=AH$1),INDEX(Reliability!M$23:M$50,MATCH($S148,Reliability!$C$23:$C$50,0)),0),0)*IF($T148="n/a",$D148*$Y148,$G148)+IFERROR(IF(AND($V148&lt;=AH$1,$W148&gt;=AH$1),INDEX(Reliability!M$23:M$50,MATCH($T148,Reliability!$C$23:$C$50,0)),0),0)*$H148*$X148*$Y148),$D148)*$R148</f>
        <v>0</v>
      </c>
      <c r="AI148" s="99">
        <f>MIN((IFERROR(IF(AND($V148&lt;=AI$1,$W148&gt;=AI$1),INDEX(Reliability!N$23:N$50,MATCH($S148,Reliability!$C$23:$C$50,0)),0),0)*IF($T148="n/a",$D148*$Y148,$G148)+IFERROR(IF(AND($V148&lt;=AI$1,$W148&gt;=AI$1),INDEX(Reliability!N$23:N$50,MATCH($T148,Reliability!$C$23:$C$50,0)),0),0)*$H148*$X148*$Y148),$D148)*$R148</f>
        <v>0</v>
      </c>
      <c r="AJ148" s="99">
        <f>MIN((IFERROR(IF(AND($V148&lt;=AJ$1,$W148&gt;=AJ$1),INDEX(Reliability!O$23:O$50,MATCH($S148,Reliability!$C$23:$C$50,0)),0),0)*IF($T148="n/a",$D148*$Y148,$G148)+IFERROR(IF(AND($V148&lt;=AJ$1,$W148&gt;=AJ$1),INDEX(Reliability!O$23:O$50,MATCH($T148,Reliability!$C$23:$C$50,0)),0),0)*$H148*$X148*$Y148),$D148)*$R148</f>
        <v>0</v>
      </c>
      <c r="AK148" s="99">
        <f>MIN((IFERROR(IF(AND($V148&lt;=AK$1,$W148&gt;=AK$1),INDEX(Reliability!P$23:P$50,MATCH($S148,Reliability!$C$23:$C$50,0)),0),0)*IF($T148="n/a",$D148*$Y148,$G148)+IFERROR(IF(AND($V148&lt;=AK$1,$W148&gt;=AK$1),INDEX(Reliability!P$23:P$50,MATCH($T148,Reliability!$C$23:$C$50,0)),0),0)*$H148*$X148*$Y148),$D148)*$R148</f>
        <v>0</v>
      </c>
    </row>
    <row r="149" spans="2:37" x14ac:dyDescent="0.25">
      <c r="B149" s="118" t="str">
        <f>unique_contracts!B145</f>
        <v>TANHIL_6_SOLART</v>
      </c>
      <c r="C149" s="99" t="str">
        <f>unique_contracts!D145</f>
        <v>Online</v>
      </c>
      <c r="D149" s="117">
        <f>unique_contracts!J145</f>
        <v>15.5</v>
      </c>
      <c r="E149" s="99">
        <f>unique_contracts!M145</f>
        <v>0</v>
      </c>
      <c r="F149" s="99">
        <f>unique_contracts!N145</f>
        <v>0</v>
      </c>
      <c r="G149" s="99">
        <f>unique_contracts!P145</f>
        <v>0</v>
      </c>
      <c r="H149" s="99">
        <f>unique_contracts!R145</f>
        <v>0</v>
      </c>
      <c r="I149" s="99">
        <f>unique_contracts!V145</f>
        <v>0</v>
      </c>
      <c r="J149" s="118" t="str">
        <f>unique_contracts!AB145</f>
        <v>Buy</v>
      </c>
      <c r="K149" s="99">
        <f>unique_contracts!AM145</f>
        <v>2019</v>
      </c>
      <c r="L149" s="99">
        <f>unique_contracts!AN145</f>
        <v>12</v>
      </c>
      <c r="M149" s="99">
        <f>unique_contracts!AO145</f>
        <v>1</v>
      </c>
      <c r="N149" s="99">
        <f>unique_contracts!AP145</f>
        <v>2026</v>
      </c>
      <c r="O149" s="99">
        <f>unique_contracts!AQ145</f>
        <v>11</v>
      </c>
      <c r="P149" s="99">
        <f>unique_contracts!AR145</f>
        <v>30</v>
      </c>
      <c r="Q149" s="99" t="str">
        <f>unique_contracts!BP145</f>
        <v>EnergyCapacity</v>
      </c>
      <c r="R149" s="99">
        <f t="shared" si="14"/>
        <v>1</v>
      </c>
      <c r="S149" s="99" t="str">
        <f>IFERROR(IF(AND(I149&gt;0,E149="NotHybrid"),_xlfn.CONCAT(MAX(MIN(ROUNDDOWN(I149/D149,0),8),4),INDEX(resources!$G:$G,MATCH(B149,resources!$A:$A,0))),INDEX(resources!$G:$G,MATCH(B149,resources!$A:$A,0))),"n/a")</f>
        <v>cogen</v>
      </c>
      <c r="T149" s="99" t="str">
        <f t="shared" si="15"/>
        <v>n/a</v>
      </c>
      <c r="U149" s="99" t="str">
        <f t="shared" si="16"/>
        <v>cogen</v>
      </c>
      <c r="V149" s="99">
        <f t="shared" si="17"/>
        <v>2020</v>
      </c>
      <c r="W149" s="99">
        <f t="shared" si="18"/>
        <v>2026</v>
      </c>
      <c r="X149" s="116">
        <f t="shared" si="19"/>
        <v>1</v>
      </c>
      <c r="Y149" s="116">
        <f t="shared" si="20"/>
        <v>1</v>
      </c>
      <c r="Z149" s="99">
        <f>MIN((IFERROR(IF(AND($V149&lt;=Z$1,$W149&gt;=Z$1),INDEX(Reliability!E$23:E$50,MATCH($S149,Reliability!$C$23:$C$50,0)),0),0)*IF($T149="n/a",$D149*$Y149,$G149)+IFERROR(IF(AND($V149&lt;=Z$1,$W149&gt;=Z$1),INDEX(Reliability!E$23:E$50,MATCH($T149,Reliability!$C$23:$C$50,0)),0),0)*$H149*$X149*$Y149),$D149)*$R149</f>
        <v>14.441607169528229</v>
      </c>
      <c r="AA149" s="99">
        <f>MIN((IFERROR(IF(AND($V149&lt;=AA$1,$W149&gt;=AA$1),INDEX(Reliability!F$23:F$50,MATCH($S149,Reliability!$C$23:$C$50,0)),0),0)*IF($T149="n/a",$D149*$Y149,$G149)+IFERROR(IF(AND($V149&lt;=AA$1,$W149&gt;=AA$1),INDEX(Reliability!F$23:F$50,MATCH($T149,Reliability!$C$23:$C$50,0)),0),0)*$H149*$X149*$Y149),$D149)*$R149</f>
        <v>14.412321778544481</v>
      </c>
      <c r="AB149" s="99">
        <f>MIN((IFERROR(IF(AND($V149&lt;=AB$1,$W149&gt;=AB$1),INDEX(Reliability!G$23:G$50,MATCH($S149,Reliability!$C$23:$C$50,0)),0),0)*IF($T149="n/a",$D149*$Y149,$G149)+IFERROR(IF(AND($V149&lt;=AB$1,$W149&gt;=AB$1),INDEX(Reliability!G$23:G$50,MATCH($T149,Reliability!$C$23:$C$50,0)),0),0)*$H149*$X149*$Y149),$D149)*$R149</f>
        <v>14.383036387560733</v>
      </c>
      <c r="AC149" s="99">
        <f>MIN((IFERROR(IF(AND($V149&lt;=AC$1,$W149&gt;=AC$1),INDEX(Reliability!H$23:H$50,MATCH($S149,Reliability!$C$23:$C$50,0)),0),0)*IF($T149="n/a",$D149*$Y149,$G149)+IFERROR(IF(AND($V149&lt;=AC$1,$W149&gt;=AC$1),INDEX(Reliability!H$23:H$50,MATCH($T149,Reliability!$C$23:$C$50,0)),0),0)*$H149*$X149*$Y149),$D149)*$R149</f>
        <v>0</v>
      </c>
      <c r="AD149" s="99">
        <f>MIN((IFERROR(IF(AND($V149&lt;=AD$1,$W149&gt;=AD$1),INDEX(Reliability!I$23:I$50,MATCH($S149,Reliability!$C$23:$C$50,0)),0),0)*IF($T149="n/a",$D149*$Y149,$G149)+IFERROR(IF(AND($V149&lt;=AD$1,$W149&gt;=AD$1),INDEX(Reliability!I$23:I$50,MATCH($T149,Reliability!$C$23:$C$50,0)),0),0)*$H149*$X149*$Y149),$D149)*$R149</f>
        <v>0</v>
      </c>
      <c r="AE149" s="99">
        <f>MIN((IFERROR(IF(AND($V149&lt;=AE$1,$W149&gt;=AE$1),INDEX(Reliability!J$23:J$50,MATCH($S149,Reliability!$C$23:$C$50,0)),0),0)*IF($T149="n/a",$D149*$Y149,$G149)+IFERROR(IF(AND($V149&lt;=AE$1,$W149&gt;=AE$1),INDEX(Reliability!J$23:J$50,MATCH($T149,Reliability!$C$23:$C$50,0)),0),0)*$H149*$X149*$Y149),$D149)*$R149</f>
        <v>0</v>
      </c>
      <c r="AF149" s="99">
        <f>MIN((IFERROR(IF(AND($V149&lt;=AF$1,$W149&gt;=AF$1),INDEX(Reliability!K$23:K$50,MATCH($S149,Reliability!$C$23:$C$50,0)),0),0)*IF($T149="n/a",$D149*$Y149,$G149)+IFERROR(IF(AND($V149&lt;=AF$1,$W149&gt;=AF$1),INDEX(Reliability!K$23:K$50,MATCH($T149,Reliability!$C$23:$C$50,0)),0),0)*$H149*$X149*$Y149),$D149)*$R149</f>
        <v>0</v>
      </c>
      <c r="AG149" s="99">
        <f>MIN((IFERROR(IF(AND($V149&lt;=AG$1,$W149&gt;=AG$1),INDEX(Reliability!L$23:L$50,MATCH($S149,Reliability!$C$23:$C$50,0)),0),0)*IF($T149="n/a",$D149*$Y149,$G149)+IFERROR(IF(AND($V149&lt;=AG$1,$W149&gt;=AG$1),INDEX(Reliability!L$23:L$50,MATCH($T149,Reliability!$C$23:$C$50,0)),0),0)*$H149*$X149*$Y149),$D149)*$R149</f>
        <v>0</v>
      </c>
      <c r="AH149" s="99">
        <f>MIN((IFERROR(IF(AND($V149&lt;=AH$1,$W149&gt;=AH$1),INDEX(Reliability!M$23:M$50,MATCH($S149,Reliability!$C$23:$C$50,0)),0),0)*IF($T149="n/a",$D149*$Y149,$G149)+IFERROR(IF(AND($V149&lt;=AH$1,$W149&gt;=AH$1),INDEX(Reliability!M$23:M$50,MATCH($T149,Reliability!$C$23:$C$50,0)),0),0)*$H149*$X149*$Y149),$D149)*$R149</f>
        <v>0</v>
      </c>
      <c r="AI149" s="99">
        <f>MIN((IFERROR(IF(AND($V149&lt;=AI$1,$W149&gt;=AI$1),INDEX(Reliability!N$23:N$50,MATCH($S149,Reliability!$C$23:$C$50,0)),0),0)*IF($T149="n/a",$D149*$Y149,$G149)+IFERROR(IF(AND($V149&lt;=AI$1,$W149&gt;=AI$1),INDEX(Reliability!N$23:N$50,MATCH($T149,Reliability!$C$23:$C$50,0)),0),0)*$H149*$X149*$Y149),$D149)*$R149</f>
        <v>0</v>
      </c>
      <c r="AJ149" s="99">
        <f>MIN((IFERROR(IF(AND($V149&lt;=AJ$1,$W149&gt;=AJ$1),INDEX(Reliability!O$23:O$50,MATCH($S149,Reliability!$C$23:$C$50,0)),0),0)*IF($T149="n/a",$D149*$Y149,$G149)+IFERROR(IF(AND($V149&lt;=AJ$1,$W149&gt;=AJ$1),INDEX(Reliability!O$23:O$50,MATCH($T149,Reliability!$C$23:$C$50,0)),0),0)*$H149*$X149*$Y149),$D149)*$R149</f>
        <v>0</v>
      </c>
      <c r="AK149" s="99">
        <f>MIN((IFERROR(IF(AND($V149&lt;=AK$1,$W149&gt;=AK$1),INDEX(Reliability!P$23:P$50,MATCH($S149,Reliability!$C$23:$C$50,0)),0),0)*IF($T149="n/a",$D149*$Y149,$G149)+IFERROR(IF(AND($V149&lt;=AK$1,$W149&gt;=AK$1),INDEX(Reliability!P$23:P$50,MATCH($T149,Reliability!$C$23:$C$50,0)),0),0)*$H149*$X149*$Y149),$D149)*$R149</f>
        <v>0</v>
      </c>
    </row>
    <row r="150" spans="2:37" x14ac:dyDescent="0.25">
      <c r="B150" s="118" t="str">
        <f>unique_contracts!B146</f>
        <v>SUNSHN_2_LNDFL</v>
      </c>
      <c r="C150" s="99" t="str">
        <f>unique_contracts!D146</f>
        <v>Online</v>
      </c>
      <c r="D150" s="117">
        <f>unique_contracts!J146</f>
        <v>18.96</v>
      </c>
      <c r="E150" s="99">
        <f>unique_contracts!M146</f>
        <v>0</v>
      </c>
      <c r="F150" s="99">
        <f>unique_contracts!N146</f>
        <v>0</v>
      </c>
      <c r="G150" s="99">
        <f>unique_contracts!P146</f>
        <v>0</v>
      </c>
      <c r="H150" s="99">
        <f>unique_contracts!R146</f>
        <v>0</v>
      </c>
      <c r="I150" s="99">
        <f>unique_contracts!V146</f>
        <v>0</v>
      </c>
      <c r="J150" s="118" t="str">
        <f>unique_contracts!AB146</f>
        <v>Buy</v>
      </c>
      <c r="K150" s="99">
        <f>unique_contracts!AM146</f>
        <v>2014</v>
      </c>
      <c r="L150" s="99">
        <f>unique_contracts!AN146</f>
        <v>9</v>
      </c>
      <c r="M150" s="99">
        <f>unique_contracts!AO146</f>
        <v>1</v>
      </c>
      <c r="N150" s="99">
        <f>unique_contracts!AP146</f>
        <v>2034</v>
      </c>
      <c r="O150" s="99">
        <f>unique_contracts!AQ146</f>
        <v>8</v>
      </c>
      <c r="P150" s="99">
        <f>unique_contracts!AR146</f>
        <v>31</v>
      </c>
      <c r="Q150" s="99" t="str">
        <f>unique_contracts!BP146</f>
        <v>EnergyCapacity</v>
      </c>
      <c r="R150" s="99">
        <f t="shared" si="14"/>
        <v>1</v>
      </c>
      <c r="S150" s="99" t="str">
        <f>IFERROR(IF(AND(I150&gt;0,E150="NotHybrid"),_xlfn.CONCAT(MAX(MIN(ROUNDDOWN(I150/D150,0),8),4),INDEX(resources!$G:$G,MATCH(B150,resources!$A:$A,0))),INDEX(resources!$G:$G,MATCH(B150,resources!$A:$A,0))),"n/a")</f>
        <v>biomass_wood</v>
      </c>
      <c r="T150" s="99" t="str">
        <f t="shared" si="15"/>
        <v>n/a</v>
      </c>
      <c r="U150" s="99" t="str">
        <f t="shared" si="16"/>
        <v>biomass_wood</v>
      </c>
      <c r="V150" s="99">
        <f t="shared" si="17"/>
        <v>2015</v>
      </c>
      <c r="W150" s="99">
        <f t="shared" si="18"/>
        <v>2033</v>
      </c>
      <c r="X150" s="116">
        <f t="shared" si="19"/>
        <v>1</v>
      </c>
      <c r="Y150" s="116">
        <f t="shared" si="20"/>
        <v>1</v>
      </c>
      <c r="Z150" s="99">
        <f>MIN((IFERROR(IF(AND($V150&lt;=Z$1,$W150&gt;=Z$1),INDEX(Reliability!E$23:E$50,MATCH($S150,Reliability!$C$23:$C$50,0)),0),0)*IF($T150="n/a",$D150*$Y150,$G150)+IFERROR(IF(AND($V150&lt;=Z$1,$W150&gt;=Z$1),INDEX(Reliability!E$23:E$50,MATCH($T150,Reliability!$C$23:$C$50,0)),0),0)*$H150*$X150*$Y150),$D150)*$R150</f>
        <v>14.714469854152219</v>
      </c>
      <c r="AA150" s="99">
        <f>MIN((IFERROR(IF(AND($V150&lt;=AA$1,$W150&gt;=AA$1),INDEX(Reliability!F$23:F$50,MATCH($S150,Reliability!$C$23:$C$50,0)),0),0)*IF($T150="n/a",$D150*$Y150,$G150)+IFERROR(IF(AND($V150&lt;=AA$1,$W150&gt;=AA$1),INDEX(Reliability!F$23:F$50,MATCH($T150,Reliability!$C$23:$C$50,0)),0),0)*$H150*$X150*$Y150),$D150)*$R150</f>
        <v>15.056248984566908</v>
      </c>
      <c r="AB150" s="99">
        <f>MIN((IFERROR(IF(AND($V150&lt;=AB$1,$W150&gt;=AB$1),INDEX(Reliability!G$23:G$50,MATCH($S150,Reliability!$C$23:$C$50,0)),0),0)*IF($T150="n/a",$D150*$Y150,$G150)+IFERROR(IF(AND($V150&lt;=AB$1,$W150&gt;=AB$1),INDEX(Reliability!G$23:G$50,MATCH($T150,Reliability!$C$23:$C$50,0)),0),0)*$H150*$X150*$Y150),$D150)*$R150</f>
        <v>15.398028114981601</v>
      </c>
      <c r="AC150" s="99">
        <f>MIN((IFERROR(IF(AND($V150&lt;=AC$1,$W150&gt;=AC$1),INDEX(Reliability!H$23:H$50,MATCH($S150,Reliability!$C$23:$C$50,0)),0),0)*IF($T150="n/a",$D150*$Y150,$G150)+IFERROR(IF(AND($V150&lt;=AC$1,$W150&gt;=AC$1),INDEX(Reliability!H$23:H$50,MATCH($T150,Reliability!$C$23:$C$50,0)),0),0)*$H150*$X150*$Y150),$D150)*$R150</f>
        <v>15.533508610758247</v>
      </c>
      <c r="AD150" s="99">
        <f>MIN((IFERROR(IF(AND($V150&lt;=AD$1,$W150&gt;=AD$1),INDEX(Reliability!I$23:I$50,MATCH($S150,Reliability!$C$23:$C$50,0)),0),0)*IF($T150="n/a",$D150*$Y150,$G150)+IFERROR(IF(AND($V150&lt;=AD$1,$W150&gt;=AD$1),INDEX(Reliability!I$23:I$50,MATCH($T150,Reliability!$C$23:$C$50,0)),0),0)*$H150*$X150*$Y150),$D150)*$R150</f>
        <v>15.668989106534895</v>
      </c>
      <c r="AE150" s="99">
        <f>MIN((IFERROR(IF(AND($V150&lt;=AE$1,$W150&gt;=AE$1),INDEX(Reliability!J$23:J$50,MATCH($S150,Reliability!$C$23:$C$50,0)),0),0)*IF($T150="n/a",$D150*$Y150,$G150)+IFERROR(IF(AND($V150&lt;=AE$1,$W150&gt;=AE$1),INDEX(Reliability!J$23:J$50,MATCH($T150,Reliability!$C$23:$C$50,0)),0),0)*$H150*$X150*$Y150),$D150)*$R150</f>
        <v>15.452170591486395</v>
      </c>
      <c r="AF150" s="99">
        <f>MIN((IFERROR(IF(AND($V150&lt;=AF$1,$W150&gt;=AF$1),INDEX(Reliability!K$23:K$50,MATCH($S150,Reliability!$C$23:$C$50,0)),0),0)*IF($T150="n/a",$D150*$Y150,$G150)+IFERROR(IF(AND($V150&lt;=AF$1,$W150&gt;=AF$1),INDEX(Reliability!K$23:K$50,MATCH($T150,Reliability!$C$23:$C$50,0)),0),0)*$H150*$X150*$Y150),$D150)*$R150</f>
        <v>15.235352076437897</v>
      </c>
      <c r="AG150" s="99">
        <f>MIN((IFERROR(IF(AND($V150&lt;=AG$1,$W150&gt;=AG$1),INDEX(Reliability!L$23:L$50,MATCH($S150,Reliability!$C$23:$C$50,0)),0),0)*IF($T150="n/a",$D150*$Y150,$G150)+IFERROR(IF(AND($V150&lt;=AG$1,$W150&gt;=AG$1),INDEX(Reliability!L$23:L$50,MATCH($T150,Reliability!$C$23:$C$50,0)),0),0)*$H150*$X150*$Y150),$D150)*$R150</f>
        <v>15.538953364388799</v>
      </c>
      <c r="AH150" s="99">
        <f>MIN((IFERROR(IF(AND($V150&lt;=AH$1,$W150&gt;=AH$1),INDEX(Reliability!M$23:M$50,MATCH($S150,Reliability!$C$23:$C$50,0)),0),0)*IF($T150="n/a",$D150*$Y150,$G150)+IFERROR(IF(AND($V150&lt;=AH$1,$W150&gt;=AH$1),INDEX(Reliability!M$23:M$50,MATCH($T150,Reliability!$C$23:$C$50,0)),0),0)*$H150*$X150*$Y150),$D150)*$R150</f>
        <v>15.842554652339704</v>
      </c>
      <c r="AI150" s="99">
        <f>MIN((IFERROR(IF(AND($V150&lt;=AI$1,$W150&gt;=AI$1),INDEX(Reliability!N$23:N$50,MATCH($S150,Reliability!$C$23:$C$50,0)),0),0)*IF($T150="n/a",$D150*$Y150,$G150)+IFERROR(IF(AND($V150&lt;=AI$1,$W150&gt;=AI$1),INDEX(Reliability!N$23:N$50,MATCH($T150,Reliability!$C$23:$C$50,0)),0),0)*$H150*$X150*$Y150),$D150)*$R150</f>
        <v>16.146155940290608</v>
      </c>
      <c r="AJ150" s="99">
        <f>MIN((IFERROR(IF(AND($V150&lt;=AJ$1,$W150&gt;=AJ$1),INDEX(Reliability!O$23:O$50,MATCH($S150,Reliability!$C$23:$C$50,0)),0),0)*IF($T150="n/a",$D150*$Y150,$G150)+IFERROR(IF(AND($V150&lt;=AJ$1,$W150&gt;=AJ$1),INDEX(Reliability!O$23:O$50,MATCH($T150,Reliability!$C$23:$C$50,0)),0),0)*$H150*$X150*$Y150),$D150)*$R150</f>
        <v>0</v>
      </c>
      <c r="AK150" s="99">
        <f>MIN((IFERROR(IF(AND($V150&lt;=AK$1,$W150&gt;=AK$1),INDEX(Reliability!P$23:P$50,MATCH($S150,Reliability!$C$23:$C$50,0)),0),0)*IF($T150="n/a",$D150*$Y150,$G150)+IFERROR(IF(AND($V150&lt;=AK$1,$W150&gt;=AK$1),INDEX(Reliability!P$23:P$50,MATCH($T150,Reliability!$C$23:$C$50,0)),0),0)*$H150*$X150*$Y150),$D150)*$R150</f>
        <v>0</v>
      </c>
    </row>
    <row r="151" spans="2:37" x14ac:dyDescent="0.25">
      <c r="B151" s="118" t="str">
        <f>unique_contracts!B147</f>
        <v>SUNCAT_2_A1BBT1</v>
      </c>
      <c r="C151" s="99" t="str">
        <f>unique_contracts!D147</f>
        <v>Online</v>
      </c>
      <c r="D151" s="117">
        <f>unique_contracts!J147</f>
        <v>63</v>
      </c>
      <c r="E151" s="99">
        <f>unique_contracts!M147</f>
        <v>0</v>
      </c>
      <c r="F151" s="99">
        <f>unique_contracts!N147</f>
        <v>0</v>
      </c>
      <c r="G151" s="99">
        <f>unique_contracts!P147</f>
        <v>0</v>
      </c>
      <c r="H151" s="99">
        <f>unique_contracts!R147</f>
        <v>63</v>
      </c>
      <c r="I151" s="99">
        <f>unique_contracts!V147</f>
        <v>252</v>
      </c>
      <c r="J151" s="118" t="str">
        <f>unique_contracts!AB147</f>
        <v>Buy</v>
      </c>
      <c r="K151" s="99">
        <f>unique_contracts!AM147</f>
        <v>2022</v>
      </c>
      <c r="L151" s="99">
        <f>unique_contracts!AN147</f>
        <v>8</v>
      </c>
      <c r="M151" s="99">
        <f>unique_contracts!AO147</f>
        <v>1</v>
      </c>
      <c r="N151" s="99">
        <f>unique_contracts!AP147</f>
        <v>2037</v>
      </c>
      <c r="O151" s="99">
        <f>unique_contracts!AQ147</f>
        <v>9</v>
      </c>
      <c r="P151" s="99">
        <f>unique_contracts!AR147</f>
        <v>30</v>
      </c>
      <c r="Q151" s="99" t="str">
        <f>unique_contracts!BP147</f>
        <v>CapacityOnly</v>
      </c>
      <c r="R151" s="99">
        <f t="shared" si="14"/>
        <v>1</v>
      </c>
      <c r="S151" s="99" t="str">
        <f>IFERROR(IF(AND(I151&gt;0,E151="NotHybrid"),_xlfn.CONCAT(MAX(MIN(ROUNDDOWN(I151/D151,0),8),4),INDEX(resources!$G:$G,MATCH(B151,resources!$A:$A,0))),INDEX(resources!$G:$G,MATCH(B151,resources!$A:$A,0))),"n/a")</f>
        <v>hr_batteries</v>
      </c>
      <c r="T151" s="99" t="str">
        <f t="shared" si="15"/>
        <v>4hr_batteries</v>
      </c>
      <c r="U151" s="99" t="str">
        <f t="shared" si="16"/>
        <v>hybrid</v>
      </c>
      <c r="V151" s="99">
        <f t="shared" si="17"/>
        <v>2023</v>
      </c>
      <c r="W151" s="99">
        <f t="shared" si="18"/>
        <v>2036</v>
      </c>
      <c r="X151" s="116">
        <f t="shared" si="19"/>
        <v>1</v>
      </c>
      <c r="Y151" s="116">
        <f t="shared" si="20"/>
        <v>1</v>
      </c>
      <c r="Z151" s="99">
        <f>MIN((IFERROR(IF(AND($V151&lt;=Z$1,$W151&gt;=Z$1),INDEX(Reliability!E$23:E$50,MATCH($S151,Reliability!$C$23:$C$50,0)),0),0)*IF($T151="n/a",$D151*$Y151,$G151)+IFERROR(IF(AND($V151&lt;=Z$1,$W151&gt;=Z$1),INDEX(Reliability!E$23:E$50,MATCH($T151,Reliability!$C$23:$C$50,0)),0),0)*$H151*$X151*$Y151),$D151)*$R151</f>
        <v>53.802</v>
      </c>
      <c r="AA151" s="99">
        <f>MIN((IFERROR(IF(AND($V151&lt;=AA$1,$W151&gt;=AA$1),INDEX(Reliability!F$23:F$50,MATCH($S151,Reliability!$C$23:$C$50,0)),0),0)*IF($T151="n/a",$D151*$Y151,$G151)+IFERROR(IF(AND($V151&lt;=AA$1,$W151&gt;=AA$1),INDEX(Reliability!F$23:F$50,MATCH($T151,Reliability!$C$23:$C$50,0)),0),0)*$H151*$X151*$Y151),$D151)*$R151</f>
        <v>54.432000000000002</v>
      </c>
      <c r="AB151" s="99">
        <f>MIN((IFERROR(IF(AND($V151&lt;=AB$1,$W151&gt;=AB$1),INDEX(Reliability!G$23:G$50,MATCH($S151,Reliability!$C$23:$C$50,0)),0),0)*IF($T151="n/a",$D151*$Y151,$G151)+IFERROR(IF(AND($V151&lt;=AB$1,$W151&gt;=AB$1),INDEX(Reliability!G$23:G$50,MATCH($T151,Reliability!$C$23:$C$50,0)),0),0)*$H151*$X151*$Y151),$D151)*$R151</f>
        <v>55.061999999999998</v>
      </c>
      <c r="AC151" s="99">
        <f>MIN((IFERROR(IF(AND($V151&lt;=AC$1,$W151&gt;=AC$1),INDEX(Reliability!H$23:H$50,MATCH($S151,Reliability!$C$23:$C$50,0)),0),0)*IF($T151="n/a",$D151*$Y151,$G151)+IFERROR(IF(AND($V151&lt;=AC$1,$W151&gt;=AC$1),INDEX(Reliability!H$23:H$50,MATCH($T151,Reliability!$C$23:$C$50,0)),0),0)*$H151*$X151*$Y151),$D151)*$R151</f>
        <v>53.234999999999999</v>
      </c>
      <c r="AD151" s="99">
        <f>MIN((IFERROR(IF(AND($V151&lt;=AD$1,$W151&gt;=AD$1),INDEX(Reliability!I$23:I$50,MATCH($S151,Reliability!$C$23:$C$50,0)),0),0)*IF($T151="n/a",$D151*$Y151,$G151)+IFERROR(IF(AND($V151&lt;=AD$1,$W151&gt;=AD$1),INDEX(Reliability!I$23:I$50,MATCH($T151,Reliability!$C$23:$C$50,0)),0),0)*$H151*$X151*$Y151),$D151)*$R151</f>
        <v>51.407999999999994</v>
      </c>
      <c r="AE151" s="99">
        <f>MIN((IFERROR(IF(AND($V151&lt;=AE$1,$W151&gt;=AE$1),INDEX(Reliability!J$23:J$50,MATCH($S151,Reliability!$C$23:$C$50,0)),0),0)*IF($T151="n/a",$D151*$Y151,$G151)+IFERROR(IF(AND($V151&lt;=AE$1,$W151&gt;=AE$1),INDEX(Reliability!J$23:J$50,MATCH($T151,Reliability!$C$23:$C$50,0)),0),0)*$H151*$X151*$Y151),$D151)*$R151</f>
        <v>53.738999999999997</v>
      </c>
      <c r="AF151" s="99">
        <f>MIN((IFERROR(IF(AND($V151&lt;=AF$1,$W151&gt;=AF$1),INDEX(Reliability!K$23:K$50,MATCH($S151,Reliability!$C$23:$C$50,0)),0),0)*IF($T151="n/a",$D151*$Y151,$G151)+IFERROR(IF(AND($V151&lt;=AF$1,$W151&gt;=AF$1),INDEX(Reliability!K$23:K$50,MATCH($T151,Reliability!$C$23:$C$50,0)),0),0)*$H151*$X151*$Y151),$D151)*$R151</f>
        <v>56.07</v>
      </c>
      <c r="AG151" s="99">
        <f>MIN((IFERROR(IF(AND($V151&lt;=AG$1,$W151&gt;=AG$1),INDEX(Reliability!L$23:L$50,MATCH($S151,Reliability!$C$23:$C$50,0)),0),0)*IF($T151="n/a",$D151*$Y151,$G151)+IFERROR(IF(AND($V151&lt;=AG$1,$W151&gt;=AG$1),INDEX(Reliability!L$23:L$50,MATCH($T151,Reliability!$C$23:$C$50,0)),0),0)*$H151*$X151*$Y151),$D151)*$R151</f>
        <v>49.9086</v>
      </c>
      <c r="AH151" s="99">
        <f>MIN((IFERROR(IF(AND($V151&lt;=AH$1,$W151&gt;=AH$1),INDEX(Reliability!M$23:M$50,MATCH($S151,Reliability!$C$23:$C$50,0)),0),0)*IF($T151="n/a",$D151*$Y151,$G151)+IFERROR(IF(AND($V151&lt;=AH$1,$W151&gt;=AH$1),INDEX(Reliability!M$23:M$50,MATCH($T151,Reliability!$C$23:$C$50,0)),0),0)*$H151*$X151*$Y151),$D151)*$R151</f>
        <v>43.747199999999999</v>
      </c>
      <c r="AI151" s="99">
        <f>MIN((IFERROR(IF(AND($V151&lt;=AI$1,$W151&gt;=AI$1),INDEX(Reliability!N$23:N$50,MATCH($S151,Reliability!$C$23:$C$50,0)),0),0)*IF($T151="n/a",$D151*$Y151,$G151)+IFERROR(IF(AND($V151&lt;=AI$1,$W151&gt;=AI$1),INDEX(Reliability!N$23:N$50,MATCH($T151,Reliability!$C$23:$C$50,0)),0),0)*$H151*$X151*$Y151),$D151)*$R151</f>
        <v>37.585799999999999</v>
      </c>
      <c r="AJ151" s="99">
        <f>MIN((IFERROR(IF(AND($V151&lt;=AJ$1,$W151&gt;=AJ$1),INDEX(Reliability!O$23:O$50,MATCH($S151,Reliability!$C$23:$C$50,0)),0),0)*IF($T151="n/a",$D151*$Y151,$G151)+IFERROR(IF(AND($V151&lt;=AJ$1,$W151&gt;=AJ$1),INDEX(Reliability!O$23:O$50,MATCH($T151,Reliability!$C$23:$C$50,0)),0),0)*$H151*$X151*$Y151),$D151)*$R151</f>
        <v>31.424400000000002</v>
      </c>
      <c r="AK151" s="99">
        <f>MIN((IFERROR(IF(AND($V151&lt;=AK$1,$W151&gt;=AK$1),INDEX(Reliability!P$23:P$50,MATCH($S151,Reliability!$C$23:$C$50,0)),0),0)*IF($T151="n/a",$D151*$Y151,$G151)+IFERROR(IF(AND($V151&lt;=AK$1,$W151&gt;=AK$1),INDEX(Reliability!P$23:P$50,MATCH($T151,Reliability!$C$23:$C$50,0)),0),0)*$H151*$X151*$Y151),$D151)*$R151</f>
        <v>25.263000000000002</v>
      </c>
    </row>
    <row r="152" spans="2:37" x14ac:dyDescent="0.25">
      <c r="B152" s="118" t="str">
        <f>unique_contracts!B148</f>
        <v>SUNCAT_2_A1ABT1</v>
      </c>
      <c r="C152" s="99" t="str">
        <f>unique_contracts!D148</f>
        <v>Online</v>
      </c>
      <c r="D152" s="117">
        <f>unique_contracts!J148</f>
        <v>47</v>
      </c>
      <c r="E152" s="99">
        <f>unique_contracts!M148</f>
        <v>0</v>
      </c>
      <c r="F152" s="99">
        <f>unique_contracts!N148</f>
        <v>0</v>
      </c>
      <c r="G152" s="99">
        <f>unique_contracts!P148</f>
        <v>0</v>
      </c>
      <c r="H152" s="99">
        <f>unique_contracts!R148</f>
        <v>47</v>
      </c>
      <c r="I152" s="99">
        <f>unique_contracts!V148</f>
        <v>188</v>
      </c>
      <c r="J152" s="118" t="str">
        <f>unique_contracts!AB148</f>
        <v>Buy</v>
      </c>
      <c r="K152" s="99">
        <f>unique_contracts!AM148</f>
        <v>2022</v>
      </c>
      <c r="L152" s="99">
        <f>unique_contracts!AN148</f>
        <v>8</v>
      </c>
      <c r="M152" s="99">
        <f>unique_contracts!AO148</f>
        <v>1</v>
      </c>
      <c r="N152" s="99">
        <f>unique_contracts!AP148</f>
        <v>2037</v>
      </c>
      <c r="O152" s="99">
        <f>unique_contracts!AQ148</f>
        <v>9</v>
      </c>
      <c r="P152" s="99">
        <f>unique_contracts!AR148</f>
        <v>30</v>
      </c>
      <c r="Q152" s="99" t="str">
        <f>unique_contracts!BP148</f>
        <v>CapacityOnly</v>
      </c>
      <c r="R152" s="99">
        <f t="shared" si="14"/>
        <v>1</v>
      </c>
      <c r="S152" s="99" t="str">
        <f>IFERROR(IF(AND(I152&gt;0,E152="NotHybrid"),_xlfn.CONCAT(MAX(MIN(ROUNDDOWN(I152/D152,0),8),4),INDEX(resources!$G:$G,MATCH(B152,resources!$A:$A,0))),INDEX(resources!$G:$G,MATCH(B152,resources!$A:$A,0))),"n/a")</f>
        <v>hr_batteries</v>
      </c>
      <c r="T152" s="99" t="str">
        <f t="shared" si="15"/>
        <v>4hr_batteries</v>
      </c>
      <c r="U152" s="99" t="str">
        <f t="shared" si="16"/>
        <v>hybrid</v>
      </c>
      <c r="V152" s="99">
        <f t="shared" si="17"/>
        <v>2023</v>
      </c>
      <c r="W152" s="99">
        <f t="shared" si="18"/>
        <v>2036</v>
      </c>
      <c r="X152" s="116">
        <f t="shared" si="19"/>
        <v>1</v>
      </c>
      <c r="Y152" s="116">
        <f t="shared" si="20"/>
        <v>1</v>
      </c>
      <c r="Z152" s="99">
        <f>MIN((IFERROR(IF(AND($V152&lt;=Z$1,$W152&gt;=Z$1),INDEX(Reliability!E$23:E$50,MATCH($S152,Reliability!$C$23:$C$50,0)),0),0)*IF($T152="n/a",$D152*$Y152,$G152)+IFERROR(IF(AND($V152&lt;=Z$1,$W152&gt;=Z$1),INDEX(Reliability!E$23:E$50,MATCH($T152,Reliability!$C$23:$C$50,0)),0),0)*$H152*$X152*$Y152),$D152)*$R152</f>
        <v>40.137999999999998</v>
      </c>
      <c r="AA152" s="99">
        <f>MIN((IFERROR(IF(AND($V152&lt;=AA$1,$W152&gt;=AA$1),INDEX(Reliability!F$23:F$50,MATCH($S152,Reliability!$C$23:$C$50,0)),0),0)*IF($T152="n/a",$D152*$Y152,$G152)+IFERROR(IF(AND($V152&lt;=AA$1,$W152&gt;=AA$1),INDEX(Reliability!F$23:F$50,MATCH($T152,Reliability!$C$23:$C$50,0)),0),0)*$H152*$X152*$Y152),$D152)*$R152</f>
        <v>40.607999999999997</v>
      </c>
      <c r="AB152" s="99">
        <f>MIN((IFERROR(IF(AND($V152&lt;=AB$1,$W152&gt;=AB$1),INDEX(Reliability!G$23:G$50,MATCH($S152,Reliability!$C$23:$C$50,0)),0),0)*IF($T152="n/a",$D152*$Y152,$G152)+IFERROR(IF(AND($V152&lt;=AB$1,$W152&gt;=AB$1),INDEX(Reliability!G$23:G$50,MATCH($T152,Reliability!$C$23:$C$50,0)),0),0)*$H152*$X152*$Y152),$D152)*$R152</f>
        <v>41.078000000000003</v>
      </c>
      <c r="AC152" s="99">
        <f>MIN((IFERROR(IF(AND($V152&lt;=AC$1,$W152&gt;=AC$1),INDEX(Reliability!H$23:H$50,MATCH($S152,Reliability!$C$23:$C$50,0)),0),0)*IF($T152="n/a",$D152*$Y152,$G152)+IFERROR(IF(AND($V152&lt;=AC$1,$W152&gt;=AC$1),INDEX(Reliability!H$23:H$50,MATCH($T152,Reliability!$C$23:$C$50,0)),0),0)*$H152*$X152*$Y152),$D152)*$R152</f>
        <v>39.714999999999996</v>
      </c>
      <c r="AD152" s="99">
        <f>MIN((IFERROR(IF(AND($V152&lt;=AD$1,$W152&gt;=AD$1),INDEX(Reliability!I$23:I$50,MATCH($S152,Reliability!$C$23:$C$50,0)),0),0)*IF($T152="n/a",$D152*$Y152,$G152)+IFERROR(IF(AND($V152&lt;=AD$1,$W152&gt;=AD$1),INDEX(Reliability!I$23:I$50,MATCH($T152,Reliability!$C$23:$C$50,0)),0),0)*$H152*$X152*$Y152),$D152)*$R152</f>
        <v>38.351999999999997</v>
      </c>
      <c r="AE152" s="99">
        <f>MIN((IFERROR(IF(AND($V152&lt;=AE$1,$W152&gt;=AE$1),INDEX(Reliability!J$23:J$50,MATCH($S152,Reliability!$C$23:$C$50,0)),0),0)*IF($T152="n/a",$D152*$Y152,$G152)+IFERROR(IF(AND($V152&lt;=AE$1,$W152&gt;=AE$1),INDEX(Reliability!J$23:J$50,MATCH($T152,Reliability!$C$23:$C$50,0)),0),0)*$H152*$X152*$Y152),$D152)*$R152</f>
        <v>40.091000000000001</v>
      </c>
      <c r="AF152" s="99">
        <f>MIN((IFERROR(IF(AND($V152&lt;=AF$1,$W152&gt;=AF$1),INDEX(Reliability!K$23:K$50,MATCH($S152,Reliability!$C$23:$C$50,0)),0),0)*IF($T152="n/a",$D152*$Y152,$G152)+IFERROR(IF(AND($V152&lt;=AF$1,$W152&gt;=AF$1),INDEX(Reliability!K$23:K$50,MATCH($T152,Reliability!$C$23:$C$50,0)),0),0)*$H152*$X152*$Y152),$D152)*$R152</f>
        <v>41.83</v>
      </c>
      <c r="AG152" s="99">
        <f>MIN((IFERROR(IF(AND($V152&lt;=AG$1,$W152&gt;=AG$1),INDEX(Reliability!L$23:L$50,MATCH($S152,Reliability!$C$23:$C$50,0)),0),0)*IF($T152="n/a",$D152*$Y152,$G152)+IFERROR(IF(AND($V152&lt;=AG$1,$W152&gt;=AG$1),INDEX(Reliability!L$23:L$50,MATCH($T152,Reliability!$C$23:$C$50,0)),0),0)*$H152*$X152*$Y152),$D152)*$R152</f>
        <v>37.233400000000003</v>
      </c>
      <c r="AH152" s="99">
        <f>MIN((IFERROR(IF(AND($V152&lt;=AH$1,$W152&gt;=AH$1),INDEX(Reliability!M$23:M$50,MATCH($S152,Reliability!$C$23:$C$50,0)),0),0)*IF($T152="n/a",$D152*$Y152,$G152)+IFERROR(IF(AND($V152&lt;=AH$1,$W152&gt;=AH$1),INDEX(Reliability!M$23:M$50,MATCH($T152,Reliability!$C$23:$C$50,0)),0),0)*$H152*$X152*$Y152),$D152)*$R152</f>
        <v>32.636800000000001</v>
      </c>
      <c r="AI152" s="99">
        <f>MIN((IFERROR(IF(AND($V152&lt;=AI$1,$W152&gt;=AI$1),INDEX(Reliability!N$23:N$50,MATCH($S152,Reliability!$C$23:$C$50,0)),0),0)*IF($T152="n/a",$D152*$Y152,$G152)+IFERROR(IF(AND($V152&lt;=AI$1,$W152&gt;=AI$1),INDEX(Reliability!N$23:N$50,MATCH($T152,Reliability!$C$23:$C$50,0)),0),0)*$H152*$X152*$Y152),$D152)*$R152</f>
        <v>28.040200000000002</v>
      </c>
      <c r="AJ152" s="99">
        <f>MIN((IFERROR(IF(AND($V152&lt;=AJ$1,$W152&gt;=AJ$1),INDEX(Reliability!O$23:O$50,MATCH($S152,Reliability!$C$23:$C$50,0)),0),0)*IF($T152="n/a",$D152*$Y152,$G152)+IFERROR(IF(AND($V152&lt;=AJ$1,$W152&gt;=AJ$1),INDEX(Reliability!O$23:O$50,MATCH($T152,Reliability!$C$23:$C$50,0)),0),0)*$H152*$X152*$Y152),$D152)*$R152</f>
        <v>23.4436</v>
      </c>
      <c r="AK152" s="99">
        <f>MIN((IFERROR(IF(AND($V152&lt;=AK$1,$W152&gt;=AK$1),INDEX(Reliability!P$23:P$50,MATCH($S152,Reliability!$C$23:$C$50,0)),0),0)*IF($T152="n/a",$D152*$Y152,$G152)+IFERROR(IF(AND($V152&lt;=AK$1,$W152&gt;=AK$1),INDEX(Reliability!P$23:P$50,MATCH($T152,Reliability!$C$23:$C$50,0)),0),0)*$H152*$X152*$Y152),$D152)*$R152</f>
        <v>18.847000000000001</v>
      </c>
    </row>
    <row r="153" spans="2:37" x14ac:dyDescent="0.25">
      <c r="B153" s="118" t="str">
        <f>unique_contracts!B149</f>
        <v>SUMWHT_6_SWSSR1</v>
      </c>
      <c r="C153" s="99" t="str">
        <f>unique_contracts!D149</f>
        <v>Online</v>
      </c>
      <c r="D153" s="117">
        <f>unique_contracts!J149</f>
        <v>18.5</v>
      </c>
      <c r="E153" s="99">
        <f>unique_contracts!M149</f>
        <v>0</v>
      </c>
      <c r="F153" s="99">
        <f>unique_contracts!N149</f>
        <v>0</v>
      </c>
      <c r="G153" s="99">
        <f>unique_contracts!P149</f>
        <v>0</v>
      </c>
      <c r="H153" s="99">
        <f>unique_contracts!R149</f>
        <v>0</v>
      </c>
      <c r="I153" s="99">
        <f>unique_contracts!V149</f>
        <v>0</v>
      </c>
      <c r="J153" s="118" t="str">
        <f>unique_contracts!AB149</f>
        <v>Buy</v>
      </c>
      <c r="K153" s="99">
        <f>unique_contracts!AM149</f>
        <v>2018</v>
      </c>
      <c r="L153" s="99">
        <f>unique_contracts!AN149</f>
        <v>12</v>
      </c>
      <c r="M153" s="99">
        <f>unique_contracts!AO149</f>
        <v>10</v>
      </c>
      <c r="N153" s="99">
        <f>unique_contracts!AP149</f>
        <v>2038</v>
      </c>
      <c r="O153" s="99">
        <f>unique_contracts!AQ149</f>
        <v>12</v>
      </c>
      <c r="P153" s="99">
        <f>unique_contracts!AR149</f>
        <v>9</v>
      </c>
      <c r="Q153" s="99" t="str">
        <f>unique_contracts!BP149</f>
        <v>EnergyCapacity</v>
      </c>
      <c r="R153" s="99">
        <f t="shared" si="14"/>
        <v>1</v>
      </c>
      <c r="S153" s="99" t="str">
        <f>IFERROR(IF(AND(I153&gt;0,E153="NotHybrid"),_xlfn.CONCAT(MAX(MIN(ROUNDDOWN(I153/D153,0),8),4),INDEX(resources!$G:$G,MATCH(B153,resources!$A:$A,0))),INDEX(resources!$G:$G,MATCH(B153,resources!$A:$A,0))),"n/a")</f>
        <v>utility_pv</v>
      </c>
      <c r="T153" s="99" t="str">
        <f t="shared" si="15"/>
        <v>n/a</v>
      </c>
      <c r="U153" s="99" t="str">
        <f t="shared" si="16"/>
        <v>utility_pv</v>
      </c>
      <c r="V153" s="99">
        <f t="shared" si="17"/>
        <v>2019</v>
      </c>
      <c r="W153" s="99">
        <f t="shared" si="18"/>
        <v>2038</v>
      </c>
      <c r="X153" s="116">
        <f t="shared" si="19"/>
        <v>1</v>
      </c>
      <c r="Y153" s="116">
        <f t="shared" si="20"/>
        <v>1</v>
      </c>
      <c r="Z153" s="99">
        <f>MIN((IFERROR(IF(AND($V153&lt;=Z$1,$W153&gt;=Z$1),INDEX(Reliability!E$23:E$50,MATCH($S153,Reliability!$C$23:$C$50,0)),0),0)*IF($T153="n/a",$D153*$Y153,$G153)+IFERROR(IF(AND($V153&lt;=Z$1,$W153&gt;=Z$1),INDEX(Reliability!E$23:E$50,MATCH($T153,Reliability!$C$23:$C$50,0)),0),0)*$H153*$X153*$Y153),$D153)*$R153</f>
        <v>2.3003980687271719</v>
      </c>
      <c r="AA153" s="99">
        <f>MIN((IFERROR(IF(AND($V153&lt;=AA$1,$W153&gt;=AA$1),INDEX(Reliability!F$23:F$50,MATCH($S153,Reliability!$C$23:$C$50,0)),0),0)*IF($T153="n/a",$D153*$Y153,$G153)+IFERROR(IF(AND($V153&lt;=AA$1,$W153&gt;=AA$1),INDEX(Reliability!F$23:F$50,MATCH($T153,Reliability!$C$23:$C$50,0)),0),0)*$H153*$X153*$Y153),$D153)*$R153</f>
        <v>2.239044696116427</v>
      </c>
      <c r="AB153" s="99">
        <f>MIN((IFERROR(IF(AND($V153&lt;=AB$1,$W153&gt;=AB$1),INDEX(Reliability!G$23:G$50,MATCH($S153,Reliability!$C$23:$C$50,0)),0),0)*IF($T153="n/a",$D153*$Y153,$G153)+IFERROR(IF(AND($V153&lt;=AB$1,$W153&gt;=AB$1),INDEX(Reliability!G$23:G$50,MATCH($T153,Reliability!$C$23:$C$50,0)),0),0)*$H153*$X153*$Y153),$D153)*$R153</f>
        <v>2.1776913235056825</v>
      </c>
      <c r="AC153" s="99">
        <f>MIN((IFERROR(IF(AND($V153&lt;=AC$1,$W153&gt;=AC$1),INDEX(Reliability!H$23:H$50,MATCH($S153,Reliability!$C$23:$C$50,0)),0),0)*IF($T153="n/a",$D153*$Y153,$G153)+IFERROR(IF(AND($V153&lt;=AC$1,$W153&gt;=AC$1),INDEX(Reliability!H$23:H$50,MATCH($T153,Reliability!$C$23:$C$50,0)),0),0)*$H153*$X153*$Y153),$D153)*$R153</f>
        <v>1.8529978768628372</v>
      </c>
      <c r="AD153" s="99">
        <f>MIN((IFERROR(IF(AND($V153&lt;=AD$1,$W153&gt;=AD$1),INDEX(Reliability!I$23:I$50,MATCH($S153,Reliability!$C$23:$C$50,0)),0),0)*IF($T153="n/a",$D153*$Y153,$G153)+IFERROR(IF(AND($V153&lt;=AD$1,$W153&gt;=AD$1),INDEX(Reliability!I$23:I$50,MATCH($T153,Reliability!$C$23:$C$50,0)),0),0)*$H153*$X153*$Y153),$D153)*$R153</f>
        <v>1.528304430219992</v>
      </c>
      <c r="AE153" s="99">
        <f>MIN((IFERROR(IF(AND($V153&lt;=AE$1,$W153&gt;=AE$1),INDEX(Reliability!J$23:J$50,MATCH($S153,Reliability!$C$23:$C$50,0)),0),0)*IF($T153="n/a",$D153*$Y153,$G153)+IFERROR(IF(AND($V153&lt;=AE$1,$W153&gt;=AE$1),INDEX(Reliability!J$23:J$50,MATCH($T153,Reliability!$C$23:$C$50,0)),0),0)*$H153*$X153*$Y153),$D153)*$R153</f>
        <v>1.417185332176369</v>
      </c>
      <c r="AF153" s="99">
        <f>MIN((IFERROR(IF(AND($V153&lt;=AF$1,$W153&gt;=AF$1),INDEX(Reliability!K$23:K$50,MATCH($S153,Reliability!$C$23:$C$50,0)),0),0)*IF($T153="n/a",$D153*$Y153,$G153)+IFERROR(IF(AND($V153&lt;=AF$1,$W153&gt;=AF$1),INDEX(Reliability!K$23:K$50,MATCH($T153,Reliability!$C$23:$C$50,0)),0),0)*$H153*$X153*$Y153),$D153)*$R153</f>
        <v>1.3060662341327458</v>
      </c>
      <c r="AG153" s="99">
        <f>MIN((IFERROR(IF(AND($V153&lt;=AG$1,$W153&gt;=AG$1),INDEX(Reliability!L$23:L$50,MATCH($S153,Reliability!$C$23:$C$50,0)),0),0)*IF($T153="n/a",$D153*$Y153,$G153)+IFERROR(IF(AND($V153&lt;=AG$1,$W153&gt;=AG$1),INDEX(Reliability!L$23:L$50,MATCH($T153,Reliability!$C$23:$C$50,0)),0),0)*$H153*$X153*$Y153),$D153)*$R153</f>
        <v>1.2816529873061966</v>
      </c>
      <c r="AH153" s="99">
        <f>MIN((IFERROR(IF(AND($V153&lt;=AH$1,$W153&gt;=AH$1),INDEX(Reliability!M$23:M$50,MATCH($S153,Reliability!$C$23:$C$50,0)),0),0)*IF($T153="n/a",$D153*$Y153,$G153)+IFERROR(IF(AND($V153&lt;=AH$1,$W153&gt;=AH$1),INDEX(Reliability!M$23:M$50,MATCH($T153,Reliability!$C$23:$C$50,0)),0),0)*$H153*$X153*$Y153),$D153)*$R153</f>
        <v>1.2572397404796474</v>
      </c>
      <c r="AI153" s="99">
        <f>MIN((IFERROR(IF(AND($V153&lt;=AI$1,$W153&gt;=AI$1),INDEX(Reliability!N$23:N$50,MATCH($S153,Reliability!$C$23:$C$50,0)),0),0)*IF($T153="n/a",$D153*$Y153,$G153)+IFERROR(IF(AND($V153&lt;=AI$1,$W153&gt;=AI$1),INDEX(Reliability!N$23:N$50,MATCH($T153,Reliability!$C$23:$C$50,0)),0),0)*$H153*$X153*$Y153),$D153)*$R153</f>
        <v>1.2328264936530982</v>
      </c>
      <c r="AJ153" s="99">
        <f>MIN((IFERROR(IF(AND($V153&lt;=AJ$1,$W153&gt;=AJ$1),INDEX(Reliability!O$23:O$50,MATCH($S153,Reliability!$C$23:$C$50,0)),0),0)*IF($T153="n/a",$D153*$Y153,$G153)+IFERROR(IF(AND($V153&lt;=AJ$1,$W153&gt;=AJ$1),INDEX(Reliability!O$23:O$50,MATCH($T153,Reliability!$C$23:$C$50,0)),0),0)*$H153*$X153*$Y153),$D153)*$R153</f>
        <v>1.2084132468265487</v>
      </c>
      <c r="AK153" s="99">
        <f>MIN((IFERROR(IF(AND($V153&lt;=AK$1,$W153&gt;=AK$1),INDEX(Reliability!P$23:P$50,MATCH($S153,Reliability!$C$23:$C$50,0)),0),0)*IF($T153="n/a",$D153*$Y153,$G153)+IFERROR(IF(AND($V153&lt;=AK$1,$W153&gt;=AK$1),INDEX(Reliability!P$23:P$50,MATCH($T153,Reliability!$C$23:$C$50,0)),0),0)*$H153*$X153*$Y153),$D153)*$R153</f>
        <v>1.1839999999999999</v>
      </c>
    </row>
    <row r="154" spans="2:37" x14ac:dyDescent="0.25">
      <c r="B154" s="118" t="str">
        <f>unique_contracts!B150</f>
        <v>STROUD_6_WWHSR1</v>
      </c>
      <c r="C154" s="99" t="str">
        <f>unique_contracts!D150</f>
        <v>Online</v>
      </c>
      <c r="D154" s="117">
        <f>unique_contracts!J150</f>
        <v>1.5</v>
      </c>
      <c r="E154" s="99">
        <f>unique_contracts!M150</f>
        <v>0</v>
      </c>
      <c r="F154" s="99">
        <f>unique_contracts!N150</f>
        <v>0</v>
      </c>
      <c r="G154" s="99">
        <f>unique_contracts!P150</f>
        <v>0</v>
      </c>
      <c r="H154" s="99">
        <f>unique_contracts!R150</f>
        <v>0</v>
      </c>
      <c r="I154" s="99">
        <f>unique_contracts!V150</f>
        <v>0</v>
      </c>
      <c r="J154" s="118" t="str">
        <f>unique_contracts!AB150</f>
        <v>Buy</v>
      </c>
      <c r="K154" s="99">
        <f>unique_contracts!AM150</f>
        <v>2019</v>
      </c>
      <c r="L154" s="99">
        <f>unique_contracts!AN150</f>
        <v>7</v>
      </c>
      <c r="M154" s="99">
        <f>unique_contracts!AO150</f>
        <v>12</v>
      </c>
      <c r="N154" s="99">
        <f>unique_contracts!AP150</f>
        <v>2039</v>
      </c>
      <c r="O154" s="99">
        <f>unique_contracts!AQ150</f>
        <v>7</v>
      </c>
      <c r="P154" s="99">
        <f>unique_contracts!AR150</f>
        <v>11</v>
      </c>
      <c r="Q154" s="99" t="str">
        <f>unique_contracts!BP150</f>
        <v>EnergyCapacity</v>
      </c>
      <c r="R154" s="99">
        <f t="shared" si="14"/>
        <v>1</v>
      </c>
      <c r="S154" s="99" t="str">
        <f>IFERROR(IF(AND(I154&gt;0,E154="NotHybrid"),_xlfn.CONCAT(MAX(MIN(ROUNDDOWN(I154/D154,0),8),4),INDEX(resources!$G:$G,MATCH(B154,resources!$A:$A,0))),INDEX(resources!$G:$G,MATCH(B154,resources!$A:$A,0))),"n/a")</f>
        <v>utility_pv</v>
      </c>
      <c r="T154" s="99" t="str">
        <f t="shared" si="15"/>
        <v>n/a</v>
      </c>
      <c r="U154" s="99" t="str">
        <f t="shared" si="16"/>
        <v>utility_pv</v>
      </c>
      <c r="V154" s="99">
        <f t="shared" si="17"/>
        <v>2020</v>
      </c>
      <c r="W154" s="99">
        <f t="shared" si="18"/>
        <v>2038</v>
      </c>
      <c r="X154" s="116">
        <f t="shared" si="19"/>
        <v>1</v>
      </c>
      <c r="Y154" s="116">
        <f t="shared" si="20"/>
        <v>1</v>
      </c>
      <c r="Z154" s="99">
        <f>MIN((IFERROR(IF(AND($V154&lt;=Z$1,$W154&gt;=Z$1),INDEX(Reliability!E$23:E$50,MATCH($S154,Reliability!$C$23:$C$50,0)),0),0)*IF($T154="n/a",$D154*$Y154,$G154)+IFERROR(IF(AND($V154&lt;=Z$1,$W154&gt;=Z$1),INDEX(Reliability!E$23:E$50,MATCH($T154,Reliability!$C$23:$C$50,0)),0),0)*$H154*$X154*$Y154),$D154)*$R154</f>
        <v>0.18651876232923015</v>
      </c>
      <c r="AA154" s="99">
        <f>MIN((IFERROR(IF(AND($V154&lt;=AA$1,$W154&gt;=AA$1),INDEX(Reliability!F$23:F$50,MATCH($S154,Reliability!$C$23:$C$50,0)),0),0)*IF($T154="n/a",$D154*$Y154,$G154)+IFERROR(IF(AND($V154&lt;=AA$1,$W154&gt;=AA$1),INDEX(Reliability!F$23:F$50,MATCH($T154,Reliability!$C$23:$C$50,0)),0),0)*$H154*$X154*$Y154),$D154)*$R154</f>
        <v>0.18154416454998057</v>
      </c>
      <c r="AB154" s="99">
        <f>MIN((IFERROR(IF(AND($V154&lt;=AB$1,$W154&gt;=AB$1),INDEX(Reliability!G$23:G$50,MATCH($S154,Reliability!$C$23:$C$50,0)),0),0)*IF($T154="n/a",$D154*$Y154,$G154)+IFERROR(IF(AND($V154&lt;=AB$1,$W154&gt;=AB$1),INDEX(Reliability!G$23:G$50,MATCH($T154,Reliability!$C$23:$C$50,0)),0),0)*$H154*$X154*$Y154),$D154)*$R154</f>
        <v>0.17656956677073102</v>
      </c>
      <c r="AC154" s="99">
        <f>MIN((IFERROR(IF(AND($V154&lt;=AC$1,$W154&gt;=AC$1),INDEX(Reliability!H$23:H$50,MATCH($S154,Reliability!$C$23:$C$50,0)),0),0)*IF($T154="n/a",$D154*$Y154,$G154)+IFERROR(IF(AND($V154&lt;=AC$1,$W154&gt;=AC$1),INDEX(Reliability!H$23:H$50,MATCH($T154,Reliability!$C$23:$C$50,0)),0),0)*$H154*$X154*$Y154),$D154)*$R154</f>
        <v>0.15024307109698681</v>
      </c>
      <c r="AD154" s="99">
        <f>MIN((IFERROR(IF(AND($V154&lt;=AD$1,$W154&gt;=AD$1),INDEX(Reliability!I$23:I$50,MATCH($S154,Reliability!$C$23:$C$50,0)),0),0)*IF($T154="n/a",$D154*$Y154,$G154)+IFERROR(IF(AND($V154&lt;=AD$1,$W154&gt;=AD$1),INDEX(Reliability!I$23:I$50,MATCH($T154,Reliability!$C$23:$C$50,0)),0),0)*$H154*$X154*$Y154),$D154)*$R154</f>
        <v>0.12391657542324259</v>
      </c>
      <c r="AE154" s="99">
        <f>MIN((IFERROR(IF(AND($V154&lt;=AE$1,$W154&gt;=AE$1),INDEX(Reliability!J$23:J$50,MATCH($S154,Reliability!$C$23:$C$50,0)),0),0)*IF($T154="n/a",$D154*$Y154,$G154)+IFERROR(IF(AND($V154&lt;=AE$1,$W154&gt;=AE$1),INDEX(Reliability!J$23:J$50,MATCH($T154,Reliability!$C$23:$C$50,0)),0),0)*$H154*$X154*$Y154),$D154)*$R154</f>
        <v>0.114906918825111</v>
      </c>
      <c r="AF154" s="99">
        <f>MIN((IFERROR(IF(AND($V154&lt;=AF$1,$W154&gt;=AF$1),INDEX(Reliability!K$23:K$50,MATCH($S154,Reliability!$C$23:$C$50,0)),0),0)*IF($T154="n/a",$D154*$Y154,$G154)+IFERROR(IF(AND($V154&lt;=AF$1,$W154&gt;=AF$1),INDEX(Reliability!K$23:K$50,MATCH($T154,Reliability!$C$23:$C$50,0)),0),0)*$H154*$X154*$Y154),$D154)*$R154</f>
        <v>0.1058972622269794</v>
      </c>
      <c r="AG154" s="99">
        <f>MIN((IFERROR(IF(AND($V154&lt;=AG$1,$W154&gt;=AG$1),INDEX(Reliability!L$23:L$50,MATCH($S154,Reliability!$C$23:$C$50,0)),0),0)*IF($T154="n/a",$D154*$Y154,$G154)+IFERROR(IF(AND($V154&lt;=AG$1,$W154&gt;=AG$1),INDEX(Reliability!L$23:L$50,MATCH($T154,Reliability!$C$23:$C$50,0)),0),0)*$H154*$X154*$Y154),$D154)*$R154</f>
        <v>0.10391780978158351</v>
      </c>
      <c r="AH154" s="99">
        <f>MIN((IFERROR(IF(AND($V154&lt;=AH$1,$W154&gt;=AH$1),INDEX(Reliability!M$23:M$50,MATCH($S154,Reliability!$C$23:$C$50,0)),0),0)*IF($T154="n/a",$D154*$Y154,$G154)+IFERROR(IF(AND($V154&lt;=AH$1,$W154&gt;=AH$1),INDEX(Reliability!M$23:M$50,MATCH($T154,Reliability!$C$23:$C$50,0)),0),0)*$H154*$X154*$Y154),$D154)*$R154</f>
        <v>0.10193835733618761</v>
      </c>
      <c r="AI154" s="99">
        <f>MIN((IFERROR(IF(AND($V154&lt;=AI$1,$W154&gt;=AI$1),INDEX(Reliability!N$23:N$50,MATCH($S154,Reliability!$C$23:$C$50,0)),0),0)*IF($T154="n/a",$D154*$Y154,$G154)+IFERROR(IF(AND($V154&lt;=AI$1,$W154&gt;=AI$1),INDEX(Reliability!N$23:N$50,MATCH($T154,Reliability!$C$23:$C$50,0)),0),0)*$H154*$X154*$Y154),$D154)*$R154</f>
        <v>9.9958904890791733E-2</v>
      </c>
      <c r="AJ154" s="99">
        <f>MIN((IFERROR(IF(AND($V154&lt;=AJ$1,$W154&gt;=AJ$1),INDEX(Reliability!O$23:O$50,MATCH($S154,Reliability!$C$23:$C$50,0)),0),0)*IF($T154="n/a",$D154*$Y154,$G154)+IFERROR(IF(AND($V154&lt;=AJ$1,$W154&gt;=AJ$1),INDEX(Reliability!O$23:O$50,MATCH($T154,Reliability!$C$23:$C$50,0)),0),0)*$H154*$X154*$Y154),$D154)*$R154</f>
        <v>9.7979452445395854E-2</v>
      </c>
      <c r="AK154" s="99">
        <f>MIN((IFERROR(IF(AND($V154&lt;=AK$1,$W154&gt;=AK$1),INDEX(Reliability!P$23:P$50,MATCH($S154,Reliability!$C$23:$C$50,0)),0),0)*IF($T154="n/a",$D154*$Y154,$G154)+IFERROR(IF(AND($V154&lt;=AK$1,$W154&gt;=AK$1),INDEX(Reliability!P$23:P$50,MATCH($T154,Reliability!$C$23:$C$50,0)),0),0)*$H154*$X154*$Y154),$D154)*$R154</f>
        <v>9.6000000000000002E-2</v>
      </c>
    </row>
    <row r="155" spans="2:37" x14ac:dyDescent="0.25">
      <c r="B155" s="118" t="str">
        <f>unique_contracts!B151</f>
        <v>STROUD_6_SOLAR</v>
      </c>
      <c r="C155" s="99" t="str">
        <f>unique_contracts!D151</f>
        <v>Online</v>
      </c>
      <c r="D155" s="117">
        <f>unique_contracts!J151</f>
        <v>20</v>
      </c>
      <c r="E155" s="99">
        <f>unique_contracts!M151</f>
        <v>0</v>
      </c>
      <c r="F155" s="99">
        <f>unique_contracts!N151</f>
        <v>0</v>
      </c>
      <c r="G155" s="99">
        <f>unique_contracts!P151</f>
        <v>0</v>
      </c>
      <c r="H155" s="99">
        <f>unique_contracts!R151</f>
        <v>0</v>
      </c>
      <c r="I155" s="99">
        <f>unique_contracts!V151</f>
        <v>0</v>
      </c>
      <c r="J155" s="118" t="str">
        <f>unique_contracts!AB151</f>
        <v>Owned</v>
      </c>
      <c r="K155" s="99">
        <f>unique_contracts!AM151</f>
        <v>2011</v>
      </c>
      <c r="L155" s="99">
        <f>unique_contracts!AN151</f>
        <v>9</v>
      </c>
      <c r="M155" s="99">
        <f>unique_contracts!AO151</f>
        <v>26</v>
      </c>
      <c r="N155" s="99">
        <f>unique_contracts!AP151</f>
        <v>2036</v>
      </c>
      <c r="O155" s="99">
        <f>unique_contracts!AQ151</f>
        <v>9</v>
      </c>
      <c r="P155" s="99">
        <f>unique_contracts!AR151</f>
        <v>25</v>
      </c>
      <c r="Q155" s="99" t="str">
        <f>unique_contracts!BP151</f>
        <v>EnergyCapacity</v>
      </c>
      <c r="R155" s="99">
        <f t="shared" si="14"/>
        <v>1</v>
      </c>
      <c r="S155" s="99" t="str">
        <f>IFERROR(IF(AND(I155&gt;0,E155="NotHybrid"),_xlfn.CONCAT(MAX(MIN(ROUNDDOWN(I155/D155,0),8),4),INDEX(resources!$G:$G,MATCH(B155,resources!$A:$A,0))),INDEX(resources!$G:$G,MATCH(B155,resources!$A:$A,0))),"n/a")</f>
        <v>utility_pv</v>
      </c>
      <c r="T155" s="99" t="str">
        <f t="shared" si="15"/>
        <v>n/a</v>
      </c>
      <c r="U155" s="99" t="str">
        <f t="shared" si="16"/>
        <v>utility_pv</v>
      </c>
      <c r="V155" s="99">
        <f t="shared" si="17"/>
        <v>2012</v>
      </c>
      <c r="W155" s="99">
        <f t="shared" si="18"/>
        <v>2035</v>
      </c>
      <c r="X155" s="116">
        <f t="shared" si="19"/>
        <v>1</v>
      </c>
      <c r="Y155" s="116">
        <f t="shared" si="20"/>
        <v>1</v>
      </c>
      <c r="Z155" s="99">
        <f>MIN((IFERROR(IF(AND($V155&lt;=Z$1,$W155&gt;=Z$1),INDEX(Reliability!E$23:E$50,MATCH($S155,Reliability!$C$23:$C$50,0)),0),0)*IF($T155="n/a",$D155*$Y155,$G155)+IFERROR(IF(AND($V155&lt;=Z$1,$W155&gt;=Z$1),INDEX(Reliability!E$23:E$50,MATCH($T155,Reliability!$C$23:$C$50,0)),0),0)*$H155*$X155*$Y155),$D155)*$R155</f>
        <v>2.4869168310564018</v>
      </c>
      <c r="AA155" s="99">
        <f>MIN((IFERROR(IF(AND($V155&lt;=AA$1,$W155&gt;=AA$1),INDEX(Reliability!F$23:F$50,MATCH($S155,Reliability!$C$23:$C$50,0)),0),0)*IF($T155="n/a",$D155*$Y155,$G155)+IFERROR(IF(AND($V155&lt;=AA$1,$W155&gt;=AA$1),INDEX(Reliability!F$23:F$50,MATCH($T155,Reliability!$C$23:$C$50,0)),0),0)*$H155*$X155*$Y155),$D155)*$R155</f>
        <v>2.4205888606664079</v>
      </c>
      <c r="AB155" s="99">
        <f>MIN((IFERROR(IF(AND($V155&lt;=AB$1,$W155&gt;=AB$1),INDEX(Reliability!G$23:G$50,MATCH($S155,Reliability!$C$23:$C$50,0)),0),0)*IF($T155="n/a",$D155*$Y155,$G155)+IFERROR(IF(AND($V155&lt;=AB$1,$W155&gt;=AB$1),INDEX(Reliability!G$23:G$50,MATCH($T155,Reliability!$C$23:$C$50,0)),0),0)*$H155*$X155*$Y155),$D155)*$R155</f>
        <v>2.3542608902764135</v>
      </c>
      <c r="AC155" s="99">
        <f>MIN((IFERROR(IF(AND($V155&lt;=AC$1,$W155&gt;=AC$1),INDEX(Reliability!H$23:H$50,MATCH($S155,Reliability!$C$23:$C$50,0)),0),0)*IF($T155="n/a",$D155*$Y155,$G155)+IFERROR(IF(AND($V155&lt;=AC$1,$W155&gt;=AC$1),INDEX(Reliability!H$23:H$50,MATCH($T155,Reliability!$C$23:$C$50,0)),0),0)*$H155*$X155*$Y155),$D155)*$R155</f>
        <v>2.0032409479598239</v>
      </c>
      <c r="AD155" s="99">
        <f>MIN((IFERROR(IF(AND($V155&lt;=AD$1,$W155&gt;=AD$1),INDEX(Reliability!I$23:I$50,MATCH($S155,Reliability!$C$23:$C$50,0)),0),0)*IF($T155="n/a",$D155*$Y155,$G155)+IFERROR(IF(AND($V155&lt;=AD$1,$W155&gt;=AD$1),INDEX(Reliability!I$23:I$50,MATCH($T155,Reliability!$C$23:$C$50,0)),0),0)*$H155*$X155*$Y155),$D155)*$R155</f>
        <v>1.6522210056432347</v>
      </c>
      <c r="AE155" s="99">
        <f>MIN((IFERROR(IF(AND($V155&lt;=AE$1,$W155&gt;=AE$1),INDEX(Reliability!J$23:J$50,MATCH($S155,Reliability!$C$23:$C$50,0)),0),0)*IF($T155="n/a",$D155*$Y155,$G155)+IFERROR(IF(AND($V155&lt;=AE$1,$W155&gt;=AE$1),INDEX(Reliability!J$23:J$50,MATCH($T155,Reliability!$C$23:$C$50,0)),0),0)*$H155*$X155*$Y155),$D155)*$R155</f>
        <v>1.5320922510014801</v>
      </c>
      <c r="AF155" s="99">
        <f>MIN((IFERROR(IF(AND($V155&lt;=AF$1,$W155&gt;=AF$1),INDEX(Reliability!K$23:K$50,MATCH($S155,Reliability!$C$23:$C$50,0)),0),0)*IF($T155="n/a",$D155*$Y155,$G155)+IFERROR(IF(AND($V155&lt;=AF$1,$W155&gt;=AF$1),INDEX(Reliability!K$23:K$50,MATCH($T155,Reliability!$C$23:$C$50,0)),0),0)*$H155*$X155*$Y155),$D155)*$R155</f>
        <v>1.4119634963597252</v>
      </c>
      <c r="AG155" s="99">
        <f>MIN((IFERROR(IF(AND($V155&lt;=AG$1,$W155&gt;=AG$1),INDEX(Reliability!L$23:L$50,MATCH($S155,Reliability!$C$23:$C$50,0)),0),0)*IF($T155="n/a",$D155*$Y155,$G155)+IFERROR(IF(AND($V155&lt;=AG$1,$W155&gt;=AG$1),INDEX(Reliability!L$23:L$50,MATCH($T155,Reliability!$C$23:$C$50,0)),0),0)*$H155*$X155*$Y155),$D155)*$R155</f>
        <v>1.3855707970877802</v>
      </c>
      <c r="AH155" s="99">
        <f>MIN((IFERROR(IF(AND($V155&lt;=AH$1,$W155&gt;=AH$1),INDEX(Reliability!M$23:M$50,MATCH($S155,Reliability!$C$23:$C$50,0)),0),0)*IF($T155="n/a",$D155*$Y155,$G155)+IFERROR(IF(AND($V155&lt;=AH$1,$W155&gt;=AH$1),INDEX(Reliability!M$23:M$50,MATCH($T155,Reliability!$C$23:$C$50,0)),0),0)*$H155*$X155*$Y155),$D155)*$R155</f>
        <v>1.359178097815835</v>
      </c>
      <c r="AI155" s="99">
        <f>MIN((IFERROR(IF(AND($V155&lt;=AI$1,$W155&gt;=AI$1),INDEX(Reliability!N$23:N$50,MATCH($S155,Reliability!$C$23:$C$50,0)),0),0)*IF($T155="n/a",$D155*$Y155,$G155)+IFERROR(IF(AND($V155&lt;=AI$1,$W155&gt;=AI$1),INDEX(Reliability!N$23:N$50,MATCH($T155,Reliability!$C$23:$C$50,0)),0),0)*$H155*$X155*$Y155),$D155)*$R155</f>
        <v>1.3327853985438898</v>
      </c>
      <c r="AJ155" s="99">
        <f>MIN((IFERROR(IF(AND($V155&lt;=AJ$1,$W155&gt;=AJ$1),INDEX(Reliability!O$23:O$50,MATCH($S155,Reliability!$C$23:$C$50,0)),0),0)*IF($T155="n/a",$D155*$Y155,$G155)+IFERROR(IF(AND($V155&lt;=AJ$1,$W155&gt;=AJ$1),INDEX(Reliability!O$23:O$50,MATCH($T155,Reliability!$C$23:$C$50,0)),0),0)*$H155*$X155*$Y155),$D155)*$R155</f>
        <v>1.3063926992719446</v>
      </c>
      <c r="AK155" s="99">
        <f>MIN((IFERROR(IF(AND($V155&lt;=AK$1,$W155&gt;=AK$1),INDEX(Reliability!P$23:P$50,MATCH($S155,Reliability!$C$23:$C$50,0)),0),0)*IF($T155="n/a",$D155*$Y155,$G155)+IFERROR(IF(AND($V155&lt;=AK$1,$W155&gt;=AK$1),INDEX(Reliability!P$23:P$50,MATCH($T155,Reliability!$C$23:$C$50,0)),0),0)*$H155*$X155*$Y155),$D155)*$R155</f>
        <v>1.28</v>
      </c>
    </row>
    <row r="156" spans="2:37" x14ac:dyDescent="0.25">
      <c r="B156" s="118" t="str">
        <f>unique_contracts!B152</f>
        <v>STOREY_7_MDRCHW</v>
      </c>
      <c r="C156" s="99" t="str">
        <f>unique_contracts!D152</f>
        <v>Online</v>
      </c>
      <c r="D156" s="117">
        <f>unique_contracts!J152</f>
        <v>1.835</v>
      </c>
      <c r="E156" s="99">
        <f>unique_contracts!M152</f>
        <v>0</v>
      </c>
      <c r="F156" s="99">
        <f>unique_contracts!N152</f>
        <v>0</v>
      </c>
      <c r="G156" s="99">
        <f>unique_contracts!P152</f>
        <v>0</v>
      </c>
      <c r="H156" s="99">
        <f>unique_contracts!R152</f>
        <v>0</v>
      </c>
      <c r="I156" s="99">
        <f>unique_contracts!V152</f>
        <v>0</v>
      </c>
      <c r="J156" s="118" t="str">
        <f>unique_contracts!AB152</f>
        <v>Buy</v>
      </c>
      <c r="K156" s="99">
        <f>unique_contracts!AM152</f>
        <v>2015</v>
      </c>
      <c r="L156" s="99">
        <f>unique_contracts!AN152</f>
        <v>6</v>
      </c>
      <c r="M156" s="99">
        <f>unique_contracts!AO152</f>
        <v>18</v>
      </c>
      <c r="N156" s="99">
        <f>unique_contracts!AP152</f>
        <v>2030</v>
      </c>
      <c r="O156" s="99">
        <f>unique_contracts!AQ152</f>
        <v>6</v>
      </c>
      <c r="P156" s="99">
        <f>unique_contracts!AR152</f>
        <v>17</v>
      </c>
      <c r="Q156" s="99" t="str">
        <f>unique_contracts!BP152</f>
        <v>EnergyCapacity</v>
      </c>
      <c r="R156" s="99">
        <f t="shared" si="14"/>
        <v>1</v>
      </c>
      <c r="S156" s="99" t="str">
        <f>IFERROR(IF(AND(I156&gt;0,E156="NotHybrid"),_xlfn.CONCAT(MAX(MIN(ROUNDDOWN(I156/D156,0),8),4),INDEX(resources!$G:$G,MATCH(B156,resources!$A:$A,0))),INDEX(resources!$G:$G,MATCH(B156,resources!$A:$A,0))),"n/a")</f>
        <v>small_hydro</v>
      </c>
      <c r="T156" s="99" t="str">
        <f t="shared" si="15"/>
        <v>n/a</v>
      </c>
      <c r="U156" s="99" t="str">
        <f t="shared" si="16"/>
        <v>small_hydro</v>
      </c>
      <c r="V156" s="99">
        <f t="shared" si="17"/>
        <v>2016</v>
      </c>
      <c r="W156" s="99">
        <f t="shared" si="18"/>
        <v>2029</v>
      </c>
      <c r="X156" s="116">
        <f t="shared" si="19"/>
        <v>1</v>
      </c>
      <c r="Y156" s="116">
        <f t="shared" si="20"/>
        <v>1</v>
      </c>
      <c r="Z156" s="99">
        <f>MIN((IFERROR(IF(AND($V156&lt;=Z$1,$W156&gt;=Z$1),INDEX(Reliability!E$23:E$50,MATCH($S156,Reliability!$C$23:$C$50,0)),0),0)*IF($T156="n/a",$D156*$Y156,$G156)+IFERROR(IF(AND($V156&lt;=Z$1,$W156&gt;=Z$1),INDEX(Reliability!E$23:E$50,MATCH($T156,Reliability!$C$23:$C$50,0)),0),0)*$H156*$X156*$Y156),$D156)*$R156</f>
        <v>0.66866658680456126</v>
      </c>
      <c r="AA156" s="99">
        <f>MIN((IFERROR(IF(AND($V156&lt;=AA$1,$W156&gt;=AA$1),INDEX(Reliability!F$23:F$50,MATCH($S156,Reliability!$C$23:$C$50,0)),0),0)*IF($T156="n/a",$D156*$Y156,$G156)+IFERROR(IF(AND($V156&lt;=AA$1,$W156&gt;=AA$1),INDEX(Reliability!F$23:F$50,MATCH($T156,Reliability!$C$23:$C$50,0)),0),0)*$H156*$X156*$Y156),$D156)*$R156</f>
        <v>0.68614429543242494</v>
      </c>
      <c r="AB156" s="99">
        <f>MIN((IFERROR(IF(AND($V156&lt;=AB$1,$W156&gt;=AB$1),INDEX(Reliability!G$23:G$50,MATCH($S156,Reliability!$C$23:$C$50,0)),0),0)*IF($T156="n/a",$D156*$Y156,$G156)+IFERROR(IF(AND($V156&lt;=AB$1,$W156&gt;=AB$1),INDEX(Reliability!G$23:G$50,MATCH($T156,Reliability!$C$23:$C$50,0)),0),0)*$H156*$X156*$Y156),$D156)*$R156</f>
        <v>0.70362200406028863</v>
      </c>
      <c r="AC156" s="99">
        <f>MIN((IFERROR(IF(AND($V156&lt;=AC$1,$W156&gt;=AC$1),INDEX(Reliability!H$23:H$50,MATCH($S156,Reliability!$C$23:$C$50,0)),0),0)*IF($T156="n/a",$D156*$Y156,$G156)+IFERROR(IF(AND($V156&lt;=AC$1,$W156&gt;=AC$1),INDEX(Reliability!H$23:H$50,MATCH($T156,Reliability!$C$23:$C$50,0)),0),0)*$H156*$X156*$Y156),$D156)*$R156</f>
        <v>0.69044564954067456</v>
      </c>
      <c r="AD156" s="99">
        <f>MIN((IFERROR(IF(AND($V156&lt;=AD$1,$W156&gt;=AD$1),INDEX(Reliability!I$23:I$50,MATCH($S156,Reliability!$C$23:$C$50,0)),0),0)*IF($T156="n/a",$D156*$Y156,$G156)+IFERROR(IF(AND($V156&lt;=AD$1,$W156&gt;=AD$1),INDEX(Reliability!I$23:I$50,MATCH($T156,Reliability!$C$23:$C$50,0)),0),0)*$H156*$X156*$Y156),$D156)*$R156</f>
        <v>0.67726929502106048</v>
      </c>
      <c r="AE156" s="99">
        <f>MIN((IFERROR(IF(AND($V156&lt;=AE$1,$W156&gt;=AE$1),INDEX(Reliability!J$23:J$50,MATCH($S156,Reliability!$C$23:$C$50,0)),0),0)*IF($T156="n/a",$D156*$Y156,$G156)+IFERROR(IF(AND($V156&lt;=AE$1,$W156&gt;=AE$1),INDEX(Reliability!J$23:J$50,MATCH($T156,Reliability!$C$23:$C$50,0)),0),0)*$H156*$X156*$Y156),$D156)*$R156</f>
        <v>0.69705902935392672</v>
      </c>
      <c r="AF156" s="99">
        <f>MIN((IFERROR(IF(AND($V156&lt;=AF$1,$W156&gt;=AF$1),INDEX(Reliability!K$23:K$50,MATCH($S156,Reliability!$C$23:$C$50,0)),0),0)*IF($T156="n/a",$D156*$Y156,$G156)+IFERROR(IF(AND($V156&lt;=AF$1,$W156&gt;=AF$1),INDEX(Reliability!K$23:K$50,MATCH($T156,Reliability!$C$23:$C$50,0)),0),0)*$H156*$X156*$Y156),$D156)*$R156</f>
        <v>0</v>
      </c>
      <c r="AG156" s="99">
        <f>MIN((IFERROR(IF(AND($V156&lt;=AG$1,$W156&gt;=AG$1),INDEX(Reliability!L$23:L$50,MATCH($S156,Reliability!$C$23:$C$50,0)),0),0)*IF($T156="n/a",$D156*$Y156,$G156)+IFERROR(IF(AND($V156&lt;=AG$1,$W156&gt;=AG$1),INDEX(Reliability!L$23:L$50,MATCH($T156,Reliability!$C$23:$C$50,0)),0),0)*$H156*$X156*$Y156),$D156)*$R156</f>
        <v>0</v>
      </c>
      <c r="AH156" s="99">
        <f>MIN((IFERROR(IF(AND($V156&lt;=AH$1,$W156&gt;=AH$1),INDEX(Reliability!M$23:M$50,MATCH($S156,Reliability!$C$23:$C$50,0)),0),0)*IF($T156="n/a",$D156*$Y156,$G156)+IFERROR(IF(AND($V156&lt;=AH$1,$W156&gt;=AH$1),INDEX(Reliability!M$23:M$50,MATCH($T156,Reliability!$C$23:$C$50,0)),0),0)*$H156*$X156*$Y156),$D156)*$R156</f>
        <v>0</v>
      </c>
      <c r="AI156" s="99">
        <f>MIN((IFERROR(IF(AND($V156&lt;=AI$1,$W156&gt;=AI$1),INDEX(Reliability!N$23:N$50,MATCH($S156,Reliability!$C$23:$C$50,0)),0),0)*IF($T156="n/a",$D156*$Y156,$G156)+IFERROR(IF(AND($V156&lt;=AI$1,$W156&gt;=AI$1),INDEX(Reliability!N$23:N$50,MATCH($T156,Reliability!$C$23:$C$50,0)),0),0)*$H156*$X156*$Y156),$D156)*$R156</f>
        <v>0</v>
      </c>
      <c r="AJ156" s="99">
        <f>MIN((IFERROR(IF(AND($V156&lt;=AJ$1,$W156&gt;=AJ$1),INDEX(Reliability!O$23:O$50,MATCH($S156,Reliability!$C$23:$C$50,0)),0),0)*IF($T156="n/a",$D156*$Y156,$G156)+IFERROR(IF(AND($V156&lt;=AJ$1,$W156&gt;=AJ$1),INDEX(Reliability!O$23:O$50,MATCH($T156,Reliability!$C$23:$C$50,0)),0),0)*$H156*$X156*$Y156),$D156)*$R156</f>
        <v>0</v>
      </c>
      <c r="AK156" s="99">
        <f>MIN((IFERROR(IF(AND($V156&lt;=AK$1,$W156&gt;=AK$1),INDEX(Reliability!P$23:P$50,MATCH($S156,Reliability!$C$23:$C$50,0)),0),0)*IF($T156="n/a",$D156*$Y156,$G156)+IFERROR(IF(AND($V156&lt;=AK$1,$W156&gt;=AK$1),INDEX(Reliability!P$23:P$50,MATCH($T156,Reliability!$C$23:$C$50,0)),0),0)*$H156*$X156*$Y156),$D156)*$R156</f>
        <v>0</v>
      </c>
    </row>
    <row r="157" spans="2:37" x14ac:dyDescent="0.25">
      <c r="B157" s="118" t="str">
        <f>unique_contracts!B153</f>
        <v>STOREY_2_MDRCH4</v>
      </c>
      <c r="C157" s="99" t="str">
        <f>unique_contracts!D153</f>
        <v>Online</v>
      </c>
      <c r="D157" s="117">
        <f>unique_contracts!J153</f>
        <v>0.91600000000000004</v>
      </c>
      <c r="E157" s="99">
        <f>unique_contracts!M153</f>
        <v>0</v>
      </c>
      <c r="F157" s="99">
        <f>unique_contracts!N153</f>
        <v>0</v>
      </c>
      <c r="G157" s="99">
        <f>unique_contracts!P153</f>
        <v>0</v>
      </c>
      <c r="H157" s="99">
        <f>unique_contracts!R153</f>
        <v>0</v>
      </c>
      <c r="I157" s="99">
        <f>unique_contracts!V153</f>
        <v>0</v>
      </c>
      <c r="J157" s="118" t="str">
        <f>unique_contracts!AB153</f>
        <v>Buy</v>
      </c>
      <c r="K157" s="99">
        <f>unique_contracts!AM153</f>
        <v>2016</v>
      </c>
      <c r="L157" s="99">
        <f>unique_contracts!AN153</f>
        <v>7</v>
      </c>
      <c r="M157" s="99">
        <f>unique_contracts!AO153</f>
        <v>19</v>
      </c>
      <c r="N157" s="99">
        <f>unique_contracts!AP153</f>
        <v>2031</v>
      </c>
      <c r="O157" s="99">
        <f>unique_contracts!AQ153</f>
        <v>7</v>
      </c>
      <c r="P157" s="99">
        <f>unique_contracts!AR153</f>
        <v>18</v>
      </c>
      <c r="Q157" s="99" t="str">
        <f>unique_contracts!BP153</f>
        <v>EnergyCapacity</v>
      </c>
      <c r="R157" s="99">
        <f t="shared" si="14"/>
        <v>1</v>
      </c>
      <c r="S157" s="99" t="str">
        <f>IFERROR(IF(AND(I157&gt;0,E157="NotHybrid"),_xlfn.CONCAT(MAX(MIN(ROUNDDOWN(I157/D157,0),8),4),INDEX(resources!$G:$G,MATCH(B157,resources!$A:$A,0))),INDEX(resources!$G:$G,MATCH(B157,resources!$A:$A,0))),"n/a")</f>
        <v>small_hydro</v>
      </c>
      <c r="T157" s="99" t="str">
        <f t="shared" si="15"/>
        <v>n/a</v>
      </c>
      <c r="U157" s="99" t="str">
        <f t="shared" si="16"/>
        <v>small_hydro</v>
      </c>
      <c r="V157" s="99">
        <f t="shared" si="17"/>
        <v>2017</v>
      </c>
      <c r="W157" s="99">
        <f t="shared" si="18"/>
        <v>2030</v>
      </c>
      <c r="X157" s="116">
        <f t="shared" si="19"/>
        <v>1</v>
      </c>
      <c r="Y157" s="116">
        <f t="shared" si="20"/>
        <v>1</v>
      </c>
      <c r="Z157" s="99">
        <f>MIN((IFERROR(IF(AND($V157&lt;=Z$1,$W157&gt;=Z$1),INDEX(Reliability!E$23:E$50,MATCH($S157,Reliability!$C$23:$C$50,0)),0),0)*IF($T157="n/a",$D157*$Y157,$G157)+IFERROR(IF(AND($V157&lt;=Z$1,$W157&gt;=Z$1),INDEX(Reliability!E$23:E$50,MATCH($T157,Reliability!$C$23:$C$50,0)),0),0)*$H157*$X157*$Y157),$D157)*$R157</f>
        <v>0.33378669946211342</v>
      </c>
      <c r="AA157" s="99">
        <f>MIN((IFERROR(IF(AND($V157&lt;=AA$1,$W157&gt;=AA$1),INDEX(Reliability!F$23:F$50,MATCH($S157,Reliability!$C$23:$C$50,0)),0),0)*IF($T157="n/a",$D157*$Y157,$G157)+IFERROR(IF(AND($V157&lt;=AA$1,$W157&gt;=AA$1),INDEX(Reliability!F$23:F$50,MATCH($T157,Reliability!$C$23:$C$50,0)),0),0)*$H157*$X157*$Y157),$D157)*$R157</f>
        <v>0.34251126682076366</v>
      </c>
      <c r="AB157" s="99">
        <f>MIN((IFERROR(IF(AND($V157&lt;=AB$1,$W157&gt;=AB$1),INDEX(Reliability!G$23:G$50,MATCH($S157,Reliability!$C$23:$C$50,0)),0),0)*IF($T157="n/a",$D157*$Y157,$G157)+IFERROR(IF(AND($V157&lt;=AB$1,$W157&gt;=AB$1),INDEX(Reliability!G$23:G$50,MATCH($T157,Reliability!$C$23:$C$50,0)),0),0)*$H157*$X157*$Y157),$D157)*$R157</f>
        <v>0.3512358341794139</v>
      </c>
      <c r="AC157" s="99">
        <f>MIN((IFERROR(IF(AND($V157&lt;=AC$1,$W157&gt;=AC$1),INDEX(Reliability!H$23:H$50,MATCH($S157,Reliability!$C$23:$C$50,0)),0),0)*IF($T157="n/a",$D157*$Y157,$G157)+IFERROR(IF(AND($V157&lt;=AC$1,$W157&gt;=AC$1),INDEX(Reliability!H$23:H$50,MATCH($T157,Reliability!$C$23:$C$50,0)),0),0)*$H157*$X157*$Y157),$D157)*$R157</f>
        <v>0.34465842778161199</v>
      </c>
      <c r="AD157" s="99">
        <f>MIN((IFERROR(IF(AND($V157&lt;=AD$1,$W157&gt;=AD$1),INDEX(Reliability!I$23:I$50,MATCH($S157,Reliability!$C$23:$C$50,0)),0),0)*IF($T157="n/a",$D157*$Y157,$G157)+IFERROR(IF(AND($V157&lt;=AD$1,$W157&gt;=AD$1),INDEX(Reliability!I$23:I$50,MATCH($T157,Reliability!$C$23:$C$50,0)),0),0)*$H157*$X157*$Y157),$D157)*$R157</f>
        <v>0.33808102138381008</v>
      </c>
      <c r="AE157" s="99">
        <f>MIN((IFERROR(IF(AND($V157&lt;=AE$1,$W157&gt;=AE$1),INDEX(Reliability!J$23:J$50,MATCH($S157,Reliability!$C$23:$C$50,0)),0),0)*IF($T157="n/a",$D157*$Y157,$G157)+IFERROR(IF(AND($V157&lt;=AE$1,$W157&gt;=AE$1),INDEX(Reliability!J$23:J$50,MATCH($T157,Reliability!$C$23:$C$50,0)),0),0)*$H157*$X157*$Y157),$D157)*$R157</f>
        <v>0.34795971165569317</v>
      </c>
      <c r="AF157" s="99">
        <f>MIN((IFERROR(IF(AND($V157&lt;=AF$1,$W157&gt;=AF$1),INDEX(Reliability!K$23:K$50,MATCH($S157,Reliability!$C$23:$C$50,0)),0),0)*IF($T157="n/a",$D157*$Y157,$G157)+IFERROR(IF(AND($V157&lt;=AF$1,$W157&gt;=AF$1),INDEX(Reliability!K$23:K$50,MATCH($T157,Reliability!$C$23:$C$50,0)),0),0)*$H157*$X157*$Y157),$D157)*$R157</f>
        <v>0.35783840192757627</v>
      </c>
      <c r="AG157" s="99">
        <f>MIN((IFERROR(IF(AND($V157&lt;=AG$1,$W157&gt;=AG$1),INDEX(Reliability!L$23:L$50,MATCH($S157,Reliability!$C$23:$C$50,0)),0),0)*IF($T157="n/a",$D157*$Y157,$G157)+IFERROR(IF(AND($V157&lt;=AG$1,$W157&gt;=AG$1),INDEX(Reliability!L$23:L$50,MATCH($T157,Reliability!$C$23:$C$50,0)),0),0)*$H157*$X157*$Y157),$D157)*$R157</f>
        <v>0</v>
      </c>
      <c r="AH157" s="99">
        <f>MIN((IFERROR(IF(AND($V157&lt;=AH$1,$W157&gt;=AH$1),INDEX(Reliability!M$23:M$50,MATCH($S157,Reliability!$C$23:$C$50,0)),0),0)*IF($T157="n/a",$D157*$Y157,$G157)+IFERROR(IF(AND($V157&lt;=AH$1,$W157&gt;=AH$1),INDEX(Reliability!M$23:M$50,MATCH($T157,Reliability!$C$23:$C$50,0)),0),0)*$H157*$X157*$Y157),$D157)*$R157</f>
        <v>0</v>
      </c>
      <c r="AI157" s="99">
        <f>MIN((IFERROR(IF(AND($V157&lt;=AI$1,$W157&gt;=AI$1),INDEX(Reliability!N$23:N$50,MATCH($S157,Reliability!$C$23:$C$50,0)),0),0)*IF($T157="n/a",$D157*$Y157,$G157)+IFERROR(IF(AND($V157&lt;=AI$1,$W157&gt;=AI$1),INDEX(Reliability!N$23:N$50,MATCH($T157,Reliability!$C$23:$C$50,0)),0),0)*$H157*$X157*$Y157),$D157)*$R157</f>
        <v>0</v>
      </c>
      <c r="AJ157" s="99">
        <f>MIN((IFERROR(IF(AND($V157&lt;=AJ$1,$W157&gt;=AJ$1),INDEX(Reliability!O$23:O$50,MATCH($S157,Reliability!$C$23:$C$50,0)),0),0)*IF($T157="n/a",$D157*$Y157,$G157)+IFERROR(IF(AND($V157&lt;=AJ$1,$W157&gt;=AJ$1),INDEX(Reliability!O$23:O$50,MATCH($T157,Reliability!$C$23:$C$50,0)),0),0)*$H157*$X157*$Y157),$D157)*$R157</f>
        <v>0</v>
      </c>
      <c r="AK157" s="99">
        <f>MIN((IFERROR(IF(AND($V157&lt;=AK$1,$W157&gt;=AK$1),INDEX(Reliability!P$23:P$50,MATCH($S157,Reliability!$C$23:$C$50,0)),0),0)*IF($T157="n/a",$D157*$Y157,$G157)+IFERROR(IF(AND($V157&lt;=AK$1,$W157&gt;=AK$1),INDEX(Reliability!P$23:P$50,MATCH($T157,Reliability!$C$23:$C$50,0)),0),0)*$H157*$X157*$Y157),$D157)*$R157</f>
        <v>0</v>
      </c>
    </row>
    <row r="158" spans="2:37" x14ac:dyDescent="0.25">
      <c r="B158" s="118" t="str">
        <f>unique_contracts!B154</f>
        <v>STOREY_2_MDRCH3</v>
      </c>
      <c r="C158" s="99" t="str">
        <f>unique_contracts!D154</f>
        <v>Online</v>
      </c>
      <c r="D158" s="117">
        <f>unique_contracts!J154</f>
        <v>0.42399999999999999</v>
      </c>
      <c r="E158" s="99">
        <f>unique_contracts!M154</f>
        <v>0</v>
      </c>
      <c r="F158" s="99">
        <f>unique_contracts!N154</f>
        <v>0</v>
      </c>
      <c r="G158" s="99">
        <f>unique_contracts!P154</f>
        <v>0</v>
      </c>
      <c r="H158" s="99">
        <f>unique_contracts!R154</f>
        <v>0</v>
      </c>
      <c r="I158" s="99">
        <f>unique_contracts!V154</f>
        <v>0</v>
      </c>
      <c r="J158" s="118" t="str">
        <f>unique_contracts!AB154</f>
        <v>Buy</v>
      </c>
      <c r="K158" s="99">
        <f>unique_contracts!AM154</f>
        <v>2016</v>
      </c>
      <c r="L158" s="99">
        <f>unique_contracts!AN154</f>
        <v>8</v>
      </c>
      <c r="M158" s="99">
        <f>unique_contracts!AO154</f>
        <v>1</v>
      </c>
      <c r="N158" s="99">
        <f>unique_contracts!AP154</f>
        <v>2031</v>
      </c>
      <c r="O158" s="99">
        <f>unique_contracts!AQ154</f>
        <v>7</v>
      </c>
      <c r="P158" s="99">
        <f>unique_contracts!AR154</f>
        <v>31</v>
      </c>
      <c r="Q158" s="99" t="str">
        <f>unique_contracts!BP154</f>
        <v>EnergyCapacity</v>
      </c>
      <c r="R158" s="99">
        <f t="shared" si="14"/>
        <v>1</v>
      </c>
      <c r="S158" s="99" t="str">
        <f>IFERROR(IF(AND(I158&gt;0,E158="NotHybrid"),_xlfn.CONCAT(MAX(MIN(ROUNDDOWN(I158/D158,0),8),4),INDEX(resources!$G:$G,MATCH(B158,resources!$A:$A,0))),INDEX(resources!$G:$G,MATCH(B158,resources!$A:$A,0))),"n/a")</f>
        <v>small_hydro</v>
      </c>
      <c r="T158" s="99" t="str">
        <f t="shared" si="15"/>
        <v>n/a</v>
      </c>
      <c r="U158" s="99" t="str">
        <f t="shared" si="16"/>
        <v>small_hydro</v>
      </c>
      <c r="V158" s="99">
        <f t="shared" si="17"/>
        <v>2017</v>
      </c>
      <c r="W158" s="99">
        <f t="shared" si="18"/>
        <v>2030</v>
      </c>
      <c r="X158" s="116">
        <f t="shared" si="19"/>
        <v>1</v>
      </c>
      <c r="Y158" s="116">
        <f t="shared" si="20"/>
        <v>1</v>
      </c>
      <c r="Z158" s="99">
        <f>MIN((IFERROR(IF(AND($V158&lt;=Z$1,$W158&gt;=Z$1),INDEX(Reliability!E$23:E$50,MATCH($S158,Reliability!$C$23:$C$50,0)),0),0)*IF($T158="n/a",$D158*$Y158,$G158)+IFERROR(IF(AND($V158&lt;=Z$1,$W158&gt;=Z$1),INDEX(Reliability!E$23:E$50,MATCH($T158,Reliability!$C$23:$C$50,0)),0),0)*$H158*$X158*$Y158),$D158)*$R158</f>
        <v>0.15450388708726645</v>
      </c>
      <c r="AA158" s="99">
        <f>MIN((IFERROR(IF(AND($V158&lt;=AA$1,$W158&gt;=AA$1),INDEX(Reliability!F$23:F$50,MATCH($S158,Reliability!$C$23:$C$50,0)),0),0)*IF($T158="n/a",$D158*$Y158,$G158)+IFERROR(IF(AND($V158&lt;=AA$1,$W158&gt;=AA$1),INDEX(Reliability!F$23:F$50,MATCH($T158,Reliability!$C$23:$C$50,0)),0),0)*$H158*$X158*$Y158),$D158)*$R158</f>
        <v>0.15854233311354124</v>
      </c>
      <c r="AB158" s="99">
        <f>MIN((IFERROR(IF(AND($V158&lt;=AB$1,$W158&gt;=AB$1),INDEX(Reliability!G$23:G$50,MATCH($S158,Reliability!$C$23:$C$50,0)),0),0)*IF($T158="n/a",$D158*$Y158,$G158)+IFERROR(IF(AND($V158&lt;=AB$1,$W158&gt;=AB$1),INDEX(Reliability!G$23:G$50,MATCH($T158,Reliability!$C$23:$C$50,0)),0),0)*$H158*$X158*$Y158),$D158)*$R158</f>
        <v>0.16258077913981603</v>
      </c>
      <c r="AC158" s="99">
        <f>MIN((IFERROR(IF(AND($V158&lt;=AC$1,$W158&gt;=AC$1),INDEX(Reliability!H$23:H$50,MATCH($S158,Reliability!$C$23:$C$50,0)),0),0)*IF($T158="n/a",$D158*$Y158,$G158)+IFERROR(IF(AND($V158&lt;=AC$1,$W158&gt;=AC$1),INDEX(Reliability!H$23:H$50,MATCH($T158,Reliability!$C$23:$C$50,0)),0),0)*$H158*$X158*$Y158),$D158)*$R158</f>
        <v>0.1595362154796981</v>
      </c>
      <c r="AD158" s="99">
        <f>MIN((IFERROR(IF(AND($V158&lt;=AD$1,$W158&gt;=AD$1),INDEX(Reliability!I$23:I$50,MATCH($S158,Reliability!$C$23:$C$50,0)),0),0)*IF($T158="n/a",$D158*$Y158,$G158)+IFERROR(IF(AND($V158&lt;=AD$1,$W158&gt;=AD$1),INDEX(Reliability!I$23:I$50,MATCH($T158,Reliability!$C$23:$C$50,0)),0),0)*$H158*$X158*$Y158),$D158)*$R158</f>
        <v>0.15649165181958019</v>
      </c>
      <c r="AE158" s="99">
        <f>MIN((IFERROR(IF(AND($V158&lt;=AE$1,$W158&gt;=AE$1),INDEX(Reliability!J$23:J$50,MATCH($S158,Reliability!$C$23:$C$50,0)),0),0)*IF($T158="n/a",$D158*$Y158,$G158)+IFERROR(IF(AND($V158&lt;=AE$1,$W158&gt;=AE$1),INDEX(Reliability!J$23:J$50,MATCH($T158,Reliability!$C$23:$C$50,0)),0),0)*$H158*$X158*$Y158),$D158)*$R158</f>
        <v>0.16106432067905446</v>
      </c>
      <c r="AF158" s="99">
        <f>MIN((IFERROR(IF(AND($V158&lt;=AF$1,$W158&gt;=AF$1),INDEX(Reliability!K$23:K$50,MATCH($S158,Reliability!$C$23:$C$50,0)),0),0)*IF($T158="n/a",$D158*$Y158,$G158)+IFERROR(IF(AND($V158&lt;=AF$1,$W158&gt;=AF$1),INDEX(Reliability!K$23:K$50,MATCH($T158,Reliability!$C$23:$C$50,0)),0),0)*$H158*$X158*$Y158),$D158)*$R158</f>
        <v>0.16563698953852873</v>
      </c>
      <c r="AG158" s="99">
        <f>MIN((IFERROR(IF(AND($V158&lt;=AG$1,$W158&gt;=AG$1),INDEX(Reliability!L$23:L$50,MATCH($S158,Reliability!$C$23:$C$50,0)),0),0)*IF($T158="n/a",$D158*$Y158,$G158)+IFERROR(IF(AND($V158&lt;=AG$1,$W158&gt;=AG$1),INDEX(Reliability!L$23:L$50,MATCH($T158,Reliability!$C$23:$C$50,0)),0),0)*$H158*$X158*$Y158),$D158)*$R158</f>
        <v>0</v>
      </c>
      <c r="AH158" s="99">
        <f>MIN((IFERROR(IF(AND($V158&lt;=AH$1,$W158&gt;=AH$1),INDEX(Reliability!M$23:M$50,MATCH($S158,Reliability!$C$23:$C$50,0)),0),0)*IF($T158="n/a",$D158*$Y158,$G158)+IFERROR(IF(AND($V158&lt;=AH$1,$W158&gt;=AH$1),INDEX(Reliability!M$23:M$50,MATCH($T158,Reliability!$C$23:$C$50,0)),0),0)*$H158*$X158*$Y158),$D158)*$R158</f>
        <v>0</v>
      </c>
      <c r="AI158" s="99">
        <f>MIN((IFERROR(IF(AND($V158&lt;=AI$1,$W158&gt;=AI$1),INDEX(Reliability!N$23:N$50,MATCH($S158,Reliability!$C$23:$C$50,0)),0),0)*IF($T158="n/a",$D158*$Y158,$G158)+IFERROR(IF(AND($V158&lt;=AI$1,$W158&gt;=AI$1),INDEX(Reliability!N$23:N$50,MATCH($T158,Reliability!$C$23:$C$50,0)),0),0)*$H158*$X158*$Y158),$D158)*$R158</f>
        <v>0</v>
      </c>
      <c r="AJ158" s="99">
        <f>MIN((IFERROR(IF(AND($V158&lt;=AJ$1,$W158&gt;=AJ$1),INDEX(Reliability!O$23:O$50,MATCH($S158,Reliability!$C$23:$C$50,0)),0),0)*IF($T158="n/a",$D158*$Y158,$G158)+IFERROR(IF(AND($V158&lt;=AJ$1,$W158&gt;=AJ$1),INDEX(Reliability!O$23:O$50,MATCH($T158,Reliability!$C$23:$C$50,0)),0),0)*$H158*$X158*$Y158),$D158)*$R158</f>
        <v>0</v>
      </c>
      <c r="AK158" s="99">
        <f>MIN((IFERROR(IF(AND($V158&lt;=AK$1,$W158&gt;=AK$1),INDEX(Reliability!P$23:P$50,MATCH($S158,Reliability!$C$23:$C$50,0)),0),0)*IF($T158="n/a",$D158*$Y158,$G158)+IFERROR(IF(AND($V158&lt;=AK$1,$W158&gt;=AK$1),INDEX(Reliability!P$23:P$50,MATCH($T158,Reliability!$C$23:$C$50,0)),0),0)*$H158*$X158*$Y158),$D158)*$R158</f>
        <v>0</v>
      </c>
    </row>
    <row r="159" spans="2:37" x14ac:dyDescent="0.25">
      <c r="B159" s="118" t="str">
        <f>unique_contracts!B155</f>
        <v>STOREY_2_MDRCH2</v>
      </c>
      <c r="C159" s="99" t="str">
        <f>unique_contracts!D155</f>
        <v>Online</v>
      </c>
      <c r="D159" s="117">
        <f>unique_contracts!J155</f>
        <v>0.56299999999999994</v>
      </c>
      <c r="E159" s="99">
        <f>unique_contracts!M155</f>
        <v>0</v>
      </c>
      <c r="F159" s="99">
        <f>unique_contracts!N155</f>
        <v>0</v>
      </c>
      <c r="G159" s="99">
        <f>unique_contracts!P155</f>
        <v>0</v>
      </c>
      <c r="H159" s="99">
        <f>unique_contracts!R155</f>
        <v>0</v>
      </c>
      <c r="I159" s="99">
        <f>unique_contracts!V155</f>
        <v>0</v>
      </c>
      <c r="J159" s="118" t="str">
        <f>unique_contracts!AB155</f>
        <v>Buy</v>
      </c>
      <c r="K159" s="99">
        <f>unique_contracts!AM155</f>
        <v>2016</v>
      </c>
      <c r="L159" s="99">
        <f>unique_contracts!AN155</f>
        <v>8</v>
      </c>
      <c r="M159" s="99">
        <f>unique_contracts!AO155</f>
        <v>1</v>
      </c>
      <c r="N159" s="99">
        <f>unique_contracts!AP155</f>
        <v>2031</v>
      </c>
      <c r="O159" s="99">
        <f>unique_contracts!AQ155</f>
        <v>7</v>
      </c>
      <c r="P159" s="99">
        <f>unique_contracts!AR155</f>
        <v>31</v>
      </c>
      <c r="Q159" s="99" t="str">
        <f>unique_contracts!BP155</f>
        <v>EnergyCapacity</v>
      </c>
      <c r="R159" s="99">
        <f t="shared" si="14"/>
        <v>1</v>
      </c>
      <c r="S159" s="99" t="str">
        <f>IFERROR(IF(AND(I159&gt;0,E159="NotHybrid"),_xlfn.CONCAT(MAX(MIN(ROUNDDOWN(I159/D159,0),8),4),INDEX(resources!$G:$G,MATCH(B159,resources!$A:$A,0))),INDEX(resources!$G:$G,MATCH(B159,resources!$A:$A,0))),"n/a")</f>
        <v>small_hydro</v>
      </c>
      <c r="T159" s="99" t="str">
        <f t="shared" si="15"/>
        <v>n/a</v>
      </c>
      <c r="U159" s="99" t="str">
        <f t="shared" si="16"/>
        <v>small_hydro</v>
      </c>
      <c r="V159" s="99">
        <f t="shared" si="17"/>
        <v>2017</v>
      </c>
      <c r="W159" s="99">
        <f t="shared" si="18"/>
        <v>2030</v>
      </c>
      <c r="X159" s="116">
        <f t="shared" si="19"/>
        <v>1</v>
      </c>
      <c r="Y159" s="116">
        <f t="shared" si="20"/>
        <v>1</v>
      </c>
      <c r="Z159" s="99">
        <f>MIN((IFERROR(IF(AND($V159&lt;=Z$1,$W159&gt;=Z$1),INDEX(Reliability!E$23:E$50,MATCH($S159,Reliability!$C$23:$C$50,0)),0),0)*IF($T159="n/a",$D159*$Y159,$G159)+IFERROR(IF(AND($V159&lt;=Z$1,$W159&gt;=Z$1),INDEX(Reliability!E$23:E$50,MATCH($T159,Reliability!$C$23:$C$50,0)),0),0)*$H159*$X159*$Y159),$D159)*$R159</f>
        <v>0.20515492554276182</v>
      </c>
      <c r="AA159" s="99">
        <f>MIN((IFERROR(IF(AND($V159&lt;=AA$1,$W159&gt;=AA$1),INDEX(Reliability!F$23:F$50,MATCH($S159,Reliability!$C$23:$C$50,0)),0),0)*IF($T159="n/a",$D159*$Y159,$G159)+IFERROR(IF(AND($V159&lt;=AA$1,$W159&gt;=AA$1),INDEX(Reliability!F$23:F$50,MATCH($T159,Reliability!$C$23:$C$50,0)),0),0)*$H159*$X159*$Y159),$D159)*$R159</f>
        <v>0.21051729609180123</v>
      </c>
      <c r="AB159" s="99">
        <f>MIN((IFERROR(IF(AND($V159&lt;=AB$1,$W159&gt;=AB$1),INDEX(Reliability!G$23:G$50,MATCH($S159,Reliability!$C$23:$C$50,0)),0),0)*IF($T159="n/a",$D159*$Y159,$G159)+IFERROR(IF(AND($V159&lt;=AB$1,$W159&gt;=AB$1),INDEX(Reliability!G$23:G$50,MATCH($T159,Reliability!$C$23:$C$50,0)),0),0)*$H159*$X159*$Y159),$D159)*$R159</f>
        <v>0.2158796666408406</v>
      </c>
      <c r="AC159" s="99">
        <f>MIN((IFERROR(IF(AND($V159&lt;=AC$1,$W159&gt;=AC$1),INDEX(Reliability!H$23:H$50,MATCH($S159,Reliability!$C$23:$C$50,0)),0),0)*IF($T159="n/a",$D159*$Y159,$G159)+IFERROR(IF(AND($V159&lt;=AC$1,$W159&gt;=AC$1),INDEX(Reliability!H$23:H$50,MATCH($T159,Reliability!$C$23:$C$50,0)),0),0)*$H159*$X159*$Y159),$D159)*$R159</f>
        <v>0.21183700310158024</v>
      </c>
      <c r="AD159" s="99">
        <f>MIN((IFERROR(IF(AND($V159&lt;=AD$1,$W159&gt;=AD$1),INDEX(Reliability!I$23:I$50,MATCH($S159,Reliability!$C$23:$C$50,0)),0),0)*IF($T159="n/a",$D159*$Y159,$G159)+IFERROR(IF(AND($V159&lt;=AD$1,$W159&gt;=AD$1),INDEX(Reliability!I$23:I$50,MATCH($T159,Reliability!$C$23:$C$50,0)),0),0)*$H159*$X159*$Y159),$D159)*$R159</f>
        <v>0.20779433956231991</v>
      </c>
      <c r="AE159" s="99">
        <f>MIN((IFERROR(IF(AND($V159&lt;=AE$1,$W159&gt;=AE$1),INDEX(Reliability!J$23:J$50,MATCH($S159,Reliability!$C$23:$C$50,0)),0),0)*IF($T159="n/a",$D159*$Y159,$G159)+IFERROR(IF(AND($V159&lt;=AE$1,$W159&gt;=AE$1),INDEX(Reliability!J$23:J$50,MATCH($T159,Reliability!$C$23:$C$50,0)),0),0)*$H159*$X159*$Y159),$D159)*$R159</f>
        <v>0.21386606731676333</v>
      </c>
      <c r="AF159" s="99">
        <f>MIN((IFERROR(IF(AND($V159&lt;=AF$1,$W159&gt;=AF$1),INDEX(Reliability!K$23:K$50,MATCH($S159,Reliability!$C$23:$C$50,0)),0),0)*IF($T159="n/a",$D159*$Y159,$G159)+IFERROR(IF(AND($V159&lt;=AF$1,$W159&gt;=AF$1),INDEX(Reliability!K$23:K$50,MATCH($T159,Reliability!$C$23:$C$50,0)),0),0)*$H159*$X159*$Y159),$D159)*$R159</f>
        <v>0.21993779507120678</v>
      </c>
      <c r="AG159" s="99">
        <f>MIN((IFERROR(IF(AND($V159&lt;=AG$1,$W159&gt;=AG$1),INDEX(Reliability!L$23:L$50,MATCH($S159,Reliability!$C$23:$C$50,0)),0),0)*IF($T159="n/a",$D159*$Y159,$G159)+IFERROR(IF(AND($V159&lt;=AG$1,$W159&gt;=AG$1),INDEX(Reliability!L$23:L$50,MATCH($T159,Reliability!$C$23:$C$50,0)),0),0)*$H159*$X159*$Y159),$D159)*$R159</f>
        <v>0</v>
      </c>
      <c r="AH159" s="99">
        <f>MIN((IFERROR(IF(AND($V159&lt;=AH$1,$W159&gt;=AH$1),INDEX(Reliability!M$23:M$50,MATCH($S159,Reliability!$C$23:$C$50,0)),0),0)*IF($T159="n/a",$D159*$Y159,$G159)+IFERROR(IF(AND($V159&lt;=AH$1,$W159&gt;=AH$1),INDEX(Reliability!M$23:M$50,MATCH($T159,Reliability!$C$23:$C$50,0)),0),0)*$H159*$X159*$Y159),$D159)*$R159</f>
        <v>0</v>
      </c>
      <c r="AI159" s="99">
        <f>MIN((IFERROR(IF(AND($V159&lt;=AI$1,$W159&gt;=AI$1),INDEX(Reliability!N$23:N$50,MATCH($S159,Reliability!$C$23:$C$50,0)),0),0)*IF($T159="n/a",$D159*$Y159,$G159)+IFERROR(IF(AND($V159&lt;=AI$1,$W159&gt;=AI$1),INDEX(Reliability!N$23:N$50,MATCH($T159,Reliability!$C$23:$C$50,0)),0),0)*$H159*$X159*$Y159),$D159)*$R159</f>
        <v>0</v>
      </c>
      <c r="AJ159" s="99">
        <f>MIN((IFERROR(IF(AND($V159&lt;=AJ$1,$W159&gt;=AJ$1),INDEX(Reliability!O$23:O$50,MATCH($S159,Reliability!$C$23:$C$50,0)),0),0)*IF($T159="n/a",$D159*$Y159,$G159)+IFERROR(IF(AND($V159&lt;=AJ$1,$W159&gt;=AJ$1),INDEX(Reliability!O$23:O$50,MATCH($T159,Reliability!$C$23:$C$50,0)),0),0)*$H159*$X159*$Y159),$D159)*$R159</f>
        <v>0</v>
      </c>
      <c r="AK159" s="99">
        <f>MIN((IFERROR(IF(AND($V159&lt;=AK$1,$W159&gt;=AK$1),INDEX(Reliability!P$23:P$50,MATCH($S159,Reliability!$C$23:$C$50,0)),0),0)*IF($T159="n/a",$D159*$Y159,$G159)+IFERROR(IF(AND($V159&lt;=AK$1,$W159&gt;=AK$1),INDEX(Reliability!P$23:P$50,MATCH($T159,Reliability!$C$23:$C$50,0)),0),0)*$H159*$X159*$Y159),$D159)*$R159</f>
        <v>0</v>
      </c>
    </row>
    <row r="160" spans="2:37" x14ac:dyDescent="0.25">
      <c r="B160" s="118" t="str">
        <f>unique_contracts!B156</f>
        <v>STOILS_1_UNITS</v>
      </c>
      <c r="C160" s="99" t="str">
        <f>unique_contracts!D156</f>
        <v>Online</v>
      </c>
      <c r="D160" s="117">
        <f>unique_contracts!J156</f>
        <v>20</v>
      </c>
      <c r="E160" s="99">
        <f>unique_contracts!M156</f>
        <v>0</v>
      </c>
      <c r="F160" s="99">
        <f>unique_contracts!N156</f>
        <v>0</v>
      </c>
      <c r="G160" s="99">
        <f>unique_contracts!P156</f>
        <v>0</v>
      </c>
      <c r="H160" s="99">
        <f>unique_contracts!R156</f>
        <v>0</v>
      </c>
      <c r="I160" s="99">
        <f>unique_contracts!V156</f>
        <v>0</v>
      </c>
      <c r="J160" s="118" t="str">
        <f>unique_contracts!AB156</f>
        <v>Buy</v>
      </c>
      <c r="K160" s="99">
        <f>unique_contracts!AM156</f>
        <v>2014</v>
      </c>
      <c r="L160" s="99">
        <f>unique_contracts!AN156</f>
        <v>8</v>
      </c>
      <c r="M160" s="99">
        <f>unique_contracts!AO156</f>
        <v>1</v>
      </c>
      <c r="N160" s="99">
        <f>unique_contracts!AP156</f>
        <v>2026</v>
      </c>
      <c r="O160" s="99">
        <f>unique_contracts!AQ156</f>
        <v>7</v>
      </c>
      <c r="P160" s="99">
        <f>unique_contracts!AR156</f>
        <v>31</v>
      </c>
      <c r="Q160" s="99" t="str">
        <f>unique_contracts!BP156</f>
        <v>EnergyCapacity</v>
      </c>
      <c r="R160" s="99">
        <f t="shared" si="14"/>
        <v>1</v>
      </c>
      <c r="S160" s="99" t="str">
        <f>IFERROR(IF(AND(I160&gt;0,E160="NotHybrid"),_xlfn.CONCAT(MAX(MIN(ROUNDDOWN(I160/D160,0),8),4),INDEX(resources!$G:$G,MATCH(B160,resources!$A:$A,0))),INDEX(resources!$G:$G,MATCH(B160,resources!$A:$A,0))),"n/a")</f>
        <v>cogen</v>
      </c>
      <c r="T160" s="99" t="str">
        <f t="shared" si="15"/>
        <v>n/a</v>
      </c>
      <c r="U160" s="99" t="str">
        <f t="shared" si="16"/>
        <v>cogen</v>
      </c>
      <c r="V160" s="99">
        <f t="shared" si="17"/>
        <v>2015</v>
      </c>
      <c r="W160" s="99">
        <f t="shared" si="18"/>
        <v>2025</v>
      </c>
      <c r="X160" s="116">
        <f t="shared" si="19"/>
        <v>1</v>
      </c>
      <c r="Y160" s="116">
        <f t="shared" si="20"/>
        <v>1</v>
      </c>
      <c r="Z160" s="99">
        <f>MIN((IFERROR(IF(AND($V160&lt;=Z$1,$W160&gt;=Z$1),INDEX(Reliability!E$23:E$50,MATCH($S160,Reliability!$C$23:$C$50,0)),0),0)*IF($T160="n/a",$D160*$Y160,$G160)+IFERROR(IF(AND($V160&lt;=Z$1,$W160&gt;=Z$1),INDEX(Reliability!E$23:E$50,MATCH($T160,Reliability!$C$23:$C$50,0)),0),0)*$H160*$X160*$Y160),$D160)*$R160</f>
        <v>18.634331831649327</v>
      </c>
      <c r="AA160" s="99">
        <f>MIN((IFERROR(IF(AND($V160&lt;=AA$1,$W160&gt;=AA$1),INDEX(Reliability!F$23:F$50,MATCH($S160,Reliability!$C$23:$C$50,0)),0),0)*IF($T160="n/a",$D160*$Y160,$G160)+IFERROR(IF(AND($V160&lt;=AA$1,$W160&gt;=AA$1),INDEX(Reliability!F$23:F$50,MATCH($T160,Reliability!$C$23:$C$50,0)),0),0)*$H160*$X160*$Y160),$D160)*$R160</f>
        <v>18.596544230379976</v>
      </c>
      <c r="AB160" s="99">
        <f>MIN((IFERROR(IF(AND($V160&lt;=AB$1,$W160&gt;=AB$1),INDEX(Reliability!G$23:G$50,MATCH($S160,Reliability!$C$23:$C$50,0)),0),0)*IF($T160="n/a",$D160*$Y160,$G160)+IFERROR(IF(AND($V160&lt;=AB$1,$W160&gt;=AB$1),INDEX(Reliability!G$23:G$50,MATCH($T160,Reliability!$C$23:$C$50,0)),0),0)*$H160*$X160*$Y160),$D160)*$R160</f>
        <v>0</v>
      </c>
      <c r="AC160" s="99">
        <f>MIN((IFERROR(IF(AND($V160&lt;=AC$1,$W160&gt;=AC$1),INDEX(Reliability!H$23:H$50,MATCH($S160,Reliability!$C$23:$C$50,0)),0),0)*IF($T160="n/a",$D160*$Y160,$G160)+IFERROR(IF(AND($V160&lt;=AC$1,$W160&gt;=AC$1),INDEX(Reliability!H$23:H$50,MATCH($T160,Reliability!$C$23:$C$50,0)),0),0)*$H160*$X160*$Y160),$D160)*$R160</f>
        <v>0</v>
      </c>
      <c r="AD160" s="99">
        <f>MIN((IFERROR(IF(AND($V160&lt;=AD$1,$W160&gt;=AD$1),INDEX(Reliability!I$23:I$50,MATCH($S160,Reliability!$C$23:$C$50,0)),0),0)*IF($T160="n/a",$D160*$Y160,$G160)+IFERROR(IF(AND($V160&lt;=AD$1,$W160&gt;=AD$1),INDEX(Reliability!I$23:I$50,MATCH($T160,Reliability!$C$23:$C$50,0)),0),0)*$H160*$X160*$Y160),$D160)*$R160</f>
        <v>0</v>
      </c>
      <c r="AE160" s="99">
        <f>MIN((IFERROR(IF(AND($V160&lt;=AE$1,$W160&gt;=AE$1),INDEX(Reliability!J$23:J$50,MATCH($S160,Reliability!$C$23:$C$50,0)),0),0)*IF($T160="n/a",$D160*$Y160,$G160)+IFERROR(IF(AND($V160&lt;=AE$1,$W160&gt;=AE$1),INDEX(Reliability!J$23:J$50,MATCH($T160,Reliability!$C$23:$C$50,0)),0),0)*$H160*$X160*$Y160),$D160)*$R160</f>
        <v>0</v>
      </c>
      <c r="AF160" s="99">
        <f>MIN((IFERROR(IF(AND($V160&lt;=AF$1,$W160&gt;=AF$1),INDEX(Reliability!K$23:K$50,MATCH($S160,Reliability!$C$23:$C$50,0)),0),0)*IF($T160="n/a",$D160*$Y160,$G160)+IFERROR(IF(AND($V160&lt;=AF$1,$W160&gt;=AF$1),INDEX(Reliability!K$23:K$50,MATCH($T160,Reliability!$C$23:$C$50,0)),0),0)*$H160*$X160*$Y160),$D160)*$R160</f>
        <v>0</v>
      </c>
      <c r="AG160" s="99">
        <f>MIN((IFERROR(IF(AND($V160&lt;=AG$1,$W160&gt;=AG$1),INDEX(Reliability!L$23:L$50,MATCH($S160,Reliability!$C$23:$C$50,0)),0),0)*IF($T160="n/a",$D160*$Y160,$G160)+IFERROR(IF(AND($V160&lt;=AG$1,$W160&gt;=AG$1),INDEX(Reliability!L$23:L$50,MATCH($T160,Reliability!$C$23:$C$50,0)),0),0)*$H160*$X160*$Y160),$D160)*$R160</f>
        <v>0</v>
      </c>
      <c r="AH160" s="99">
        <f>MIN((IFERROR(IF(AND($V160&lt;=AH$1,$W160&gt;=AH$1),INDEX(Reliability!M$23:M$50,MATCH($S160,Reliability!$C$23:$C$50,0)),0),0)*IF($T160="n/a",$D160*$Y160,$G160)+IFERROR(IF(AND($V160&lt;=AH$1,$W160&gt;=AH$1),INDEX(Reliability!M$23:M$50,MATCH($T160,Reliability!$C$23:$C$50,0)),0),0)*$H160*$X160*$Y160),$D160)*$R160</f>
        <v>0</v>
      </c>
      <c r="AI160" s="99">
        <f>MIN((IFERROR(IF(AND($V160&lt;=AI$1,$W160&gt;=AI$1),INDEX(Reliability!N$23:N$50,MATCH($S160,Reliability!$C$23:$C$50,0)),0),0)*IF($T160="n/a",$D160*$Y160,$G160)+IFERROR(IF(AND($V160&lt;=AI$1,$W160&gt;=AI$1),INDEX(Reliability!N$23:N$50,MATCH($T160,Reliability!$C$23:$C$50,0)),0),0)*$H160*$X160*$Y160),$D160)*$R160</f>
        <v>0</v>
      </c>
      <c r="AJ160" s="99">
        <f>MIN((IFERROR(IF(AND($V160&lt;=AJ$1,$W160&gt;=AJ$1),INDEX(Reliability!O$23:O$50,MATCH($S160,Reliability!$C$23:$C$50,0)),0),0)*IF($T160="n/a",$D160*$Y160,$G160)+IFERROR(IF(AND($V160&lt;=AJ$1,$W160&gt;=AJ$1),INDEX(Reliability!O$23:O$50,MATCH($T160,Reliability!$C$23:$C$50,0)),0),0)*$H160*$X160*$Y160),$D160)*$R160</f>
        <v>0</v>
      </c>
      <c r="AK160" s="99">
        <f>MIN((IFERROR(IF(AND($V160&lt;=AK$1,$W160&gt;=AK$1),INDEX(Reliability!P$23:P$50,MATCH($S160,Reliability!$C$23:$C$50,0)),0),0)*IF($T160="n/a",$D160*$Y160,$G160)+IFERROR(IF(AND($V160&lt;=AK$1,$W160&gt;=AK$1),INDEX(Reliability!P$23:P$50,MATCH($T160,Reliability!$C$23:$C$50,0)),0),0)*$H160*$X160*$Y160),$D160)*$R160</f>
        <v>0</v>
      </c>
    </row>
    <row r="161" spans="2:37" x14ac:dyDescent="0.25">
      <c r="B161" s="118" t="str">
        <f>unique_contracts!B157</f>
        <v>STANIS_7_UNIT 1</v>
      </c>
      <c r="C161" s="99" t="str">
        <f>unique_contracts!D157</f>
        <v>Online</v>
      </c>
      <c r="D161" s="117">
        <f>unique_contracts!J157</f>
        <v>91</v>
      </c>
      <c r="E161" s="99">
        <f>unique_contracts!M157</f>
        <v>0</v>
      </c>
      <c r="F161" s="99">
        <f>unique_contracts!N157</f>
        <v>0</v>
      </c>
      <c r="G161" s="99">
        <f>unique_contracts!P157</f>
        <v>0</v>
      </c>
      <c r="H161" s="99">
        <f>unique_contracts!R157</f>
        <v>0</v>
      </c>
      <c r="I161" s="99">
        <f>unique_contracts!V157</f>
        <v>0</v>
      </c>
      <c r="J161" s="118" t="str">
        <f>unique_contracts!AB157</f>
        <v>Owned</v>
      </c>
      <c r="K161" s="99">
        <f>unique_contracts!AM157</f>
        <v>1950</v>
      </c>
      <c r="L161" s="99">
        <f>unique_contracts!AN157</f>
        <v>1</v>
      </c>
      <c r="M161" s="99">
        <f>unique_contracts!AO157</f>
        <v>1</v>
      </c>
      <c r="N161" s="99">
        <f>unique_contracts!AP157</f>
        <v>2099</v>
      </c>
      <c r="O161" s="99">
        <f>unique_contracts!AQ157</f>
        <v>12</v>
      </c>
      <c r="P161" s="99">
        <f>unique_contracts!AR157</f>
        <v>31</v>
      </c>
      <c r="Q161" s="99" t="str">
        <f>unique_contracts!BP157</f>
        <v>EnergyCapacity</v>
      </c>
      <c r="R161" s="99">
        <f t="shared" si="14"/>
        <v>1</v>
      </c>
      <c r="S161" s="99" t="str">
        <f>IFERROR(IF(AND(I161&gt;0,E161="NotHybrid"),_xlfn.CONCAT(MAX(MIN(ROUNDDOWN(I161/D161,0),8),4),INDEX(resources!$G:$G,MATCH(B161,resources!$A:$A,0))),INDEX(resources!$G:$G,MATCH(B161,resources!$A:$A,0))),"n/a")</f>
        <v>hydro</v>
      </c>
      <c r="T161" s="99" t="str">
        <f t="shared" si="15"/>
        <v>n/a</v>
      </c>
      <c r="U161" s="99" t="str">
        <f t="shared" si="16"/>
        <v>hydro</v>
      </c>
      <c r="V161" s="99">
        <f t="shared" si="17"/>
        <v>1950</v>
      </c>
      <c r="W161" s="99">
        <f t="shared" si="18"/>
        <v>2099</v>
      </c>
      <c r="X161" s="116">
        <f t="shared" si="19"/>
        <v>1</v>
      </c>
      <c r="Y161" s="116">
        <f t="shared" si="20"/>
        <v>1</v>
      </c>
      <c r="Z161" s="99">
        <f>MIN((IFERROR(IF(AND($V161&lt;=Z$1,$W161&gt;=Z$1),INDEX(Reliability!E$23:E$50,MATCH($S161,Reliability!$C$23:$C$50,0)),0),0)*IF($T161="n/a",$D161*$Y161,$G161)+IFERROR(IF(AND($V161&lt;=Z$1,$W161&gt;=Z$1),INDEX(Reliability!E$23:E$50,MATCH($T161,Reliability!$C$23:$C$50,0)),0),0)*$H161*$X161*$Y161),$D161)*$R161</f>
        <v>46.235773779216494</v>
      </c>
      <c r="AA161" s="99">
        <f>MIN((IFERROR(IF(AND($V161&lt;=AA$1,$W161&gt;=AA$1),INDEX(Reliability!F$23:F$50,MATCH($S161,Reliability!$C$23:$C$50,0)),0),0)*IF($T161="n/a",$D161*$Y161,$G161)+IFERROR(IF(AND($V161&lt;=AA$1,$W161&gt;=AA$1),INDEX(Reliability!F$23:F$50,MATCH($T161,Reliability!$C$23:$C$50,0)),0),0)*$H161*$X161*$Y161),$D161)*$R161</f>
        <v>47.444291444438427</v>
      </c>
      <c r="AB161" s="99">
        <f>MIN((IFERROR(IF(AND($V161&lt;=AB$1,$W161&gt;=AB$1),INDEX(Reliability!G$23:G$50,MATCH($S161,Reliability!$C$23:$C$50,0)),0),0)*IF($T161="n/a",$D161*$Y161,$G161)+IFERROR(IF(AND($V161&lt;=AB$1,$W161&gt;=AB$1),INDEX(Reliability!G$23:G$50,MATCH($T161,Reliability!$C$23:$C$50,0)),0),0)*$H161*$X161*$Y161),$D161)*$R161</f>
        <v>48.65280910966036</v>
      </c>
      <c r="AC161" s="99">
        <f>MIN((IFERROR(IF(AND($V161&lt;=AC$1,$W161&gt;=AC$1),INDEX(Reliability!H$23:H$50,MATCH($S161,Reliability!$C$23:$C$50,0)),0),0)*IF($T161="n/a",$D161*$Y161,$G161)+IFERROR(IF(AND($V161&lt;=AC$1,$W161&gt;=AC$1),INDEX(Reliability!H$23:H$50,MATCH($T161,Reliability!$C$23:$C$50,0)),0),0)*$H161*$X161*$Y161),$D161)*$R161</f>
        <v>47.741713866042787</v>
      </c>
      <c r="AD161" s="99">
        <f>MIN((IFERROR(IF(AND($V161&lt;=AD$1,$W161&gt;=AD$1),INDEX(Reliability!I$23:I$50,MATCH($S161,Reliability!$C$23:$C$50,0)),0),0)*IF($T161="n/a",$D161*$Y161,$G161)+IFERROR(IF(AND($V161&lt;=AD$1,$W161&gt;=AD$1),INDEX(Reliability!I$23:I$50,MATCH($T161,Reliability!$C$23:$C$50,0)),0),0)*$H161*$X161*$Y161),$D161)*$R161</f>
        <v>46.83061862242522</v>
      </c>
      <c r="AE161" s="99">
        <f>MIN((IFERROR(IF(AND($V161&lt;=AE$1,$W161&gt;=AE$1),INDEX(Reliability!J$23:J$50,MATCH($S161,Reliability!$C$23:$C$50,0)),0),0)*IF($T161="n/a",$D161*$Y161,$G161)+IFERROR(IF(AND($V161&lt;=AE$1,$W161&gt;=AE$1),INDEX(Reliability!J$23:J$50,MATCH($T161,Reliability!$C$23:$C$50,0)),0),0)*$H161*$X161*$Y161),$D161)*$R161</f>
        <v>48.199004149415273</v>
      </c>
      <c r="AF161" s="99">
        <f>MIN((IFERROR(IF(AND($V161&lt;=AF$1,$W161&gt;=AF$1),INDEX(Reliability!K$23:K$50,MATCH($S161,Reliability!$C$23:$C$50,0)),0),0)*IF($T161="n/a",$D161*$Y161,$G161)+IFERROR(IF(AND($V161&lt;=AF$1,$W161&gt;=AF$1),INDEX(Reliability!K$23:K$50,MATCH($T161,Reliability!$C$23:$C$50,0)),0),0)*$H161*$X161*$Y161),$D161)*$R161</f>
        <v>49.56738967640532</v>
      </c>
      <c r="AG161" s="99">
        <f>MIN((IFERROR(IF(AND($V161&lt;=AG$1,$W161&gt;=AG$1),INDEX(Reliability!L$23:L$50,MATCH($S161,Reliability!$C$23:$C$50,0)),0),0)*IF($T161="n/a",$D161*$Y161,$G161)+IFERROR(IF(AND($V161&lt;=AG$1,$W161&gt;=AG$1),INDEX(Reliability!L$23:L$50,MATCH($T161,Reliability!$C$23:$C$50,0)),0),0)*$H161*$X161*$Y161),$D161)*$R161</f>
        <v>47.476967210337122</v>
      </c>
      <c r="AH161" s="99">
        <f>MIN((IFERROR(IF(AND($V161&lt;=AH$1,$W161&gt;=AH$1),INDEX(Reliability!M$23:M$50,MATCH($S161,Reliability!$C$23:$C$50,0)),0),0)*IF($T161="n/a",$D161*$Y161,$G161)+IFERROR(IF(AND($V161&lt;=AH$1,$W161&gt;=AH$1),INDEX(Reliability!M$23:M$50,MATCH($T161,Reliability!$C$23:$C$50,0)),0),0)*$H161*$X161*$Y161),$D161)*$R161</f>
        <v>45.386544744268917</v>
      </c>
      <c r="AI161" s="99">
        <f>MIN((IFERROR(IF(AND($V161&lt;=AI$1,$W161&gt;=AI$1),INDEX(Reliability!N$23:N$50,MATCH($S161,Reliability!$C$23:$C$50,0)),0),0)*IF($T161="n/a",$D161*$Y161,$G161)+IFERROR(IF(AND($V161&lt;=AI$1,$W161&gt;=AI$1),INDEX(Reliability!N$23:N$50,MATCH($T161,Reliability!$C$23:$C$50,0)),0),0)*$H161*$X161*$Y161),$D161)*$R161</f>
        <v>43.29612227820072</v>
      </c>
      <c r="AJ161" s="99">
        <f>MIN((IFERROR(IF(AND($V161&lt;=AJ$1,$W161&gt;=AJ$1),INDEX(Reliability!O$23:O$50,MATCH($S161,Reliability!$C$23:$C$50,0)),0),0)*IF($T161="n/a",$D161*$Y161,$G161)+IFERROR(IF(AND($V161&lt;=AJ$1,$W161&gt;=AJ$1),INDEX(Reliability!O$23:O$50,MATCH($T161,Reliability!$C$23:$C$50,0)),0),0)*$H161*$X161*$Y161),$D161)*$R161</f>
        <v>41.205699812132515</v>
      </c>
      <c r="AK161" s="99">
        <f>MIN((IFERROR(IF(AND($V161&lt;=AK$1,$W161&gt;=AK$1),INDEX(Reliability!P$23:P$50,MATCH($S161,Reliability!$C$23:$C$50,0)),0),0)*IF($T161="n/a",$D161*$Y161,$G161)+IFERROR(IF(AND($V161&lt;=AK$1,$W161&gt;=AK$1),INDEX(Reliability!P$23:P$50,MATCH($T161,Reliability!$C$23:$C$50,0)),0),0)*$H161*$X161*$Y161),$D161)*$R161</f>
        <v>39.115277346064317</v>
      </c>
    </row>
    <row r="162" spans="2:37" x14ac:dyDescent="0.25">
      <c r="B162" s="118" t="str">
        <f>unique_contracts!B158</f>
        <v>SRINTL_6_UNIT</v>
      </c>
      <c r="C162" s="99" t="str">
        <f>unique_contracts!D158</f>
        <v>Online</v>
      </c>
      <c r="D162" s="117">
        <f>unique_contracts!J158</f>
        <v>6</v>
      </c>
      <c r="E162" s="99">
        <f>unique_contracts!M158</f>
        <v>0</v>
      </c>
      <c r="F162" s="99">
        <f>unique_contracts!N158</f>
        <v>0</v>
      </c>
      <c r="G162" s="99">
        <f>unique_contracts!P158</f>
        <v>0</v>
      </c>
      <c r="H162" s="99">
        <f>unique_contracts!R158</f>
        <v>0</v>
      </c>
      <c r="I162" s="99">
        <f>unique_contracts!V158</f>
        <v>0</v>
      </c>
      <c r="J162" s="118" t="str">
        <f>unique_contracts!AB158</f>
        <v>Buy</v>
      </c>
      <c r="K162" s="99">
        <f>unique_contracts!AM158</f>
        <v>1987</v>
      </c>
      <c r="L162" s="99">
        <f>unique_contracts!AN158</f>
        <v>3</v>
      </c>
      <c r="M162" s="99">
        <f>unique_contracts!AO158</f>
        <v>10</v>
      </c>
      <c r="N162" s="99">
        <f>unique_contracts!AP158</f>
        <v>2060</v>
      </c>
      <c r="O162" s="99">
        <f>unique_contracts!AQ158</f>
        <v>12</v>
      </c>
      <c r="P162" s="99">
        <f>unique_contracts!AR158</f>
        <v>31</v>
      </c>
      <c r="Q162" s="99" t="str">
        <f>unique_contracts!BP158</f>
        <v>EnergyCapacity</v>
      </c>
      <c r="R162" s="99">
        <f t="shared" si="14"/>
        <v>1</v>
      </c>
      <c r="S162" s="99" t="str">
        <f>IFERROR(IF(AND(I162&gt;0,E162="NotHybrid"),_xlfn.CONCAT(MAX(MIN(ROUNDDOWN(I162/D162,0),8),4),INDEX(resources!$G:$G,MATCH(B162,resources!$A:$A,0))),INDEX(resources!$G:$G,MATCH(B162,resources!$A:$A,0))),"n/a")</f>
        <v>cogen</v>
      </c>
      <c r="T162" s="99" t="str">
        <f t="shared" si="15"/>
        <v>n/a</v>
      </c>
      <c r="U162" s="99" t="str">
        <f t="shared" si="16"/>
        <v>cogen</v>
      </c>
      <c r="V162" s="99">
        <f t="shared" si="17"/>
        <v>1987</v>
      </c>
      <c r="W162" s="99">
        <f t="shared" si="18"/>
        <v>2060</v>
      </c>
      <c r="X162" s="116">
        <f t="shared" si="19"/>
        <v>1</v>
      </c>
      <c r="Y162" s="116">
        <f t="shared" si="20"/>
        <v>1</v>
      </c>
      <c r="Z162" s="99">
        <f>MIN((IFERROR(IF(AND($V162&lt;=Z$1,$W162&gt;=Z$1),INDEX(Reliability!E$23:E$50,MATCH($S162,Reliability!$C$23:$C$50,0)),0),0)*IF($T162="n/a",$D162*$Y162,$G162)+IFERROR(IF(AND($V162&lt;=Z$1,$W162&gt;=Z$1),INDEX(Reliability!E$23:E$50,MATCH($T162,Reliability!$C$23:$C$50,0)),0),0)*$H162*$X162*$Y162),$D162)*$R162</f>
        <v>5.590299549494798</v>
      </c>
      <c r="AA162" s="99">
        <f>MIN((IFERROR(IF(AND($V162&lt;=AA$1,$W162&gt;=AA$1),INDEX(Reliability!F$23:F$50,MATCH($S162,Reliability!$C$23:$C$50,0)),0),0)*IF($T162="n/a",$D162*$Y162,$G162)+IFERROR(IF(AND($V162&lt;=AA$1,$W162&gt;=AA$1),INDEX(Reliability!F$23:F$50,MATCH($T162,Reliability!$C$23:$C$50,0)),0),0)*$H162*$X162*$Y162),$D162)*$R162</f>
        <v>5.5789632691139923</v>
      </c>
      <c r="AB162" s="99">
        <f>MIN((IFERROR(IF(AND($V162&lt;=AB$1,$W162&gt;=AB$1),INDEX(Reliability!G$23:G$50,MATCH($S162,Reliability!$C$23:$C$50,0)),0),0)*IF($T162="n/a",$D162*$Y162,$G162)+IFERROR(IF(AND($V162&lt;=AB$1,$W162&gt;=AB$1),INDEX(Reliability!G$23:G$50,MATCH($T162,Reliability!$C$23:$C$50,0)),0),0)*$H162*$X162*$Y162),$D162)*$R162</f>
        <v>5.5676269887331866</v>
      </c>
      <c r="AC162" s="99">
        <f>MIN((IFERROR(IF(AND($V162&lt;=AC$1,$W162&gt;=AC$1),INDEX(Reliability!H$23:H$50,MATCH($S162,Reliability!$C$23:$C$50,0)),0),0)*IF($T162="n/a",$D162*$Y162,$G162)+IFERROR(IF(AND($V162&lt;=AC$1,$W162&gt;=AC$1),INDEX(Reliability!H$23:H$50,MATCH($T162,Reliability!$C$23:$C$50,0)),0),0)*$H162*$X162*$Y162),$D162)*$R162</f>
        <v>5.6056048943625969</v>
      </c>
      <c r="AD162" s="99">
        <f>MIN((IFERROR(IF(AND($V162&lt;=AD$1,$W162&gt;=AD$1),INDEX(Reliability!I$23:I$50,MATCH($S162,Reliability!$C$23:$C$50,0)),0),0)*IF($T162="n/a",$D162*$Y162,$G162)+IFERROR(IF(AND($V162&lt;=AD$1,$W162&gt;=AD$1),INDEX(Reliability!I$23:I$50,MATCH($T162,Reliability!$C$23:$C$50,0)),0),0)*$H162*$X162*$Y162),$D162)*$R162</f>
        <v>5.6435827999920072</v>
      </c>
      <c r="AE162" s="99">
        <f>MIN((IFERROR(IF(AND($V162&lt;=AE$1,$W162&gt;=AE$1),INDEX(Reliability!J$23:J$50,MATCH($S162,Reliability!$C$23:$C$50,0)),0),0)*IF($T162="n/a",$D162*$Y162,$G162)+IFERROR(IF(AND($V162&lt;=AE$1,$W162&gt;=AE$1),INDEX(Reliability!J$23:J$50,MATCH($T162,Reliability!$C$23:$C$50,0)),0),0)*$H162*$X162*$Y162),$D162)*$R162</f>
        <v>5.5906566972617364</v>
      </c>
      <c r="AF162" s="99">
        <f>MIN((IFERROR(IF(AND($V162&lt;=AF$1,$W162&gt;=AF$1),INDEX(Reliability!K$23:K$50,MATCH($S162,Reliability!$C$23:$C$50,0)),0),0)*IF($T162="n/a",$D162*$Y162,$G162)+IFERROR(IF(AND($V162&lt;=AF$1,$W162&gt;=AF$1),INDEX(Reliability!K$23:K$50,MATCH($T162,Reliability!$C$23:$C$50,0)),0),0)*$H162*$X162*$Y162),$D162)*$R162</f>
        <v>5.5377305945314665</v>
      </c>
      <c r="AG162" s="99">
        <f>MIN((IFERROR(IF(AND($V162&lt;=AG$1,$W162&gt;=AG$1),INDEX(Reliability!L$23:L$50,MATCH($S162,Reliability!$C$23:$C$50,0)),0),0)*IF($T162="n/a",$D162*$Y162,$G162)+IFERROR(IF(AND($V162&lt;=AG$1,$W162&gt;=AG$1),INDEX(Reliability!L$23:L$50,MATCH($T162,Reliability!$C$23:$C$50,0)),0),0)*$H162*$X162*$Y162),$D162)*$R162</f>
        <v>5.5505829377649203</v>
      </c>
      <c r="AH162" s="99">
        <f>MIN((IFERROR(IF(AND($V162&lt;=AH$1,$W162&gt;=AH$1),INDEX(Reliability!M$23:M$50,MATCH($S162,Reliability!$C$23:$C$50,0)),0),0)*IF($T162="n/a",$D162*$Y162,$G162)+IFERROR(IF(AND($V162&lt;=AH$1,$W162&gt;=AH$1),INDEX(Reliability!M$23:M$50,MATCH($T162,Reliability!$C$23:$C$50,0)),0),0)*$H162*$X162*$Y162),$D162)*$R162</f>
        <v>5.5634352809983749</v>
      </c>
      <c r="AI162" s="99">
        <f>MIN((IFERROR(IF(AND($V162&lt;=AI$1,$W162&gt;=AI$1),INDEX(Reliability!N$23:N$50,MATCH($S162,Reliability!$C$23:$C$50,0)),0),0)*IF($T162="n/a",$D162*$Y162,$G162)+IFERROR(IF(AND($V162&lt;=AI$1,$W162&gt;=AI$1),INDEX(Reliability!N$23:N$50,MATCH($T162,Reliability!$C$23:$C$50,0)),0),0)*$H162*$X162*$Y162),$D162)*$R162</f>
        <v>5.5762876242318296</v>
      </c>
      <c r="AJ162" s="99">
        <f>MIN((IFERROR(IF(AND($V162&lt;=AJ$1,$W162&gt;=AJ$1),INDEX(Reliability!O$23:O$50,MATCH($S162,Reliability!$C$23:$C$50,0)),0),0)*IF($T162="n/a",$D162*$Y162,$G162)+IFERROR(IF(AND($V162&lt;=AJ$1,$W162&gt;=AJ$1),INDEX(Reliability!O$23:O$50,MATCH($T162,Reliability!$C$23:$C$50,0)),0),0)*$H162*$X162*$Y162),$D162)*$R162</f>
        <v>5.5891399674652833</v>
      </c>
      <c r="AK162" s="99">
        <f>MIN((IFERROR(IF(AND($V162&lt;=AK$1,$W162&gt;=AK$1),INDEX(Reliability!P$23:P$50,MATCH($S162,Reliability!$C$23:$C$50,0)),0),0)*IF($T162="n/a",$D162*$Y162,$G162)+IFERROR(IF(AND($V162&lt;=AK$1,$W162&gt;=AK$1),INDEX(Reliability!P$23:P$50,MATCH($T162,Reliability!$C$23:$C$50,0)),0),0)*$H162*$X162*$Y162),$D162)*$R162</f>
        <v>5.6019923106987388</v>
      </c>
    </row>
    <row r="163" spans="2:37" x14ac:dyDescent="0.25">
      <c r="B163" s="118" t="str">
        <f>unique_contracts!B159</f>
        <v>SPRGVL_2_TULE</v>
      </c>
      <c r="C163" s="99" t="str">
        <f>unique_contracts!D159</f>
        <v>Online</v>
      </c>
      <c r="D163" s="117">
        <f>unique_contracts!J159</f>
        <v>6.4</v>
      </c>
      <c r="E163" s="99">
        <f>unique_contracts!M159</f>
        <v>0</v>
      </c>
      <c r="F163" s="99">
        <f>unique_contracts!N159</f>
        <v>0</v>
      </c>
      <c r="G163" s="99">
        <f>unique_contracts!P159</f>
        <v>0</v>
      </c>
      <c r="H163" s="99">
        <f>unique_contracts!R159</f>
        <v>0</v>
      </c>
      <c r="I163" s="99">
        <f>unique_contracts!V159</f>
        <v>0</v>
      </c>
      <c r="J163" s="118" t="str">
        <f>unique_contracts!AB159</f>
        <v>Owned</v>
      </c>
      <c r="K163" s="99">
        <f>unique_contracts!AM159</f>
        <v>1950</v>
      </c>
      <c r="L163" s="99">
        <f>unique_contracts!AN159</f>
        <v>1</v>
      </c>
      <c r="M163" s="99">
        <f>unique_contracts!AO159</f>
        <v>1</v>
      </c>
      <c r="N163" s="99">
        <f>unique_contracts!AP159</f>
        <v>2099</v>
      </c>
      <c r="O163" s="99">
        <f>unique_contracts!AQ159</f>
        <v>12</v>
      </c>
      <c r="P163" s="99">
        <f>unique_contracts!AR159</f>
        <v>31</v>
      </c>
      <c r="Q163" s="99" t="str">
        <f>unique_contracts!BP159</f>
        <v>EnergyCapacity</v>
      </c>
      <c r="R163" s="99">
        <f t="shared" si="14"/>
        <v>1</v>
      </c>
      <c r="S163" s="99" t="str">
        <f>IFERROR(IF(AND(I163&gt;0,E163="NotHybrid"),_xlfn.CONCAT(MAX(MIN(ROUNDDOWN(I163/D163,0),8),4),INDEX(resources!$G:$G,MATCH(B163,resources!$A:$A,0))),INDEX(resources!$G:$G,MATCH(B163,resources!$A:$A,0))),"n/a")</f>
        <v>small_hydro</v>
      </c>
      <c r="T163" s="99" t="str">
        <f t="shared" si="15"/>
        <v>n/a</v>
      </c>
      <c r="U163" s="99" t="str">
        <f t="shared" si="16"/>
        <v>small_hydro</v>
      </c>
      <c r="V163" s="99">
        <f t="shared" si="17"/>
        <v>1950</v>
      </c>
      <c r="W163" s="99">
        <f t="shared" si="18"/>
        <v>2099</v>
      </c>
      <c r="X163" s="116">
        <f t="shared" si="19"/>
        <v>1</v>
      </c>
      <c r="Y163" s="116">
        <f t="shared" si="20"/>
        <v>1</v>
      </c>
      <c r="Z163" s="99">
        <f>MIN((IFERROR(IF(AND($V163&lt;=Z$1,$W163&gt;=Z$1),INDEX(Reliability!E$23:E$50,MATCH($S163,Reliability!$C$23:$C$50,0)),0),0)*IF($T163="n/a",$D163*$Y163,$G163)+IFERROR(IF(AND($V163&lt;=Z$1,$W163&gt;=Z$1),INDEX(Reliability!E$23:E$50,MATCH($T163,Reliability!$C$23:$C$50,0)),0),0)*$H163*$X163*$Y163),$D163)*$R163</f>
        <v>2.3321341447134563</v>
      </c>
      <c r="AA163" s="99">
        <f>MIN((IFERROR(IF(AND($V163&lt;=AA$1,$W163&gt;=AA$1),INDEX(Reliability!F$23:F$50,MATCH($S163,Reliability!$C$23:$C$50,0)),0),0)*IF($T163="n/a",$D163*$Y163,$G163)+IFERROR(IF(AND($V163&lt;=AA$1,$W163&gt;=AA$1),INDEX(Reliability!F$23:F$50,MATCH($T163,Reliability!$C$23:$C$50,0)),0),0)*$H163*$X163*$Y163),$D163)*$R163</f>
        <v>2.3930918205817551</v>
      </c>
      <c r="AB163" s="99">
        <f>MIN((IFERROR(IF(AND($V163&lt;=AB$1,$W163&gt;=AB$1),INDEX(Reliability!G$23:G$50,MATCH($S163,Reliability!$C$23:$C$50,0)),0),0)*IF($T163="n/a",$D163*$Y163,$G163)+IFERROR(IF(AND($V163&lt;=AB$1,$W163&gt;=AB$1),INDEX(Reliability!G$23:G$50,MATCH($T163,Reliability!$C$23:$C$50,0)),0),0)*$H163*$X163*$Y163),$D163)*$R163</f>
        <v>2.4540494964500534</v>
      </c>
      <c r="AC163" s="99">
        <f>MIN((IFERROR(IF(AND($V163&lt;=AC$1,$W163&gt;=AC$1),INDEX(Reliability!H$23:H$50,MATCH($S163,Reliability!$C$23:$C$50,0)),0),0)*IF($T163="n/a",$D163*$Y163,$G163)+IFERROR(IF(AND($V163&lt;=AC$1,$W163&gt;=AC$1),INDEX(Reliability!H$23:H$50,MATCH($T163,Reliability!$C$23:$C$50,0)),0),0)*$H163*$X163*$Y163),$D163)*$R163</f>
        <v>2.4080938185614809</v>
      </c>
      <c r="AD163" s="99">
        <f>MIN((IFERROR(IF(AND($V163&lt;=AD$1,$W163&gt;=AD$1),INDEX(Reliability!I$23:I$50,MATCH($S163,Reliability!$C$23:$C$50,0)),0),0)*IF($T163="n/a",$D163*$Y163,$G163)+IFERROR(IF(AND($V163&lt;=AD$1,$W163&gt;=AD$1),INDEX(Reliability!I$23:I$50,MATCH($T163,Reliability!$C$23:$C$50,0)),0),0)*$H163*$X163*$Y163),$D163)*$R163</f>
        <v>2.3621381406729087</v>
      </c>
      <c r="AE163" s="99">
        <f>MIN((IFERROR(IF(AND($V163&lt;=AE$1,$W163&gt;=AE$1),INDEX(Reliability!J$23:J$50,MATCH($S163,Reliability!$C$23:$C$50,0)),0),0)*IF($T163="n/a",$D163*$Y163,$G163)+IFERROR(IF(AND($V163&lt;=AE$1,$W163&gt;=AE$1),INDEX(Reliability!J$23:J$50,MATCH($T163,Reliability!$C$23:$C$50,0)),0),0)*$H163*$X163*$Y163),$D163)*$R163</f>
        <v>2.43115955741969</v>
      </c>
      <c r="AF163" s="99">
        <f>MIN((IFERROR(IF(AND($V163&lt;=AF$1,$W163&gt;=AF$1),INDEX(Reliability!K$23:K$50,MATCH($S163,Reliability!$C$23:$C$50,0)),0),0)*IF($T163="n/a",$D163*$Y163,$G163)+IFERROR(IF(AND($V163&lt;=AF$1,$W163&gt;=AF$1),INDEX(Reliability!K$23:K$50,MATCH($T163,Reliability!$C$23:$C$50,0)),0),0)*$H163*$X163*$Y163),$D163)*$R163</f>
        <v>2.5001809741664718</v>
      </c>
      <c r="AG163" s="99">
        <f>MIN((IFERROR(IF(AND($V163&lt;=AG$1,$W163&gt;=AG$1),INDEX(Reliability!L$23:L$50,MATCH($S163,Reliability!$C$23:$C$50,0)),0),0)*IF($T163="n/a",$D163*$Y163,$G163)+IFERROR(IF(AND($V163&lt;=AG$1,$W163&gt;=AG$1),INDEX(Reliability!L$23:L$50,MATCH($T163,Reliability!$C$23:$C$50,0)),0),0)*$H163*$X163*$Y163),$D163)*$R163</f>
        <v>2.3947399874259148</v>
      </c>
      <c r="AH163" s="99">
        <f>MIN((IFERROR(IF(AND($V163&lt;=AH$1,$W163&gt;=AH$1),INDEX(Reliability!M$23:M$50,MATCH($S163,Reliability!$C$23:$C$50,0)),0),0)*IF($T163="n/a",$D163*$Y163,$G163)+IFERROR(IF(AND($V163&lt;=AH$1,$W163&gt;=AH$1),INDEX(Reliability!M$23:M$50,MATCH($T163,Reliability!$C$23:$C$50,0)),0),0)*$H163*$X163*$Y163),$D163)*$R163</f>
        <v>2.2892990006853582</v>
      </c>
      <c r="AI163" s="99">
        <f>MIN((IFERROR(IF(AND($V163&lt;=AI$1,$W163&gt;=AI$1),INDEX(Reliability!N$23:N$50,MATCH($S163,Reliability!$C$23:$C$50,0)),0),0)*IF($T163="n/a",$D163*$Y163,$G163)+IFERROR(IF(AND($V163&lt;=AI$1,$W163&gt;=AI$1),INDEX(Reliability!N$23:N$50,MATCH($T163,Reliability!$C$23:$C$50,0)),0),0)*$H163*$X163*$Y163),$D163)*$R163</f>
        <v>2.1838580139448012</v>
      </c>
      <c r="AJ163" s="99">
        <f>MIN((IFERROR(IF(AND($V163&lt;=AJ$1,$W163&gt;=AJ$1),INDEX(Reliability!O$23:O$50,MATCH($S163,Reliability!$C$23:$C$50,0)),0),0)*IF($T163="n/a",$D163*$Y163,$G163)+IFERROR(IF(AND($V163&lt;=AJ$1,$W163&gt;=AJ$1),INDEX(Reliability!O$23:O$50,MATCH($T163,Reliability!$C$23:$C$50,0)),0),0)*$H163*$X163*$Y163),$D163)*$R163</f>
        <v>2.0784170272042446</v>
      </c>
      <c r="AK163" s="99">
        <f>MIN((IFERROR(IF(AND($V163&lt;=AK$1,$W163&gt;=AK$1),INDEX(Reliability!P$23:P$50,MATCH($S163,Reliability!$C$23:$C$50,0)),0),0)*IF($T163="n/a",$D163*$Y163,$G163)+IFERROR(IF(AND($V163&lt;=AK$1,$W163&gt;=AK$1),INDEX(Reliability!P$23:P$50,MATCH($T163,Reliability!$C$23:$C$50,0)),0),0)*$H163*$X163*$Y163),$D163)*$R163</f>
        <v>1.9729760404636871</v>
      </c>
    </row>
    <row r="164" spans="2:37" x14ac:dyDescent="0.25">
      <c r="B164" s="118" t="str">
        <f>unique_contracts!B160</f>
        <v>SPRGAP_1_UNIT 1</v>
      </c>
      <c r="C164" s="99" t="str">
        <f>unique_contracts!D160</f>
        <v>Online</v>
      </c>
      <c r="D164" s="117">
        <f>unique_contracts!J160</f>
        <v>7</v>
      </c>
      <c r="E164" s="99">
        <f>unique_contracts!M160</f>
        <v>0</v>
      </c>
      <c r="F164" s="99">
        <f>unique_contracts!N160</f>
        <v>0</v>
      </c>
      <c r="G164" s="99">
        <f>unique_contracts!P160</f>
        <v>0</v>
      </c>
      <c r="H164" s="99">
        <f>unique_contracts!R160</f>
        <v>0</v>
      </c>
      <c r="I164" s="99">
        <f>unique_contracts!V160</f>
        <v>0</v>
      </c>
      <c r="J164" s="118" t="str">
        <f>unique_contracts!AB160</f>
        <v>Owned</v>
      </c>
      <c r="K164" s="99">
        <f>unique_contracts!AM160</f>
        <v>1950</v>
      </c>
      <c r="L164" s="99">
        <f>unique_contracts!AN160</f>
        <v>1</v>
      </c>
      <c r="M164" s="99">
        <f>unique_contracts!AO160</f>
        <v>1</v>
      </c>
      <c r="N164" s="99">
        <f>unique_contracts!AP160</f>
        <v>2099</v>
      </c>
      <c r="O164" s="99">
        <f>unique_contracts!AQ160</f>
        <v>12</v>
      </c>
      <c r="P164" s="99">
        <f>unique_contracts!AR160</f>
        <v>31</v>
      </c>
      <c r="Q164" s="99" t="str">
        <f>unique_contracts!BP160</f>
        <v>EnergyCapacity</v>
      </c>
      <c r="R164" s="99">
        <f t="shared" si="14"/>
        <v>1</v>
      </c>
      <c r="S164" s="99" t="str">
        <f>IFERROR(IF(AND(I164&gt;0,E164="NotHybrid"),_xlfn.CONCAT(MAX(MIN(ROUNDDOWN(I164/D164,0),8),4),INDEX(resources!$G:$G,MATCH(B164,resources!$A:$A,0))),INDEX(resources!$G:$G,MATCH(B164,resources!$A:$A,0))),"n/a")</f>
        <v>hydro</v>
      </c>
      <c r="T164" s="99" t="str">
        <f t="shared" si="15"/>
        <v>n/a</v>
      </c>
      <c r="U164" s="99" t="str">
        <f t="shared" si="16"/>
        <v>hydro</v>
      </c>
      <c r="V164" s="99">
        <f t="shared" si="17"/>
        <v>1950</v>
      </c>
      <c r="W164" s="99">
        <f t="shared" si="18"/>
        <v>2099</v>
      </c>
      <c r="X164" s="116">
        <f t="shared" si="19"/>
        <v>1</v>
      </c>
      <c r="Y164" s="116">
        <f t="shared" si="20"/>
        <v>1</v>
      </c>
      <c r="Z164" s="99">
        <f>MIN((IFERROR(IF(AND($V164&lt;=Z$1,$W164&gt;=Z$1),INDEX(Reliability!E$23:E$50,MATCH($S164,Reliability!$C$23:$C$50,0)),0),0)*IF($T164="n/a",$D164*$Y164,$G164)+IFERROR(IF(AND($V164&lt;=Z$1,$W164&gt;=Z$1),INDEX(Reliability!E$23:E$50,MATCH($T164,Reliability!$C$23:$C$50,0)),0),0)*$H164*$X164*$Y164),$D164)*$R164</f>
        <v>3.5565979830166534</v>
      </c>
      <c r="AA164" s="99">
        <f>MIN((IFERROR(IF(AND($V164&lt;=AA$1,$W164&gt;=AA$1),INDEX(Reliability!F$23:F$50,MATCH($S164,Reliability!$C$23:$C$50,0)),0),0)*IF($T164="n/a",$D164*$Y164,$G164)+IFERROR(IF(AND($V164&lt;=AA$1,$W164&gt;=AA$1),INDEX(Reliability!F$23:F$50,MATCH($T164,Reliability!$C$23:$C$50,0)),0),0)*$H164*$X164*$Y164),$D164)*$R164</f>
        <v>3.6495608803414177</v>
      </c>
      <c r="AB164" s="99">
        <f>MIN((IFERROR(IF(AND($V164&lt;=AB$1,$W164&gt;=AB$1),INDEX(Reliability!G$23:G$50,MATCH($S164,Reliability!$C$23:$C$50,0)),0),0)*IF($T164="n/a",$D164*$Y164,$G164)+IFERROR(IF(AND($V164&lt;=AB$1,$W164&gt;=AB$1),INDEX(Reliability!G$23:G$50,MATCH($T164,Reliability!$C$23:$C$50,0)),0),0)*$H164*$X164*$Y164),$D164)*$R164</f>
        <v>3.7425237776661819</v>
      </c>
      <c r="AC164" s="99">
        <f>MIN((IFERROR(IF(AND($V164&lt;=AC$1,$W164&gt;=AC$1),INDEX(Reliability!H$23:H$50,MATCH($S164,Reliability!$C$23:$C$50,0)),0),0)*IF($T164="n/a",$D164*$Y164,$G164)+IFERROR(IF(AND($V164&lt;=AC$1,$W164&gt;=AC$1),INDEX(Reliability!H$23:H$50,MATCH($T164,Reliability!$C$23:$C$50,0)),0),0)*$H164*$X164*$Y164),$D164)*$R164</f>
        <v>3.6724395281571374</v>
      </c>
      <c r="AD164" s="99">
        <f>MIN((IFERROR(IF(AND($V164&lt;=AD$1,$W164&gt;=AD$1),INDEX(Reliability!I$23:I$50,MATCH($S164,Reliability!$C$23:$C$50,0)),0),0)*IF($T164="n/a",$D164*$Y164,$G164)+IFERROR(IF(AND($V164&lt;=AD$1,$W164&gt;=AD$1),INDEX(Reliability!I$23:I$50,MATCH($T164,Reliability!$C$23:$C$50,0)),0),0)*$H164*$X164*$Y164),$D164)*$R164</f>
        <v>3.6023552786480937</v>
      </c>
      <c r="AE164" s="99">
        <f>MIN((IFERROR(IF(AND($V164&lt;=AE$1,$W164&gt;=AE$1),INDEX(Reliability!J$23:J$50,MATCH($S164,Reliability!$C$23:$C$50,0)),0),0)*IF($T164="n/a",$D164*$Y164,$G164)+IFERROR(IF(AND($V164&lt;=AE$1,$W164&gt;=AE$1),INDEX(Reliability!J$23:J$50,MATCH($T164,Reliability!$C$23:$C$50,0)),0),0)*$H164*$X164*$Y164),$D164)*$R164</f>
        <v>3.7076157038011748</v>
      </c>
      <c r="AF164" s="99">
        <f>MIN((IFERROR(IF(AND($V164&lt;=AF$1,$W164&gt;=AF$1),INDEX(Reliability!K$23:K$50,MATCH($S164,Reliability!$C$23:$C$50,0)),0),0)*IF($T164="n/a",$D164*$Y164,$G164)+IFERROR(IF(AND($V164&lt;=AF$1,$W164&gt;=AF$1),INDEX(Reliability!K$23:K$50,MATCH($T164,Reliability!$C$23:$C$50,0)),0),0)*$H164*$X164*$Y164),$D164)*$R164</f>
        <v>3.812876128954255</v>
      </c>
      <c r="AG164" s="99">
        <f>MIN((IFERROR(IF(AND($V164&lt;=AG$1,$W164&gt;=AG$1),INDEX(Reliability!L$23:L$50,MATCH($S164,Reliability!$C$23:$C$50,0)),0),0)*IF($T164="n/a",$D164*$Y164,$G164)+IFERROR(IF(AND($V164&lt;=AG$1,$W164&gt;=AG$1),INDEX(Reliability!L$23:L$50,MATCH($T164,Reliability!$C$23:$C$50,0)),0),0)*$H164*$X164*$Y164),$D164)*$R164</f>
        <v>3.6520744007951631</v>
      </c>
      <c r="AH164" s="99">
        <f>MIN((IFERROR(IF(AND($V164&lt;=AH$1,$W164&gt;=AH$1),INDEX(Reliability!M$23:M$50,MATCH($S164,Reliability!$C$23:$C$50,0)),0),0)*IF($T164="n/a",$D164*$Y164,$G164)+IFERROR(IF(AND($V164&lt;=AH$1,$W164&gt;=AH$1),INDEX(Reliability!M$23:M$50,MATCH($T164,Reliability!$C$23:$C$50,0)),0),0)*$H164*$X164*$Y164),$D164)*$R164</f>
        <v>3.4912726726360708</v>
      </c>
      <c r="AI164" s="99">
        <f>MIN((IFERROR(IF(AND($V164&lt;=AI$1,$W164&gt;=AI$1),INDEX(Reliability!N$23:N$50,MATCH($S164,Reliability!$C$23:$C$50,0)),0),0)*IF($T164="n/a",$D164*$Y164,$G164)+IFERROR(IF(AND($V164&lt;=AI$1,$W164&gt;=AI$1),INDEX(Reliability!N$23:N$50,MATCH($T164,Reliability!$C$23:$C$50,0)),0),0)*$H164*$X164*$Y164),$D164)*$R164</f>
        <v>3.3304709444769784</v>
      </c>
      <c r="AJ164" s="99">
        <f>MIN((IFERROR(IF(AND($V164&lt;=AJ$1,$W164&gt;=AJ$1),INDEX(Reliability!O$23:O$50,MATCH($S164,Reliability!$C$23:$C$50,0)),0),0)*IF($T164="n/a",$D164*$Y164,$G164)+IFERROR(IF(AND($V164&lt;=AJ$1,$W164&gt;=AJ$1),INDEX(Reliability!O$23:O$50,MATCH($T164,Reliability!$C$23:$C$50,0)),0),0)*$H164*$X164*$Y164),$D164)*$R164</f>
        <v>3.1696692163178861</v>
      </c>
      <c r="AK164" s="99">
        <f>MIN((IFERROR(IF(AND($V164&lt;=AK$1,$W164&gt;=AK$1),INDEX(Reliability!P$23:P$50,MATCH($S164,Reliability!$C$23:$C$50,0)),0),0)*IF($T164="n/a",$D164*$Y164,$G164)+IFERROR(IF(AND($V164&lt;=AK$1,$W164&gt;=AK$1),INDEX(Reliability!P$23:P$50,MATCH($T164,Reliability!$C$23:$C$50,0)),0),0)*$H164*$X164*$Y164),$D164)*$R164</f>
        <v>3.0088674881587938</v>
      </c>
    </row>
    <row r="165" spans="2:37" x14ac:dyDescent="0.25">
      <c r="B165" s="118" t="str">
        <f>unique_contracts!B161</f>
        <v>SPQUIN_6_SRPCQU</v>
      </c>
      <c r="C165" s="99" t="str">
        <f>unique_contracts!D161</f>
        <v>Online</v>
      </c>
      <c r="D165" s="117">
        <f>unique_contracts!J161</f>
        <v>12.7</v>
      </c>
      <c r="E165" s="99">
        <f>unique_contracts!M161</f>
        <v>0</v>
      </c>
      <c r="F165" s="99">
        <f>unique_contracts!N161</f>
        <v>0</v>
      </c>
      <c r="G165" s="99">
        <f>unique_contracts!P161</f>
        <v>0</v>
      </c>
      <c r="H165" s="99">
        <f>unique_contracts!R161</f>
        <v>0</v>
      </c>
      <c r="I165" s="99">
        <f>unique_contracts!V161</f>
        <v>0</v>
      </c>
      <c r="J165" s="118" t="str">
        <f>unique_contracts!AB161</f>
        <v>Buy</v>
      </c>
      <c r="K165" s="99">
        <f>unique_contracts!AM161</f>
        <v>2015</v>
      </c>
      <c r="L165" s="99">
        <f>unique_contracts!AN161</f>
        <v>9</v>
      </c>
      <c r="M165" s="99">
        <f>unique_contracts!AO161</f>
        <v>9</v>
      </c>
      <c r="N165" s="99">
        <f>unique_contracts!AP161</f>
        <v>2035</v>
      </c>
      <c r="O165" s="99">
        <f>unique_contracts!AQ161</f>
        <v>9</v>
      </c>
      <c r="P165" s="99">
        <f>unique_contracts!AR161</f>
        <v>8</v>
      </c>
      <c r="Q165" s="99" t="str">
        <f>unique_contracts!BP161</f>
        <v>EnergyCapacity</v>
      </c>
      <c r="R165" s="99">
        <f t="shared" si="14"/>
        <v>1</v>
      </c>
      <c r="S165" s="99" t="str">
        <f>IFERROR(IF(AND(I165&gt;0,E165="NotHybrid"),_xlfn.CONCAT(MAX(MIN(ROUNDDOWN(I165/D165,0),8),4),INDEX(resources!$G:$G,MATCH(B165,resources!$A:$A,0))),INDEX(resources!$G:$G,MATCH(B165,resources!$A:$A,0))),"n/a")</f>
        <v>biomass_wood</v>
      </c>
      <c r="T165" s="99" t="str">
        <f t="shared" si="15"/>
        <v>n/a</v>
      </c>
      <c r="U165" s="99" t="str">
        <f t="shared" si="16"/>
        <v>biomass_wood</v>
      </c>
      <c r="V165" s="99">
        <f t="shared" si="17"/>
        <v>2016</v>
      </c>
      <c r="W165" s="99">
        <f t="shared" si="18"/>
        <v>2034</v>
      </c>
      <c r="X165" s="116">
        <f t="shared" si="19"/>
        <v>1</v>
      </c>
      <c r="Y165" s="116">
        <f t="shared" si="20"/>
        <v>1</v>
      </c>
      <c r="Z165" s="99">
        <f>MIN((IFERROR(IF(AND($V165&lt;=Z$1,$W165&gt;=Z$1),INDEX(Reliability!E$23:E$50,MATCH($S165,Reliability!$C$23:$C$50,0)),0),0)*IF($T165="n/a",$D165*$Y165,$G165)+IFERROR(IF(AND($V165&lt;=Z$1,$W165&gt;=Z$1),INDEX(Reliability!E$23:E$50,MATCH($T165,Reliability!$C$23:$C$50,0)),0),0)*$H165*$X165*$Y165),$D165)*$R165</f>
        <v>9.8562113474542805</v>
      </c>
      <c r="AA165" s="99">
        <f>MIN((IFERROR(IF(AND($V165&lt;=AA$1,$W165&gt;=AA$1),INDEX(Reliability!F$23:F$50,MATCH($S165,Reliability!$C$23:$C$50,0)),0),0)*IF($T165="n/a",$D165*$Y165,$G165)+IFERROR(IF(AND($V165&lt;=AA$1,$W165&gt;=AA$1),INDEX(Reliability!F$23:F$50,MATCH($T165,Reliability!$C$23:$C$50,0)),0),0)*$H165*$X165*$Y165),$D165)*$R165</f>
        <v>10.085145680590703</v>
      </c>
      <c r="AB165" s="99">
        <f>MIN((IFERROR(IF(AND($V165&lt;=AB$1,$W165&gt;=AB$1),INDEX(Reliability!G$23:G$50,MATCH($S165,Reliability!$C$23:$C$50,0)),0),0)*IF($T165="n/a",$D165*$Y165,$G165)+IFERROR(IF(AND($V165&lt;=AB$1,$W165&gt;=AB$1),INDEX(Reliability!G$23:G$50,MATCH($T165,Reliability!$C$23:$C$50,0)),0),0)*$H165*$X165*$Y165),$D165)*$R165</f>
        <v>10.314080013727127</v>
      </c>
      <c r="AC165" s="99">
        <f>MIN((IFERROR(IF(AND($V165&lt;=AC$1,$W165&gt;=AC$1),INDEX(Reliability!H$23:H$50,MATCH($S165,Reliability!$C$23:$C$50,0)),0),0)*IF($T165="n/a",$D165*$Y165,$G165)+IFERROR(IF(AND($V165&lt;=AC$1,$W165&gt;=AC$1),INDEX(Reliability!H$23:H$50,MATCH($T165,Reliability!$C$23:$C$50,0)),0),0)*$H165*$X165*$Y165),$D165)*$R165</f>
        <v>10.404829079991019</v>
      </c>
      <c r="AD165" s="99">
        <f>MIN((IFERROR(IF(AND($V165&lt;=AD$1,$W165&gt;=AD$1),INDEX(Reliability!I$23:I$50,MATCH($S165,Reliability!$C$23:$C$50,0)),0),0)*IF($T165="n/a",$D165*$Y165,$G165)+IFERROR(IF(AND($V165&lt;=AD$1,$W165&gt;=AD$1),INDEX(Reliability!I$23:I$50,MATCH($T165,Reliability!$C$23:$C$50,0)),0),0)*$H165*$X165*$Y165),$D165)*$R165</f>
        <v>10.495578146254912</v>
      </c>
      <c r="AE165" s="99">
        <f>MIN((IFERROR(IF(AND($V165&lt;=AE$1,$W165&gt;=AE$1),INDEX(Reliability!J$23:J$50,MATCH($S165,Reliability!$C$23:$C$50,0)),0),0)*IF($T165="n/a",$D165*$Y165,$G165)+IFERROR(IF(AND($V165&lt;=AE$1,$W165&gt;=AE$1),INDEX(Reliability!J$23:J$50,MATCH($T165,Reliability!$C$23:$C$50,0)),0),0)*$H165*$X165*$Y165),$D165)*$R165</f>
        <v>10.350346335014621</v>
      </c>
      <c r="AF165" s="99">
        <f>MIN((IFERROR(IF(AND($V165&lt;=AF$1,$W165&gt;=AF$1),INDEX(Reliability!K$23:K$50,MATCH($S165,Reliability!$C$23:$C$50,0)),0),0)*IF($T165="n/a",$D165*$Y165,$G165)+IFERROR(IF(AND($V165&lt;=AF$1,$W165&gt;=AF$1),INDEX(Reliability!K$23:K$50,MATCH($T165,Reliability!$C$23:$C$50,0)),0),0)*$H165*$X165*$Y165),$D165)*$R165</f>
        <v>10.205114523774329</v>
      </c>
      <c r="AG165" s="99">
        <f>MIN((IFERROR(IF(AND($V165&lt;=AG$1,$W165&gt;=AG$1),INDEX(Reliability!L$23:L$50,MATCH($S165,Reliability!$C$23:$C$50,0)),0),0)*IF($T165="n/a",$D165*$Y165,$G165)+IFERROR(IF(AND($V165&lt;=AG$1,$W165&gt;=AG$1),INDEX(Reliability!L$23:L$50,MATCH($T165,Reliability!$C$23:$C$50,0)),0),0)*$H165*$X165*$Y165),$D165)*$R165</f>
        <v>10.408476145977728</v>
      </c>
      <c r="AH165" s="99">
        <f>MIN((IFERROR(IF(AND($V165&lt;=AH$1,$W165&gt;=AH$1),INDEX(Reliability!M$23:M$50,MATCH($S165,Reliability!$C$23:$C$50,0)),0),0)*IF($T165="n/a",$D165*$Y165,$G165)+IFERROR(IF(AND($V165&lt;=AH$1,$W165&gt;=AH$1),INDEX(Reliability!M$23:M$50,MATCH($T165,Reliability!$C$23:$C$50,0)),0),0)*$H165*$X165*$Y165),$D165)*$R165</f>
        <v>10.611837768181129</v>
      </c>
      <c r="AI165" s="99">
        <f>MIN((IFERROR(IF(AND($V165&lt;=AI$1,$W165&gt;=AI$1),INDEX(Reliability!N$23:N$50,MATCH($S165,Reliability!$C$23:$C$50,0)),0),0)*IF($T165="n/a",$D165*$Y165,$G165)+IFERROR(IF(AND($V165&lt;=AI$1,$W165&gt;=AI$1),INDEX(Reliability!N$23:N$50,MATCH($T165,Reliability!$C$23:$C$50,0)),0),0)*$H165*$X165*$Y165),$D165)*$R165</f>
        <v>10.81519939038453</v>
      </c>
      <c r="AJ165" s="99">
        <f>MIN((IFERROR(IF(AND($V165&lt;=AJ$1,$W165&gt;=AJ$1),INDEX(Reliability!O$23:O$50,MATCH($S165,Reliability!$C$23:$C$50,0)),0),0)*IF($T165="n/a",$D165*$Y165,$G165)+IFERROR(IF(AND($V165&lt;=AJ$1,$W165&gt;=AJ$1),INDEX(Reliability!O$23:O$50,MATCH($T165,Reliability!$C$23:$C$50,0)),0),0)*$H165*$X165*$Y165),$D165)*$R165</f>
        <v>11.018561012587931</v>
      </c>
      <c r="AK165" s="99">
        <f>MIN((IFERROR(IF(AND($V165&lt;=AK$1,$W165&gt;=AK$1),INDEX(Reliability!P$23:P$50,MATCH($S165,Reliability!$C$23:$C$50,0)),0),0)*IF($T165="n/a",$D165*$Y165,$G165)+IFERROR(IF(AND($V165&lt;=AK$1,$W165&gt;=AK$1),INDEX(Reliability!P$23:P$50,MATCH($T165,Reliability!$C$23:$C$50,0)),0),0)*$H165*$X165*$Y165),$D165)*$R165</f>
        <v>0</v>
      </c>
    </row>
    <row r="166" spans="2:37" x14ac:dyDescent="0.25">
      <c r="B166" s="118" t="e">
        <f>unique_contracts!#REF!</f>
        <v>#REF!</v>
      </c>
      <c r="C166" s="99" t="e">
        <f>unique_contracts!#REF!</f>
        <v>#REF!</v>
      </c>
      <c r="D166" s="117" t="e">
        <f>unique_contracts!#REF!</f>
        <v>#REF!</v>
      </c>
      <c r="E166" s="99" t="e">
        <f>unique_contracts!#REF!</f>
        <v>#REF!</v>
      </c>
      <c r="F166" s="99" t="e">
        <f>unique_contracts!#REF!</f>
        <v>#REF!</v>
      </c>
      <c r="G166" s="99" t="e">
        <f>unique_contracts!#REF!</f>
        <v>#REF!</v>
      </c>
      <c r="H166" s="99" t="e">
        <f>unique_contracts!#REF!</f>
        <v>#REF!</v>
      </c>
      <c r="I166" s="99" t="e">
        <f>unique_contracts!#REF!</f>
        <v>#REF!</v>
      </c>
      <c r="J166" s="118" t="e">
        <f>unique_contracts!#REF!</f>
        <v>#REF!</v>
      </c>
      <c r="K166" s="99" t="e">
        <f>unique_contracts!#REF!</f>
        <v>#REF!</v>
      </c>
      <c r="L166" s="99" t="e">
        <f>unique_contracts!#REF!</f>
        <v>#REF!</v>
      </c>
      <c r="M166" s="99" t="e">
        <f>unique_contracts!#REF!</f>
        <v>#REF!</v>
      </c>
      <c r="N166" s="99" t="e">
        <f>unique_contracts!#REF!</f>
        <v>#REF!</v>
      </c>
      <c r="O166" s="99" t="e">
        <f>unique_contracts!#REF!</f>
        <v>#REF!</v>
      </c>
      <c r="P166" s="99" t="e">
        <f>unique_contracts!#REF!</f>
        <v>#REF!</v>
      </c>
      <c r="Q166" s="99" t="e">
        <f>unique_contracts!#REF!</f>
        <v>#REF!</v>
      </c>
      <c r="R166" s="99" t="e">
        <f t="shared" si="14"/>
        <v>#REF!</v>
      </c>
      <c r="S166" s="99" t="str">
        <f>IFERROR(IF(AND(I166&gt;0,E166="NotHybrid"),_xlfn.CONCAT(MAX(MIN(ROUNDDOWN(I166/D166,0),8),4),INDEX(resources!$G:$G,MATCH(B166,resources!$A:$A,0))),INDEX(resources!$G:$G,MATCH(B166,resources!$A:$A,0))),"n/a")</f>
        <v>n/a</v>
      </c>
      <c r="T166" s="99" t="str">
        <f t="shared" si="15"/>
        <v>n/a</v>
      </c>
      <c r="U166" s="99" t="str">
        <f t="shared" si="16"/>
        <v>n/a</v>
      </c>
      <c r="V166" s="99">
        <f t="shared" si="17"/>
        <v>0</v>
      </c>
      <c r="W166" s="99">
        <f t="shared" si="18"/>
        <v>0</v>
      </c>
      <c r="X166" s="116" t="e">
        <f t="shared" si="19"/>
        <v>#REF!</v>
      </c>
      <c r="Y166" s="116">
        <f t="shared" si="20"/>
        <v>1</v>
      </c>
      <c r="Z166" s="99" t="e">
        <f>MIN((IFERROR(IF(AND($V166&lt;=Z$1,$W166&gt;=Z$1),INDEX(Reliability!E$23:E$50,MATCH($S166,Reliability!$C$23:$C$50,0)),0),0)*IF($T166="n/a",$D166*$Y166,$G166)+IFERROR(IF(AND($V166&lt;=Z$1,$W166&gt;=Z$1),INDEX(Reliability!E$23:E$50,MATCH($T166,Reliability!$C$23:$C$50,0)),0),0)*$H166*$X166*$Y166),$D166)*$R166</f>
        <v>#REF!</v>
      </c>
      <c r="AA166" s="99" t="e">
        <f>MIN((IFERROR(IF(AND($V166&lt;=AA$1,$W166&gt;=AA$1),INDEX(Reliability!F$23:F$50,MATCH($S166,Reliability!$C$23:$C$50,0)),0),0)*IF($T166="n/a",$D166*$Y166,$G166)+IFERROR(IF(AND($V166&lt;=AA$1,$W166&gt;=AA$1),INDEX(Reliability!F$23:F$50,MATCH($T166,Reliability!$C$23:$C$50,0)),0),0)*$H166*$X166*$Y166),$D166)*$R166</f>
        <v>#REF!</v>
      </c>
      <c r="AB166" s="99" t="e">
        <f>MIN((IFERROR(IF(AND($V166&lt;=AB$1,$W166&gt;=AB$1),INDEX(Reliability!G$23:G$50,MATCH($S166,Reliability!$C$23:$C$50,0)),0),0)*IF($T166="n/a",$D166*$Y166,$G166)+IFERROR(IF(AND($V166&lt;=AB$1,$W166&gt;=AB$1),INDEX(Reliability!G$23:G$50,MATCH($T166,Reliability!$C$23:$C$50,0)),0),0)*$H166*$X166*$Y166),$D166)*$R166</f>
        <v>#REF!</v>
      </c>
      <c r="AC166" s="99" t="e">
        <f>MIN((IFERROR(IF(AND($V166&lt;=AC$1,$W166&gt;=AC$1),INDEX(Reliability!H$23:H$50,MATCH($S166,Reliability!$C$23:$C$50,0)),0),0)*IF($T166="n/a",$D166*$Y166,$G166)+IFERROR(IF(AND($V166&lt;=AC$1,$W166&gt;=AC$1),INDEX(Reliability!H$23:H$50,MATCH($T166,Reliability!$C$23:$C$50,0)),0),0)*$H166*$X166*$Y166),$D166)*$R166</f>
        <v>#REF!</v>
      </c>
      <c r="AD166" s="99" t="e">
        <f>MIN((IFERROR(IF(AND($V166&lt;=AD$1,$W166&gt;=AD$1),INDEX(Reliability!I$23:I$50,MATCH($S166,Reliability!$C$23:$C$50,0)),0),0)*IF($T166="n/a",$D166*$Y166,$G166)+IFERROR(IF(AND($V166&lt;=AD$1,$W166&gt;=AD$1),INDEX(Reliability!I$23:I$50,MATCH($T166,Reliability!$C$23:$C$50,0)),0),0)*$H166*$X166*$Y166),$D166)*$R166</f>
        <v>#REF!</v>
      </c>
      <c r="AE166" s="99" t="e">
        <f>MIN((IFERROR(IF(AND($V166&lt;=AE$1,$W166&gt;=AE$1),INDEX(Reliability!J$23:J$50,MATCH($S166,Reliability!$C$23:$C$50,0)),0),0)*IF($T166="n/a",$D166*$Y166,$G166)+IFERROR(IF(AND($V166&lt;=AE$1,$W166&gt;=AE$1),INDEX(Reliability!J$23:J$50,MATCH($T166,Reliability!$C$23:$C$50,0)),0),0)*$H166*$X166*$Y166),$D166)*$R166</f>
        <v>#REF!</v>
      </c>
      <c r="AF166" s="99" t="e">
        <f>MIN((IFERROR(IF(AND($V166&lt;=AF$1,$W166&gt;=AF$1),INDEX(Reliability!K$23:K$50,MATCH($S166,Reliability!$C$23:$C$50,0)),0),0)*IF($T166="n/a",$D166*$Y166,$G166)+IFERROR(IF(AND($V166&lt;=AF$1,$W166&gt;=AF$1),INDEX(Reliability!K$23:K$50,MATCH($T166,Reliability!$C$23:$C$50,0)),0),0)*$H166*$X166*$Y166),$D166)*$R166</f>
        <v>#REF!</v>
      </c>
      <c r="AG166" s="99" t="e">
        <f>MIN((IFERROR(IF(AND($V166&lt;=AG$1,$W166&gt;=AG$1),INDEX(Reliability!L$23:L$50,MATCH($S166,Reliability!$C$23:$C$50,0)),0),0)*IF($T166="n/a",$D166*$Y166,$G166)+IFERROR(IF(AND($V166&lt;=AG$1,$W166&gt;=AG$1),INDEX(Reliability!L$23:L$50,MATCH($T166,Reliability!$C$23:$C$50,0)),0),0)*$H166*$X166*$Y166),$D166)*$R166</f>
        <v>#REF!</v>
      </c>
      <c r="AH166" s="99" t="e">
        <f>MIN((IFERROR(IF(AND($V166&lt;=AH$1,$W166&gt;=AH$1),INDEX(Reliability!M$23:M$50,MATCH($S166,Reliability!$C$23:$C$50,0)),0),0)*IF($T166="n/a",$D166*$Y166,$G166)+IFERROR(IF(AND($V166&lt;=AH$1,$W166&gt;=AH$1),INDEX(Reliability!M$23:M$50,MATCH($T166,Reliability!$C$23:$C$50,0)),0),0)*$H166*$X166*$Y166),$D166)*$R166</f>
        <v>#REF!</v>
      </c>
      <c r="AI166" s="99" t="e">
        <f>MIN((IFERROR(IF(AND($V166&lt;=AI$1,$W166&gt;=AI$1),INDEX(Reliability!N$23:N$50,MATCH($S166,Reliability!$C$23:$C$50,0)),0),0)*IF($T166="n/a",$D166*$Y166,$G166)+IFERROR(IF(AND($V166&lt;=AI$1,$W166&gt;=AI$1),INDEX(Reliability!N$23:N$50,MATCH($T166,Reliability!$C$23:$C$50,0)),0),0)*$H166*$X166*$Y166),$D166)*$R166</f>
        <v>#REF!</v>
      </c>
      <c r="AJ166" s="99" t="e">
        <f>MIN((IFERROR(IF(AND($V166&lt;=AJ$1,$W166&gt;=AJ$1),INDEX(Reliability!O$23:O$50,MATCH($S166,Reliability!$C$23:$C$50,0)),0),0)*IF($T166="n/a",$D166*$Y166,$G166)+IFERROR(IF(AND($V166&lt;=AJ$1,$W166&gt;=AJ$1),INDEX(Reliability!O$23:O$50,MATCH($T166,Reliability!$C$23:$C$50,0)),0),0)*$H166*$X166*$Y166),$D166)*$R166</f>
        <v>#REF!</v>
      </c>
      <c r="AK166" s="99" t="e">
        <f>MIN((IFERROR(IF(AND($V166&lt;=AK$1,$W166&gt;=AK$1),INDEX(Reliability!P$23:P$50,MATCH($S166,Reliability!$C$23:$C$50,0)),0),0)*IF($T166="n/a",$D166*$Y166,$G166)+IFERROR(IF(AND($V166&lt;=AK$1,$W166&gt;=AK$1),INDEX(Reliability!P$23:P$50,MATCH($T166,Reliability!$C$23:$C$50,0)),0),0)*$H166*$X166*$Y166),$D166)*$R166</f>
        <v>#REF!</v>
      </c>
    </row>
    <row r="167" spans="2:37" x14ac:dyDescent="0.25">
      <c r="B167" s="118" t="str">
        <f>unique_contracts!B162</f>
        <v>SPIFBD_1_PL1X2</v>
      </c>
      <c r="C167" s="99" t="str">
        <f>unique_contracts!D162</f>
        <v>Online</v>
      </c>
      <c r="D167" s="117">
        <f>unique_contracts!J162</f>
        <v>1.5</v>
      </c>
      <c r="E167" s="99">
        <f>unique_contracts!M162</f>
        <v>0</v>
      </c>
      <c r="F167" s="99">
        <f>unique_contracts!N162</f>
        <v>0</v>
      </c>
      <c r="G167" s="99">
        <f>unique_contracts!P162</f>
        <v>0</v>
      </c>
      <c r="H167" s="99">
        <f>unique_contracts!R162</f>
        <v>0</v>
      </c>
      <c r="I167" s="99">
        <f>unique_contracts!V162</f>
        <v>0</v>
      </c>
      <c r="J167" s="118" t="str">
        <f>unique_contracts!AB162</f>
        <v>Buy</v>
      </c>
      <c r="K167" s="99">
        <f>unique_contracts!AM162</f>
        <v>2015</v>
      </c>
      <c r="L167" s="99">
        <f>unique_contracts!AN162</f>
        <v>9</v>
      </c>
      <c r="M167" s="99">
        <f>unique_contracts!AO162</f>
        <v>9</v>
      </c>
      <c r="N167" s="99">
        <f>unique_contracts!AP162</f>
        <v>2035</v>
      </c>
      <c r="O167" s="99">
        <f>unique_contracts!AQ162</f>
        <v>9</v>
      </c>
      <c r="P167" s="99">
        <f>unique_contracts!AR162</f>
        <v>8</v>
      </c>
      <c r="Q167" s="99" t="str">
        <f>unique_contracts!BP162</f>
        <v>EnergyCapacity</v>
      </c>
      <c r="R167" s="99">
        <f t="shared" si="14"/>
        <v>1</v>
      </c>
      <c r="S167" s="99" t="str">
        <f>IFERROR(IF(AND(I167&gt;0,E167="NotHybrid"),_xlfn.CONCAT(MAX(MIN(ROUNDDOWN(I167/D167,0),8),4),INDEX(resources!$G:$G,MATCH(B167,resources!$A:$A,0))),INDEX(resources!$G:$G,MATCH(B167,resources!$A:$A,0))),"n/a")</f>
        <v>biomass_wood</v>
      </c>
      <c r="T167" s="99" t="str">
        <f t="shared" si="15"/>
        <v>n/a</v>
      </c>
      <c r="U167" s="99" t="str">
        <f t="shared" si="16"/>
        <v>biomass_wood</v>
      </c>
      <c r="V167" s="99">
        <f t="shared" si="17"/>
        <v>2016</v>
      </c>
      <c r="W167" s="99">
        <f t="shared" si="18"/>
        <v>2034</v>
      </c>
      <c r="X167" s="116">
        <f t="shared" si="19"/>
        <v>1</v>
      </c>
      <c r="Y167" s="116">
        <f t="shared" si="20"/>
        <v>1</v>
      </c>
      <c r="Z167" s="99">
        <f>MIN((IFERROR(IF(AND($V167&lt;=Z$1,$W167&gt;=Z$1),INDEX(Reliability!E$23:E$50,MATCH($S167,Reliability!$C$23:$C$50,0)),0),0)*IF($T167="n/a",$D167*$Y167,$G167)+IFERROR(IF(AND($V167&lt;=Z$1,$W167&gt;=Z$1),INDEX(Reliability!E$23:E$50,MATCH($T167,Reliability!$C$23:$C$50,0)),0),0)*$H167*$X167*$Y167),$D167)*$R167</f>
        <v>1.164119450486726</v>
      </c>
      <c r="AA167" s="99">
        <f>MIN((IFERROR(IF(AND($V167&lt;=AA$1,$W167&gt;=AA$1),INDEX(Reliability!F$23:F$50,MATCH($S167,Reliability!$C$23:$C$50,0)),0),0)*IF($T167="n/a",$D167*$Y167,$G167)+IFERROR(IF(AND($V167&lt;=AA$1,$W167&gt;=AA$1),INDEX(Reliability!F$23:F$50,MATCH($T167,Reliability!$C$23:$C$50,0)),0),0)*$H167*$X167*$Y167),$D167)*$R167</f>
        <v>1.1911589386524453</v>
      </c>
      <c r="AB167" s="99">
        <f>MIN((IFERROR(IF(AND($V167&lt;=AB$1,$W167&gt;=AB$1),INDEX(Reliability!G$23:G$50,MATCH($S167,Reliability!$C$23:$C$50,0)),0),0)*IF($T167="n/a",$D167*$Y167,$G167)+IFERROR(IF(AND($V167&lt;=AB$1,$W167&gt;=AB$1),INDEX(Reliability!G$23:G$50,MATCH($T167,Reliability!$C$23:$C$50,0)),0),0)*$H167*$X167*$Y167),$D167)*$R167</f>
        <v>1.2181984268181645</v>
      </c>
      <c r="AC167" s="99">
        <f>MIN((IFERROR(IF(AND($V167&lt;=AC$1,$W167&gt;=AC$1),INDEX(Reliability!H$23:H$50,MATCH($S167,Reliability!$C$23:$C$50,0)),0),0)*IF($T167="n/a",$D167*$Y167,$G167)+IFERROR(IF(AND($V167&lt;=AC$1,$W167&gt;=AC$1),INDEX(Reliability!H$23:H$50,MATCH($T167,Reliability!$C$23:$C$50,0)),0),0)*$H167*$X167*$Y167),$D167)*$R167</f>
        <v>1.2289168204713803</v>
      </c>
      <c r="AD167" s="99">
        <f>MIN((IFERROR(IF(AND($V167&lt;=AD$1,$W167&gt;=AD$1),INDEX(Reliability!I$23:I$50,MATCH($S167,Reliability!$C$23:$C$50,0)),0),0)*IF($T167="n/a",$D167*$Y167,$G167)+IFERROR(IF(AND($V167&lt;=AD$1,$W167&gt;=AD$1),INDEX(Reliability!I$23:I$50,MATCH($T167,Reliability!$C$23:$C$50,0)),0),0)*$H167*$X167*$Y167),$D167)*$R167</f>
        <v>1.2396352141245961</v>
      </c>
      <c r="AE167" s="99">
        <f>MIN((IFERROR(IF(AND($V167&lt;=AE$1,$W167&gt;=AE$1),INDEX(Reliability!J$23:J$50,MATCH($S167,Reliability!$C$23:$C$50,0)),0),0)*IF($T167="n/a",$D167*$Y167,$G167)+IFERROR(IF(AND($V167&lt;=AE$1,$W167&gt;=AE$1),INDEX(Reliability!J$23:J$50,MATCH($T167,Reliability!$C$23:$C$50,0)),0),0)*$H167*$X167*$Y167),$D167)*$R167</f>
        <v>1.2224818505922781</v>
      </c>
      <c r="AF167" s="99">
        <f>MIN((IFERROR(IF(AND($V167&lt;=AF$1,$W167&gt;=AF$1),INDEX(Reliability!K$23:K$50,MATCH($S167,Reliability!$C$23:$C$50,0)),0),0)*IF($T167="n/a",$D167*$Y167,$G167)+IFERROR(IF(AND($V167&lt;=AF$1,$W167&gt;=AF$1),INDEX(Reliability!K$23:K$50,MATCH($T167,Reliability!$C$23:$C$50,0)),0),0)*$H167*$X167*$Y167),$D167)*$R167</f>
        <v>1.2053284870599601</v>
      </c>
      <c r="AG167" s="99">
        <f>MIN((IFERROR(IF(AND($V167&lt;=AG$1,$W167&gt;=AG$1),INDEX(Reliability!L$23:L$50,MATCH($S167,Reliability!$C$23:$C$50,0)),0),0)*IF($T167="n/a",$D167*$Y167,$G167)+IFERROR(IF(AND($V167&lt;=AG$1,$W167&gt;=AG$1),INDEX(Reliability!L$23:L$50,MATCH($T167,Reliability!$C$23:$C$50,0)),0),0)*$H167*$X167*$Y167),$D167)*$R167</f>
        <v>1.2293475762965822</v>
      </c>
      <c r="AH167" s="99">
        <f>MIN((IFERROR(IF(AND($V167&lt;=AH$1,$W167&gt;=AH$1),INDEX(Reliability!M$23:M$50,MATCH($S167,Reliability!$C$23:$C$50,0)),0),0)*IF($T167="n/a",$D167*$Y167,$G167)+IFERROR(IF(AND($V167&lt;=AH$1,$W167&gt;=AH$1),INDEX(Reliability!M$23:M$50,MATCH($T167,Reliability!$C$23:$C$50,0)),0),0)*$H167*$X167*$Y167),$D167)*$R167</f>
        <v>1.2533666655332043</v>
      </c>
      <c r="AI167" s="99">
        <f>MIN((IFERROR(IF(AND($V167&lt;=AI$1,$W167&gt;=AI$1),INDEX(Reliability!N$23:N$50,MATCH($S167,Reliability!$C$23:$C$50,0)),0),0)*IF($T167="n/a",$D167*$Y167,$G167)+IFERROR(IF(AND($V167&lt;=AI$1,$W167&gt;=AI$1),INDEX(Reliability!N$23:N$50,MATCH($T167,Reliability!$C$23:$C$50,0)),0),0)*$H167*$X167*$Y167),$D167)*$R167</f>
        <v>1.2773857547698264</v>
      </c>
      <c r="AJ167" s="99">
        <f>MIN((IFERROR(IF(AND($V167&lt;=AJ$1,$W167&gt;=AJ$1),INDEX(Reliability!O$23:O$50,MATCH($S167,Reliability!$C$23:$C$50,0)),0),0)*IF($T167="n/a",$D167*$Y167,$G167)+IFERROR(IF(AND($V167&lt;=AJ$1,$W167&gt;=AJ$1),INDEX(Reliability!O$23:O$50,MATCH($T167,Reliability!$C$23:$C$50,0)),0),0)*$H167*$X167*$Y167),$D167)*$R167</f>
        <v>1.3014048440064485</v>
      </c>
      <c r="AK167" s="99">
        <f>MIN((IFERROR(IF(AND($V167&lt;=AK$1,$W167&gt;=AK$1),INDEX(Reliability!P$23:P$50,MATCH($S167,Reliability!$C$23:$C$50,0)),0),0)*IF($T167="n/a",$D167*$Y167,$G167)+IFERROR(IF(AND($V167&lt;=AK$1,$W167&gt;=AK$1),INDEX(Reliability!P$23:P$50,MATCH($T167,Reliability!$C$23:$C$50,0)),0),0)*$H167*$X167*$Y167),$D167)*$R167</f>
        <v>0</v>
      </c>
    </row>
    <row r="168" spans="2:37" x14ac:dyDescent="0.25">
      <c r="B168" s="118" t="str">
        <f>unique_contracts!B163</f>
        <v>SPIAND_1_ANDSN2</v>
      </c>
      <c r="C168" s="99" t="str">
        <f>unique_contracts!D163</f>
        <v>Online</v>
      </c>
      <c r="D168" s="117">
        <f>unique_contracts!J163</f>
        <v>13.5</v>
      </c>
      <c r="E168" s="99">
        <f>unique_contracts!M163</f>
        <v>0</v>
      </c>
      <c r="F168" s="99">
        <f>unique_contracts!N163</f>
        <v>0</v>
      </c>
      <c r="G168" s="99">
        <f>unique_contracts!P163</f>
        <v>0</v>
      </c>
      <c r="H168" s="99">
        <f>unique_contracts!R163</f>
        <v>0</v>
      </c>
      <c r="I168" s="99">
        <f>unique_contracts!V163</f>
        <v>0</v>
      </c>
      <c r="J168" s="118" t="str">
        <f>unique_contracts!AB163</f>
        <v>Buy</v>
      </c>
      <c r="K168" s="99">
        <f>unique_contracts!AM163</f>
        <v>2015</v>
      </c>
      <c r="L168" s="99">
        <f>unique_contracts!AN163</f>
        <v>9</v>
      </c>
      <c r="M168" s="99">
        <f>unique_contracts!AO163</f>
        <v>9</v>
      </c>
      <c r="N168" s="99">
        <f>unique_contracts!AP163</f>
        <v>2035</v>
      </c>
      <c r="O168" s="99">
        <f>unique_contracts!AQ163</f>
        <v>9</v>
      </c>
      <c r="P168" s="99">
        <f>unique_contracts!AR163</f>
        <v>8</v>
      </c>
      <c r="Q168" s="99" t="str">
        <f>unique_contracts!BP163</f>
        <v>EnergyCapacity</v>
      </c>
      <c r="R168" s="99">
        <f t="shared" si="14"/>
        <v>1</v>
      </c>
      <c r="S168" s="99" t="str">
        <f>IFERROR(IF(AND(I168&gt;0,E168="NotHybrid"),_xlfn.CONCAT(MAX(MIN(ROUNDDOWN(I168/D168,0),8),4),INDEX(resources!$G:$G,MATCH(B168,resources!$A:$A,0))),INDEX(resources!$G:$G,MATCH(B168,resources!$A:$A,0))),"n/a")</f>
        <v>biomass_wood</v>
      </c>
      <c r="T168" s="99" t="str">
        <f t="shared" si="15"/>
        <v>n/a</v>
      </c>
      <c r="U168" s="99" t="str">
        <f t="shared" si="16"/>
        <v>biomass_wood</v>
      </c>
      <c r="V168" s="99">
        <f t="shared" si="17"/>
        <v>2016</v>
      </c>
      <c r="W168" s="99">
        <f t="shared" si="18"/>
        <v>2034</v>
      </c>
      <c r="X168" s="116">
        <f t="shared" si="19"/>
        <v>1</v>
      </c>
      <c r="Y168" s="116">
        <f t="shared" si="20"/>
        <v>1</v>
      </c>
      <c r="Z168" s="99">
        <f>MIN((IFERROR(IF(AND($V168&lt;=Z$1,$W168&gt;=Z$1),INDEX(Reliability!E$23:E$50,MATCH($S168,Reliability!$C$23:$C$50,0)),0),0)*IF($T168="n/a",$D168*$Y168,$G168)+IFERROR(IF(AND($V168&lt;=Z$1,$W168&gt;=Z$1),INDEX(Reliability!E$23:E$50,MATCH($T168,Reliability!$C$23:$C$50,0)),0),0)*$H168*$X168*$Y168),$D168)*$R168</f>
        <v>10.477075054380535</v>
      </c>
      <c r="AA168" s="99">
        <f>MIN((IFERROR(IF(AND($V168&lt;=AA$1,$W168&gt;=AA$1),INDEX(Reliability!F$23:F$50,MATCH($S168,Reliability!$C$23:$C$50,0)),0),0)*IF($T168="n/a",$D168*$Y168,$G168)+IFERROR(IF(AND($V168&lt;=AA$1,$W168&gt;=AA$1),INDEX(Reliability!F$23:F$50,MATCH($T168,Reliability!$C$23:$C$50,0)),0),0)*$H168*$X168*$Y168),$D168)*$R168</f>
        <v>10.720430447872008</v>
      </c>
      <c r="AB168" s="99">
        <f>MIN((IFERROR(IF(AND($V168&lt;=AB$1,$W168&gt;=AB$1),INDEX(Reliability!G$23:G$50,MATCH($S168,Reliability!$C$23:$C$50,0)),0),0)*IF($T168="n/a",$D168*$Y168,$G168)+IFERROR(IF(AND($V168&lt;=AB$1,$W168&gt;=AB$1),INDEX(Reliability!G$23:G$50,MATCH($T168,Reliability!$C$23:$C$50,0)),0),0)*$H168*$X168*$Y168),$D168)*$R168</f>
        <v>10.963785841363482</v>
      </c>
      <c r="AC168" s="99">
        <f>MIN((IFERROR(IF(AND($V168&lt;=AC$1,$W168&gt;=AC$1),INDEX(Reliability!H$23:H$50,MATCH($S168,Reliability!$C$23:$C$50,0)),0),0)*IF($T168="n/a",$D168*$Y168,$G168)+IFERROR(IF(AND($V168&lt;=AC$1,$W168&gt;=AC$1),INDEX(Reliability!H$23:H$50,MATCH($T168,Reliability!$C$23:$C$50,0)),0),0)*$H168*$X168*$Y168),$D168)*$R168</f>
        <v>11.060251384242422</v>
      </c>
      <c r="AD168" s="99">
        <f>MIN((IFERROR(IF(AND($V168&lt;=AD$1,$W168&gt;=AD$1),INDEX(Reliability!I$23:I$50,MATCH($S168,Reliability!$C$23:$C$50,0)),0),0)*IF($T168="n/a",$D168*$Y168,$G168)+IFERROR(IF(AND($V168&lt;=AD$1,$W168&gt;=AD$1),INDEX(Reliability!I$23:I$50,MATCH($T168,Reliability!$C$23:$C$50,0)),0),0)*$H168*$X168*$Y168),$D168)*$R168</f>
        <v>11.156716927121364</v>
      </c>
      <c r="AE168" s="99">
        <f>MIN((IFERROR(IF(AND($V168&lt;=AE$1,$W168&gt;=AE$1),INDEX(Reliability!J$23:J$50,MATCH($S168,Reliability!$C$23:$C$50,0)),0),0)*IF($T168="n/a",$D168*$Y168,$G168)+IFERROR(IF(AND($V168&lt;=AE$1,$W168&gt;=AE$1),INDEX(Reliability!J$23:J$50,MATCH($T168,Reliability!$C$23:$C$50,0)),0),0)*$H168*$X168*$Y168),$D168)*$R168</f>
        <v>11.002336655330502</v>
      </c>
      <c r="AF168" s="99">
        <f>MIN((IFERROR(IF(AND($V168&lt;=AF$1,$W168&gt;=AF$1),INDEX(Reliability!K$23:K$50,MATCH($S168,Reliability!$C$23:$C$50,0)),0),0)*IF($T168="n/a",$D168*$Y168,$G168)+IFERROR(IF(AND($V168&lt;=AF$1,$W168&gt;=AF$1),INDEX(Reliability!K$23:K$50,MATCH($T168,Reliability!$C$23:$C$50,0)),0),0)*$H168*$X168*$Y168),$D168)*$R168</f>
        <v>10.847956383539641</v>
      </c>
      <c r="AG168" s="99">
        <f>MIN((IFERROR(IF(AND($V168&lt;=AG$1,$W168&gt;=AG$1),INDEX(Reliability!L$23:L$50,MATCH($S168,Reliability!$C$23:$C$50,0)),0),0)*IF($T168="n/a",$D168*$Y168,$G168)+IFERROR(IF(AND($V168&lt;=AG$1,$W168&gt;=AG$1),INDEX(Reliability!L$23:L$50,MATCH($T168,Reliability!$C$23:$C$50,0)),0),0)*$H168*$X168*$Y168),$D168)*$R168</f>
        <v>11.06412818666924</v>
      </c>
      <c r="AH168" s="99">
        <f>MIN((IFERROR(IF(AND($V168&lt;=AH$1,$W168&gt;=AH$1),INDEX(Reliability!M$23:M$50,MATCH($S168,Reliability!$C$23:$C$50,0)),0),0)*IF($T168="n/a",$D168*$Y168,$G168)+IFERROR(IF(AND($V168&lt;=AH$1,$W168&gt;=AH$1),INDEX(Reliability!M$23:M$50,MATCH($T168,Reliability!$C$23:$C$50,0)),0),0)*$H168*$X168*$Y168),$D168)*$R168</f>
        <v>11.280299989798838</v>
      </c>
      <c r="AI168" s="99">
        <f>MIN((IFERROR(IF(AND($V168&lt;=AI$1,$W168&gt;=AI$1),INDEX(Reliability!N$23:N$50,MATCH($S168,Reliability!$C$23:$C$50,0)),0),0)*IF($T168="n/a",$D168*$Y168,$G168)+IFERROR(IF(AND($V168&lt;=AI$1,$W168&gt;=AI$1),INDEX(Reliability!N$23:N$50,MATCH($T168,Reliability!$C$23:$C$50,0)),0),0)*$H168*$X168*$Y168),$D168)*$R168</f>
        <v>11.496471792928437</v>
      </c>
      <c r="AJ168" s="99">
        <f>MIN((IFERROR(IF(AND($V168&lt;=AJ$1,$W168&gt;=AJ$1),INDEX(Reliability!O$23:O$50,MATCH($S168,Reliability!$C$23:$C$50,0)),0),0)*IF($T168="n/a",$D168*$Y168,$G168)+IFERROR(IF(AND($V168&lt;=AJ$1,$W168&gt;=AJ$1),INDEX(Reliability!O$23:O$50,MATCH($T168,Reliability!$C$23:$C$50,0)),0),0)*$H168*$X168*$Y168),$D168)*$R168</f>
        <v>11.712643596058037</v>
      </c>
      <c r="AK168" s="99">
        <f>MIN((IFERROR(IF(AND($V168&lt;=AK$1,$W168&gt;=AK$1),INDEX(Reliability!P$23:P$50,MATCH($S168,Reliability!$C$23:$C$50,0)),0),0)*IF($T168="n/a",$D168*$Y168,$G168)+IFERROR(IF(AND($V168&lt;=AK$1,$W168&gt;=AK$1),INDEX(Reliability!P$23:P$50,MATCH($T168,Reliability!$C$23:$C$50,0)),0),0)*$H168*$X168*$Y168),$D168)*$R168</f>
        <v>0</v>
      </c>
    </row>
    <row r="169" spans="2:37" x14ac:dyDescent="0.25">
      <c r="B169" s="118" t="str">
        <f>unique_contracts!B164</f>
        <v>SPI LI_2_UNIT 1</v>
      </c>
      <c r="C169" s="99" t="str">
        <f>unique_contracts!D164</f>
        <v>Online</v>
      </c>
      <c r="D169" s="117">
        <f>unique_contracts!J164</f>
        <v>8.6999999999999993</v>
      </c>
      <c r="E169" s="99">
        <f>unique_contracts!M164</f>
        <v>0</v>
      </c>
      <c r="F169" s="99">
        <f>unique_contracts!N164</f>
        <v>0</v>
      </c>
      <c r="G169" s="99">
        <f>unique_contracts!P164</f>
        <v>0</v>
      </c>
      <c r="H169" s="99">
        <f>unique_contracts!R164</f>
        <v>0</v>
      </c>
      <c r="I169" s="99">
        <f>unique_contracts!V164</f>
        <v>0</v>
      </c>
      <c r="J169" s="118" t="str">
        <f>unique_contracts!AB164</f>
        <v>Buy</v>
      </c>
      <c r="K169" s="99">
        <f>unique_contracts!AM164</f>
        <v>2015</v>
      </c>
      <c r="L169" s="99">
        <f>unique_contracts!AN164</f>
        <v>9</v>
      </c>
      <c r="M169" s="99">
        <f>unique_contracts!AO164</f>
        <v>9</v>
      </c>
      <c r="N169" s="99">
        <f>unique_contracts!AP164</f>
        <v>2035</v>
      </c>
      <c r="O169" s="99">
        <f>unique_contracts!AQ164</f>
        <v>9</v>
      </c>
      <c r="P169" s="99">
        <f>unique_contracts!AR164</f>
        <v>8</v>
      </c>
      <c r="Q169" s="99" t="str">
        <f>unique_contracts!BP164</f>
        <v>EnergyCapacity</v>
      </c>
      <c r="R169" s="99">
        <f t="shared" si="14"/>
        <v>1</v>
      </c>
      <c r="S169" s="99" t="str">
        <f>IFERROR(IF(AND(I169&gt;0,E169="NotHybrid"),_xlfn.CONCAT(MAX(MIN(ROUNDDOWN(I169/D169,0),8),4),INDEX(resources!$G:$G,MATCH(B169,resources!$A:$A,0))),INDEX(resources!$G:$G,MATCH(B169,resources!$A:$A,0))),"n/a")</f>
        <v>biomass_wood</v>
      </c>
      <c r="T169" s="99" t="str">
        <f t="shared" si="15"/>
        <v>n/a</v>
      </c>
      <c r="U169" s="99" t="str">
        <f t="shared" si="16"/>
        <v>biomass_wood</v>
      </c>
      <c r="V169" s="99">
        <f t="shared" si="17"/>
        <v>2016</v>
      </c>
      <c r="W169" s="99">
        <f t="shared" si="18"/>
        <v>2034</v>
      </c>
      <c r="X169" s="116">
        <f t="shared" si="19"/>
        <v>1</v>
      </c>
      <c r="Y169" s="116">
        <f t="shared" si="20"/>
        <v>1</v>
      </c>
      <c r="Z169" s="99">
        <f>MIN((IFERROR(IF(AND($V169&lt;=Z$1,$W169&gt;=Z$1),INDEX(Reliability!E$23:E$50,MATCH($S169,Reliability!$C$23:$C$50,0)),0),0)*IF($T169="n/a",$D169*$Y169,$G169)+IFERROR(IF(AND($V169&lt;=Z$1,$W169&gt;=Z$1),INDEX(Reliability!E$23:E$50,MATCH($T169,Reliability!$C$23:$C$50,0)),0),0)*$H169*$X169*$Y169),$D169)*$R169</f>
        <v>6.7518928128230105</v>
      </c>
      <c r="AA169" s="99">
        <f>MIN((IFERROR(IF(AND($V169&lt;=AA$1,$W169&gt;=AA$1),INDEX(Reliability!F$23:F$50,MATCH($S169,Reliability!$C$23:$C$50,0)),0),0)*IF($T169="n/a",$D169*$Y169,$G169)+IFERROR(IF(AND($V169&lt;=AA$1,$W169&gt;=AA$1),INDEX(Reliability!F$23:F$50,MATCH($T169,Reliability!$C$23:$C$50,0)),0),0)*$H169*$X169*$Y169),$D169)*$R169</f>
        <v>6.908721844184182</v>
      </c>
      <c r="AB169" s="99">
        <f>MIN((IFERROR(IF(AND($V169&lt;=AB$1,$W169&gt;=AB$1),INDEX(Reliability!G$23:G$50,MATCH($S169,Reliability!$C$23:$C$50,0)),0),0)*IF($T169="n/a",$D169*$Y169,$G169)+IFERROR(IF(AND($V169&lt;=AB$1,$W169&gt;=AB$1),INDEX(Reliability!G$23:G$50,MATCH($T169,Reliability!$C$23:$C$50,0)),0),0)*$H169*$X169*$Y169),$D169)*$R169</f>
        <v>7.0655508755453544</v>
      </c>
      <c r="AC169" s="99">
        <f>MIN((IFERROR(IF(AND($V169&lt;=AC$1,$W169&gt;=AC$1),INDEX(Reliability!H$23:H$50,MATCH($S169,Reliability!$C$23:$C$50,0)),0),0)*IF($T169="n/a",$D169*$Y169,$G169)+IFERROR(IF(AND($V169&lt;=AC$1,$W169&gt;=AC$1),INDEX(Reliability!H$23:H$50,MATCH($T169,Reliability!$C$23:$C$50,0)),0),0)*$H169*$X169*$Y169),$D169)*$R169</f>
        <v>7.1277175587340054</v>
      </c>
      <c r="AD169" s="99">
        <f>MIN((IFERROR(IF(AND($V169&lt;=AD$1,$W169&gt;=AD$1),INDEX(Reliability!I$23:I$50,MATCH($S169,Reliability!$C$23:$C$50,0)),0),0)*IF($T169="n/a",$D169*$Y169,$G169)+IFERROR(IF(AND($V169&lt;=AD$1,$W169&gt;=AD$1),INDEX(Reliability!I$23:I$50,MATCH($T169,Reliability!$C$23:$C$50,0)),0),0)*$H169*$X169*$Y169),$D169)*$R169</f>
        <v>7.1898842419226563</v>
      </c>
      <c r="AE169" s="99">
        <f>MIN((IFERROR(IF(AND($V169&lt;=AE$1,$W169&gt;=AE$1),INDEX(Reliability!J$23:J$50,MATCH($S169,Reliability!$C$23:$C$50,0)),0),0)*IF($T169="n/a",$D169*$Y169,$G169)+IFERROR(IF(AND($V169&lt;=AE$1,$W169&gt;=AE$1),INDEX(Reliability!J$23:J$50,MATCH($T169,Reliability!$C$23:$C$50,0)),0),0)*$H169*$X169*$Y169),$D169)*$R169</f>
        <v>7.090394733435212</v>
      </c>
      <c r="AF169" s="99">
        <f>MIN((IFERROR(IF(AND($V169&lt;=AF$1,$W169&gt;=AF$1),INDEX(Reliability!K$23:K$50,MATCH($S169,Reliability!$C$23:$C$50,0)),0),0)*IF($T169="n/a",$D169*$Y169,$G169)+IFERROR(IF(AND($V169&lt;=AF$1,$W169&gt;=AF$1),INDEX(Reliability!K$23:K$50,MATCH($T169,Reliability!$C$23:$C$50,0)),0),0)*$H169*$X169*$Y169),$D169)*$R169</f>
        <v>6.9909052249477677</v>
      </c>
      <c r="AG169" s="99">
        <f>MIN((IFERROR(IF(AND($V169&lt;=AG$1,$W169&gt;=AG$1),INDEX(Reliability!L$23:L$50,MATCH($S169,Reliability!$C$23:$C$50,0)),0),0)*IF($T169="n/a",$D169*$Y169,$G169)+IFERROR(IF(AND($V169&lt;=AG$1,$W169&gt;=AG$1),INDEX(Reliability!L$23:L$50,MATCH($T169,Reliability!$C$23:$C$50,0)),0),0)*$H169*$X169*$Y169),$D169)*$R169</f>
        <v>7.1302159425201763</v>
      </c>
      <c r="AH169" s="99">
        <f>MIN((IFERROR(IF(AND($V169&lt;=AH$1,$W169&gt;=AH$1),INDEX(Reliability!M$23:M$50,MATCH($S169,Reliability!$C$23:$C$50,0)),0),0)*IF($T169="n/a",$D169*$Y169,$G169)+IFERROR(IF(AND($V169&lt;=AH$1,$W169&gt;=AH$1),INDEX(Reliability!M$23:M$50,MATCH($T169,Reliability!$C$23:$C$50,0)),0),0)*$H169*$X169*$Y169),$D169)*$R169</f>
        <v>7.2695266600925841</v>
      </c>
      <c r="AI169" s="99">
        <f>MIN((IFERROR(IF(AND($V169&lt;=AI$1,$W169&gt;=AI$1),INDEX(Reliability!N$23:N$50,MATCH($S169,Reliability!$C$23:$C$50,0)),0),0)*IF($T169="n/a",$D169*$Y169,$G169)+IFERROR(IF(AND($V169&lt;=AI$1,$W169&gt;=AI$1),INDEX(Reliability!N$23:N$50,MATCH($T169,Reliability!$C$23:$C$50,0)),0),0)*$H169*$X169*$Y169),$D169)*$R169</f>
        <v>7.4088373776649927</v>
      </c>
      <c r="AJ169" s="99">
        <f>MIN((IFERROR(IF(AND($V169&lt;=AJ$1,$W169&gt;=AJ$1),INDEX(Reliability!O$23:O$50,MATCH($S169,Reliability!$C$23:$C$50,0)),0),0)*IF($T169="n/a",$D169*$Y169,$G169)+IFERROR(IF(AND($V169&lt;=AJ$1,$W169&gt;=AJ$1),INDEX(Reliability!O$23:O$50,MATCH($T169,Reliability!$C$23:$C$50,0)),0),0)*$H169*$X169*$Y169),$D169)*$R169</f>
        <v>7.5481480952374005</v>
      </c>
      <c r="AK169" s="99">
        <f>MIN((IFERROR(IF(AND($V169&lt;=AK$1,$W169&gt;=AK$1),INDEX(Reliability!P$23:P$50,MATCH($S169,Reliability!$C$23:$C$50,0)),0),0)*IF($T169="n/a",$D169*$Y169,$G169)+IFERROR(IF(AND($V169&lt;=AK$1,$W169&gt;=AK$1),INDEX(Reliability!P$23:P$50,MATCH($T169,Reliability!$C$23:$C$50,0)),0),0)*$H169*$X169*$Y169),$D169)*$R169</f>
        <v>0</v>
      </c>
    </row>
    <row r="170" spans="2:37" x14ac:dyDescent="0.25">
      <c r="B170" s="118" t="str">
        <f>unique_contracts!B165</f>
        <v>SPBURN_2_UNIT 1</v>
      </c>
      <c r="C170" s="99" t="str">
        <f>unique_contracts!D165</f>
        <v>Online</v>
      </c>
      <c r="D170" s="117">
        <f>unique_contracts!J165</f>
        <v>9.6</v>
      </c>
      <c r="E170" s="99">
        <f>unique_contracts!M165</f>
        <v>0</v>
      </c>
      <c r="F170" s="99">
        <f>unique_contracts!N165</f>
        <v>0</v>
      </c>
      <c r="G170" s="99">
        <f>unique_contracts!P165</f>
        <v>0</v>
      </c>
      <c r="H170" s="99">
        <f>unique_contracts!R165</f>
        <v>0</v>
      </c>
      <c r="I170" s="99">
        <f>unique_contracts!V165</f>
        <v>0</v>
      </c>
      <c r="J170" s="118" t="str">
        <f>unique_contracts!AB165</f>
        <v>Buy</v>
      </c>
      <c r="K170" s="99">
        <f>unique_contracts!AM165</f>
        <v>2015</v>
      </c>
      <c r="L170" s="99">
        <f>unique_contracts!AN165</f>
        <v>9</v>
      </c>
      <c r="M170" s="99">
        <f>unique_contracts!AO165</f>
        <v>9</v>
      </c>
      <c r="N170" s="99">
        <f>unique_contracts!AP165</f>
        <v>2035</v>
      </c>
      <c r="O170" s="99">
        <f>unique_contracts!AQ165</f>
        <v>9</v>
      </c>
      <c r="P170" s="99">
        <f>unique_contracts!AR165</f>
        <v>8</v>
      </c>
      <c r="Q170" s="99" t="str">
        <f>unique_contracts!BP165</f>
        <v>EnergyCapacity</v>
      </c>
      <c r="R170" s="99">
        <f t="shared" si="14"/>
        <v>1</v>
      </c>
      <c r="S170" s="99" t="str">
        <f>IFERROR(IF(AND(I170&gt;0,E170="NotHybrid"),_xlfn.CONCAT(MAX(MIN(ROUNDDOWN(I170/D170,0),8),4),INDEX(resources!$G:$G,MATCH(B170,resources!$A:$A,0))),INDEX(resources!$G:$G,MATCH(B170,resources!$A:$A,0))),"n/a")</f>
        <v>biomass_wood</v>
      </c>
      <c r="T170" s="99" t="str">
        <f t="shared" si="15"/>
        <v>n/a</v>
      </c>
      <c r="U170" s="99" t="str">
        <f t="shared" si="16"/>
        <v>biomass_wood</v>
      </c>
      <c r="V170" s="99">
        <f t="shared" si="17"/>
        <v>2016</v>
      </c>
      <c r="W170" s="99">
        <f t="shared" si="18"/>
        <v>2034</v>
      </c>
      <c r="X170" s="116">
        <f t="shared" si="19"/>
        <v>1</v>
      </c>
      <c r="Y170" s="116">
        <f t="shared" si="20"/>
        <v>1</v>
      </c>
      <c r="Z170" s="99">
        <f>MIN((IFERROR(IF(AND($V170&lt;=Z$1,$W170&gt;=Z$1),INDEX(Reliability!E$23:E$50,MATCH($S170,Reliability!$C$23:$C$50,0)),0),0)*IF($T170="n/a",$D170*$Y170,$G170)+IFERROR(IF(AND($V170&lt;=Z$1,$W170&gt;=Z$1),INDEX(Reliability!E$23:E$50,MATCH($T170,Reliability!$C$23:$C$50,0)),0),0)*$H170*$X170*$Y170),$D170)*$R170</f>
        <v>7.4503644831150471</v>
      </c>
      <c r="AA170" s="99">
        <f>MIN((IFERROR(IF(AND($V170&lt;=AA$1,$W170&gt;=AA$1),INDEX(Reliability!F$23:F$50,MATCH($S170,Reliability!$C$23:$C$50,0)),0),0)*IF($T170="n/a",$D170*$Y170,$G170)+IFERROR(IF(AND($V170&lt;=AA$1,$W170&gt;=AA$1),INDEX(Reliability!F$23:F$50,MATCH($T170,Reliability!$C$23:$C$50,0)),0),0)*$H170*$X170*$Y170),$D170)*$R170</f>
        <v>7.623417207375649</v>
      </c>
      <c r="AB170" s="99">
        <f>MIN((IFERROR(IF(AND($V170&lt;=AB$1,$W170&gt;=AB$1),INDEX(Reliability!G$23:G$50,MATCH($S170,Reliability!$C$23:$C$50,0)),0),0)*IF($T170="n/a",$D170*$Y170,$G170)+IFERROR(IF(AND($V170&lt;=AB$1,$W170&gt;=AB$1),INDEX(Reliability!G$23:G$50,MATCH($T170,Reliability!$C$23:$C$50,0)),0),0)*$H170*$X170*$Y170),$D170)*$R170</f>
        <v>7.7964699316362527</v>
      </c>
      <c r="AC170" s="99">
        <f>MIN((IFERROR(IF(AND($V170&lt;=AC$1,$W170&gt;=AC$1),INDEX(Reliability!H$23:H$50,MATCH($S170,Reliability!$C$23:$C$50,0)),0),0)*IF($T170="n/a",$D170*$Y170,$G170)+IFERROR(IF(AND($V170&lt;=AC$1,$W170&gt;=AC$1),INDEX(Reliability!H$23:H$50,MATCH($T170,Reliability!$C$23:$C$50,0)),0),0)*$H170*$X170*$Y170),$D170)*$R170</f>
        <v>7.8650676510168331</v>
      </c>
      <c r="AD170" s="99">
        <f>MIN((IFERROR(IF(AND($V170&lt;=AD$1,$W170&gt;=AD$1),INDEX(Reliability!I$23:I$50,MATCH($S170,Reliability!$C$23:$C$50,0)),0),0)*IF($T170="n/a",$D170*$Y170,$G170)+IFERROR(IF(AND($V170&lt;=AD$1,$W170&gt;=AD$1),INDEX(Reliability!I$23:I$50,MATCH($T170,Reliability!$C$23:$C$50,0)),0),0)*$H170*$X170*$Y170),$D170)*$R170</f>
        <v>7.9336653703974136</v>
      </c>
      <c r="AE170" s="99">
        <f>MIN((IFERROR(IF(AND($V170&lt;=AE$1,$W170&gt;=AE$1),INDEX(Reliability!J$23:J$50,MATCH($S170,Reliability!$C$23:$C$50,0)),0),0)*IF($T170="n/a",$D170*$Y170,$G170)+IFERROR(IF(AND($V170&lt;=AE$1,$W170&gt;=AE$1),INDEX(Reliability!J$23:J$50,MATCH($T170,Reliability!$C$23:$C$50,0)),0),0)*$H170*$X170*$Y170),$D170)*$R170</f>
        <v>7.8238838437905791</v>
      </c>
      <c r="AF170" s="99">
        <f>MIN((IFERROR(IF(AND($V170&lt;=AF$1,$W170&gt;=AF$1),INDEX(Reliability!K$23:K$50,MATCH($S170,Reliability!$C$23:$C$50,0)),0),0)*IF($T170="n/a",$D170*$Y170,$G170)+IFERROR(IF(AND($V170&lt;=AF$1,$W170&gt;=AF$1),INDEX(Reliability!K$23:K$50,MATCH($T170,Reliability!$C$23:$C$50,0)),0),0)*$H170*$X170*$Y170),$D170)*$R170</f>
        <v>7.7141023171837446</v>
      </c>
      <c r="AG170" s="99">
        <f>MIN((IFERROR(IF(AND($V170&lt;=AG$1,$W170&gt;=AG$1),INDEX(Reliability!L$23:L$50,MATCH($S170,Reliability!$C$23:$C$50,0)),0),0)*IF($T170="n/a",$D170*$Y170,$G170)+IFERROR(IF(AND($V170&lt;=AG$1,$W170&gt;=AG$1),INDEX(Reliability!L$23:L$50,MATCH($T170,Reliability!$C$23:$C$50,0)),0),0)*$H170*$X170*$Y170),$D170)*$R170</f>
        <v>7.8678244882981261</v>
      </c>
      <c r="AH170" s="99">
        <f>MIN((IFERROR(IF(AND($V170&lt;=AH$1,$W170&gt;=AH$1),INDEX(Reliability!M$23:M$50,MATCH($S170,Reliability!$C$23:$C$50,0)),0),0)*IF($T170="n/a",$D170*$Y170,$G170)+IFERROR(IF(AND($V170&lt;=AH$1,$W170&gt;=AH$1),INDEX(Reliability!M$23:M$50,MATCH($T170,Reliability!$C$23:$C$50,0)),0),0)*$H170*$X170*$Y170),$D170)*$R170</f>
        <v>8.0215466594125076</v>
      </c>
      <c r="AI170" s="99">
        <f>MIN((IFERROR(IF(AND($V170&lt;=AI$1,$W170&gt;=AI$1),INDEX(Reliability!N$23:N$50,MATCH($S170,Reliability!$C$23:$C$50,0)),0),0)*IF($T170="n/a",$D170*$Y170,$G170)+IFERROR(IF(AND($V170&lt;=AI$1,$W170&gt;=AI$1),INDEX(Reliability!N$23:N$50,MATCH($T170,Reliability!$C$23:$C$50,0)),0),0)*$H170*$X170*$Y170),$D170)*$R170</f>
        <v>8.175268830526889</v>
      </c>
      <c r="AJ170" s="99">
        <f>MIN((IFERROR(IF(AND($V170&lt;=AJ$1,$W170&gt;=AJ$1),INDEX(Reliability!O$23:O$50,MATCH($S170,Reliability!$C$23:$C$50,0)),0),0)*IF($T170="n/a",$D170*$Y170,$G170)+IFERROR(IF(AND($V170&lt;=AJ$1,$W170&gt;=AJ$1),INDEX(Reliability!O$23:O$50,MATCH($T170,Reliability!$C$23:$C$50,0)),0),0)*$H170*$X170*$Y170),$D170)*$R170</f>
        <v>8.3289910016412705</v>
      </c>
      <c r="AK170" s="99">
        <f>MIN((IFERROR(IF(AND($V170&lt;=AK$1,$W170&gt;=AK$1),INDEX(Reliability!P$23:P$50,MATCH($S170,Reliability!$C$23:$C$50,0)),0),0)*IF($T170="n/a",$D170*$Y170,$G170)+IFERROR(IF(AND($V170&lt;=AK$1,$W170&gt;=AK$1),INDEX(Reliability!P$23:P$50,MATCH($T170,Reliability!$C$23:$C$50,0)),0),0)*$H170*$X170*$Y170),$D170)*$R170</f>
        <v>0</v>
      </c>
    </row>
    <row r="171" spans="2:37" x14ac:dyDescent="0.25">
      <c r="B171" s="118" t="str">
        <f>unique_contracts!B166</f>
        <v>SPAULD_6_UNIT12</v>
      </c>
      <c r="C171" s="99" t="str">
        <f>unique_contracts!D166</f>
        <v>Online</v>
      </c>
      <c r="D171" s="117">
        <f>unique_contracts!J166</f>
        <v>7</v>
      </c>
      <c r="E171" s="99">
        <f>unique_contracts!M166</f>
        <v>0</v>
      </c>
      <c r="F171" s="99">
        <f>unique_contracts!N166</f>
        <v>0</v>
      </c>
      <c r="G171" s="99">
        <f>unique_contracts!P166</f>
        <v>0</v>
      </c>
      <c r="H171" s="99">
        <f>unique_contracts!R166</f>
        <v>0</v>
      </c>
      <c r="I171" s="99">
        <f>unique_contracts!V166</f>
        <v>0</v>
      </c>
      <c r="J171" s="118" t="str">
        <f>unique_contracts!AB166</f>
        <v>Owned</v>
      </c>
      <c r="K171" s="99">
        <f>unique_contracts!AM166</f>
        <v>1950</v>
      </c>
      <c r="L171" s="99">
        <f>unique_contracts!AN166</f>
        <v>1</v>
      </c>
      <c r="M171" s="99">
        <f>unique_contracts!AO166</f>
        <v>1</v>
      </c>
      <c r="N171" s="99">
        <f>unique_contracts!AP166</f>
        <v>2099</v>
      </c>
      <c r="O171" s="99">
        <f>unique_contracts!AQ166</f>
        <v>12</v>
      </c>
      <c r="P171" s="99">
        <f>unique_contracts!AR166</f>
        <v>31</v>
      </c>
      <c r="Q171" s="99" t="str">
        <f>unique_contracts!BP166</f>
        <v>EnergyCapacity</v>
      </c>
      <c r="R171" s="99">
        <f t="shared" si="14"/>
        <v>1</v>
      </c>
      <c r="S171" s="99" t="str">
        <f>IFERROR(IF(AND(I171&gt;0,E171="NotHybrid"),_xlfn.CONCAT(MAX(MIN(ROUNDDOWN(I171/D171,0),8),4),INDEX(resources!$G:$G,MATCH(B171,resources!$A:$A,0))),INDEX(resources!$G:$G,MATCH(B171,resources!$A:$A,0))),"n/a")</f>
        <v>hydro</v>
      </c>
      <c r="T171" s="99" t="str">
        <f t="shared" si="15"/>
        <v>n/a</v>
      </c>
      <c r="U171" s="99" t="str">
        <f t="shared" si="16"/>
        <v>hydro</v>
      </c>
      <c r="V171" s="99">
        <f t="shared" si="17"/>
        <v>1950</v>
      </c>
      <c r="W171" s="99">
        <f t="shared" si="18"/>
        <v>2099</v>
      </c>
      <c r="X171" s="116">
        <f t="shared" si="19"/>
        <v>1</v>
      </c>
      <c r="Y171" s="116">
        <f t="shared" si="20"/>
        <v>1</v>
      </c>
      <c r="Z171" s="99">
        <f>MIN((IFERROR(IF(AND($V171&lt;=Z$1,$W171&gt;=Z$1),INDEX(Reliability!E$23:E$50,MATCH($S171,Reliability!$C$23:$C$50,0)),0),0)*IF($T171="n/a",$D171*$Y171,$G171)+IFERROR(IF(AND($V171&lt;=Z$1,$W171&gt;=Z$1),INDEX(Reliability!E$23:E$50,MATCH($T171,Reliability!$C$23:$C$50,0)),0),0)*$H171*$X171*$Y171),$D171)*$R171</f>
        <v>3.5565979830166534</v>
      </c>
      <c r="AA171" s="99">
        <f>MIN((IFERROR(IF(AND($V171&lt;=AA$1,$W171&gt;=AA$1),INDEX(Reliability!F$23:F$50,MATCH($S171,Reliability!$C$23:$C$50,0)),0),0)*IF($T171="n/a",$D171*$Y171,$G171)+IFERROR(IF(AND($V171&lt;=AA$1,$W171&gt;=AA$1),INDEX(Reliability!F$23:F$50,MATCH($T171,Reliability!$C$23:$C$50,0)),0),0)*$H171*$X171*$Y171),$D171)*$R171</f>
        <v>3.6495608803414177</v>
      </c>
      <c r="AB171" s="99">
        <f>MIN((IFERROR(IF(AND($V171&lt;=AB$1,$W171&gt;=AB$1),INDEX(Reliability!G$23:G$50,MATCH($S171,Reliability!$C$23:$C$50,0)),0),0)*IF($T171="n/a",$D171*$Y171,$G171)+IFERROR(IF(AND($V171&lt;=AB$1,$W171&gt;=AB$1),INDEX(Reliability!G$23:G$50,MATCH($T171,Reliability!$C$23:$C$50,0)),0),0)*$H171*$X171*$Y171),$D171)*$R171</f>
        <v>3.7425237776661819</v>
      </c>
      <c r="AC171" s="99">
        <f>MIN((IFERROR(IF(AND($V171&lt;=AC$1,$W171&gt;=AC$1),INDEX(Reliability!H$23:H$50,MATCH($S171,Reliability!$C$23:$C$50,0)),0),0)*IF($T171="n/a",$D171*$Y171,$G171)+IFERROR(IF(AND($V171&lt;=AC$1,$W171&gt;=AC$1),INDEX(Reliability!H$23:H$50,MATCH($T171,Reliability!$C$23:$C$50,0)),0),0)*$H171*$X171*$Y171),$D171)*$R171</f>
        <v>3.6724395281571374</v>
      </c>
      <c r="AD171" s="99">
        <f>MIN((IFERROR(IF(AND($V171&lt;=AD$1,$W171&gt;=AD$1),INDEX(Reliability!I$23:I$50,MATCH($S171,Reliability!$C$23:$C$50,0)),0),0)*IF($T171="n/a",$D171*$Y171,$G171)+IFERROR(IF(AND($V171&lt;=AD$1,$W171&gt;=AD$1),INDEX(Reliability!I$23:I$50,MATCH($T171,Reliability!$C$23:$C$50,0)),0),0)*$H171*$X171*$Y171),$D171)*$R171</f>
        <v>3.6023552786480937</v>
      </c>
      <c r="AE171" s="99">
        <f>MIN((IFERROR(IF(AND($V171&lt;=AE$1,$W171&gt;=AE$1),INDEX(Reliability!J$23:J$50,MATCH($S171,Reliability!$C$23:$C$50,0)),0),0)*IF($T171="n/a",$D171*$Y171,$G171)+IFERROR(IF(AND($V171&lt;=AE$1,$W171&gt;=AE$1),INDEX(Reliability!J$23:J$50,MATCH($T171,Reliability!$C$23:$C$50,0)),0),0)*$H171*$X171*$Y171),$D171)*$R171</f>
        <v>3.7076157038011748</v>
      </c>
      <c r="AF171" s="99">
        <f>MIN((IFERROR(IF(AND($V171&lt;=AF$1,$W171&gt;=AF$1),INDEX(Reliability!K$23:K$50,MATCH($S171,Reliability!$C$23:$C$50,0)),0),0)*IF($T171="n/a",$D171*$Y171,$G171)+IFERROR(IF(AND($V171&lt;=AF$1,$W171&gt;=AF$1),INDEX(Reliability!K$23:K$50,MATCH($T171,Reliability!$C$23:$C$50,0)),0),0)*$H171*$X171*$Y171),$D171)*$R171</f>
        <v>3.812876128954255</v>
      </c>
      <c r="AG171" s="99">
        <f>MIN((IFERROR(IF(AND($V171&lt;=AG$1,$W171&gt;=AG$1),INDEX(Reliability!L$23:L$50,MATCH($S171,Reliability!$C$23:$C$50,0)),0),0)*IF($T171="n/a",$D171*$Y171,$G171)+IFERROR(IF(AND($V171&lt;=AG$1,$W171&gt;=AG$1),INDEX(Reliability!L$23:L$50,MATCH($T171,Reliability!$C$23:$C$50,0)),0),0)*$H171*$X171*$Y171),$D171)*$R171</f>
        <v>3.6520744007951631</v>
      </c>
      <c r="AH171" s="99">
        <f>MIN((IFERROR(IF(AND($V171&lt;=AH$1,$W171&gt;=AH$1),INDEX(Reliability!M$23:M$50,MATCH($S171,Reliability!$C$23:$C$50,0)),0),0)*IF($T171="n/a",$D171*$Y171,$G171)+IFERROR(IF(AND($V171&lt;=AH$1,$W171&gt;=AH$1),INDEX(Reliability!M$23:M$50,MATCH($T171,Reliability!$C$23:$C$50,0)),0),0)*$H171*$X171*$Y171),$D171)*$R171</f>
        <v>3.4912726726360708</v>
      </c>
      <c r="AI171" s="99">
        <f>MIN((IFERROR(IF(AND($V171&lt;=AI$1,$W171&gt;=AI$1),INDEX(Reliability!N$23:N$50,MATCH($S171,Reliability!$C$23:$C$50,0)),0),0)*IF($T171="n/a",$D171*$Y171,$G171)+IFERROR(IF(AND($V171&lt;=AI$1,$W171&gt;=AI$1),INDEX(Reliability!N$23:N$50,MATCH($T171,Reliability!$C$23:$C$50,0)),0),0)*$H171*$X171*$Y171),$D171)*$R171</f>
        <v>3.3304709444769784</v>
      </c>
      <c r="AJ171" s="99">
        <f>MIN((IFERROR(IF(AND($V171&lt;=AJ$1,$W171&gt;=AJ$1),INDEX(Reliability!O$23:O$50,MATCH($S171,Reliability!$C$23:$C$50,0)),0),0)*IF($T171="n/a",$D171*$Y171,$G171)+IFERROR(IF(AND($V171&lt;=AJ$1,$W171&gt;=AJ$1),INDEX(Reliability!O$23:O$50,MATCH($T171,Reliability!$C$23:$C$50,0)),0),0)*$H171*$X171*$Y171),$D171)*$R171</f>
        <v>3.1696692163178861</v>
      </c>
      <c r="AK171" s="99">
        <f>MIN((IFERROR(IF(AND($V171&lt;=AK$1,$W171&gt;=AK$1),INDEX(Reliability!P$23:P$50,MATCH($S171,Reliability!$C$23:$C$50,0)),0),0)*IF($T171="n/a",$D171*$Y171,$G171)+IFERROR(IF(AND($V171&lt;=AK$1,$W171&gt;=AK$1),INDEX(Reliability!P$23:P$50,MATCH($T171,Reliability!$C$23:$C$50,0)),0),0)*$H171*$X171*$Y171),$D171)*$R171</f>
        <v>3.0088674881587938</v>
      </c>
    </row>
    <row r="172" spans="2:37" x14ac:dyDescent="0.25">
      <c r="B172" s="118" t="str">
        <f>unique_contracts!B167</f>
        <v>SPAULD_6_UNIT 3</v>
      </c>
      <c r="C172" s="99" t="str">
        <f>unique_contracts!D167</f>
        <v>Online</v>
      </c>
      <c r="D172" s="117">
        <f>unique_contracts!J167</f>
        <v>5.8</v>
      </c>
      <c r="E172" s="99">
        <f>unique_contracts!M167</f>
        <v>0</v>
      </c>
      <c r="F172" s="99">
        <f>unique_contracts!N167</f>
        <v>0</v>
      </c>
      <c r="G172" s="99">
        <f>unique_contracts!P167</f>
        <v>0</v>
      </c>
      <c r="H172" s="99">
        <f>unique_contracts!R167</f>
        <v>0</v>
      </c>
      <c r="I172" s="99">
        <f>unique_contracts!V167</f>
        <v>0</v>
      </c>
      <c r="J172" s="118" t="str">
        <f>unique_contracts!AB167</f>
        <v>Owned</v>
      </c>
      <c r="K172" s="99">
        <f>unique_contracts!AM167</f>
        <v>1950</v>
      </c>
      <c r="L172" s="99">
        <f>unique_contracts!AN167</f>
        <v>1</v>
      </c>
      <c r="M172" s="99">
        <f>unique_contracts!AO167</f>
        <v>1</v>
      </c>
      <c r="N172" s="99">
        <f>unique_contracts!AP167</f>
        <v>2099</v>
      </c>
      <c r="O172" s="99">
        <f>unique_contracts!AQ167</f>
        <v>12</v>
      </c>
      <c r="P172" s="99">
        <f>unique_contracts!AR167</f>
        <v>31</v>
      </c>
      <c r="Q172" s="99" t="str">
        <f>unique_contracts!BP167</f>
        <v>EnergyCapacity</v>
      </c>
      <c r="R172" s="99">
        <f t="shared" si="14"/>
        <v>1</v>
      </c>
      <c r="S172" s="99" t="str">
        <f>IFERROR(IF(AND(I172&gt;0,E172="NotHybrid"),_xlfn.CONCAT(MAX(MIN(ROUNDDOWN(I172/D172,0),8),4),INDEX(resources!$G:$G,MATCH(B172,resources!$A:$A,0))),INDEX(resources!$G:$G,MATCH(B172,resources!$A:$A,0))),"n/a")</f>
        <v>hydro</v>
      </c>
      <c r="T172" s="99" t="str">
        <f t="shared" si="15"/>
        <v>n/a</v>
      </c>
      <c r="U172" s="99" t="str">
        <f t="shared" si="16"/>
        <v>hydro</v>
      </c>
      <c r="V172" s="99">
        <f t="shared" si="17"/>
        <v>1950</v>
      </c>
      <c r="W172" s="99">
        <f t="shared" si="18"/>
        <v>2099</v>
      </c>
      <c r="X172" s="116">
        <f t="shared" si="19"/>
        <v>1</v>
      </c>
      <c r="Y172" s="116">
        <f t="shared" si="20"/>
        <v>1</v>
      </c>
      <c r="Z172" s="99">
        <f>MIN((IFERROR(IF(AND($V172&lt;=Z$1,$W172&gt;=Z$1),INDEX(Reliability!E$23:E$50,MATCH($S172,Reliability!$C$23:$C$50,0)),0),0)*IF($T172="n/a",$D172*$Y172,$G172)+IFERROR(IF(AND($V172&lt;=Z$1,$W172&gt;=Z$1),INDEX(Reliability!E$23:E$50,MATCH($T172,Reliability!$C$23:$C$50,0)),0),0)*$H172*$X172*$Y172),$D172)*$R172</f>
        <v>2.9468954716423701</v>
      </c>
      <c r="AA172" s="99">
        <f>MIN((IFERROR(IF(AND($V172&lt;=AA$1,$W172&gt;=AA$1),INDEX(Reliability!F$23:F$50,MATCH($S172,Reliability!$C$23:$C$50,0)),0),0)*IF($T172="n/a",$D172*$Y172,$G172)+IFERROR(IF(AND($V172&lt;=AA$1,$W172&gt;=AA$1),INDEX(Reliability!F$23:F$50,MATCH($T172,Reliability!$C$23:$C$50,0)),0),0)*$H172*$X172*$Y172),$D172)*$R172</f>
        <v>3.0239218722828887</v>
      </c>
      <c r="AB172" s="99">
        <f>MIN((IFERROR(IF(AND($V172&lt;=AB$1,$W172&gt;=AB$1),INDEX(Reliability!G$23:G$50,MATCH($S172,Reliability!$C$23:$C$50,0)),0),0)*IF($T172="n/a",$D172*$Y172,$G172)+IFERROR(IF(AND($V172&lt;=AB$1,$W172&gt;=AB$1),INDEX(Reliability!G$23:G$50,MATCH($T172,Reliability!$C$23:$C$50,0)),0),0)*$H172*$X172*$Y172),$D172)*$R172</f>
        <v>3.1009482729234077</v>
      </c>
      <c r="AC172" s="99">
        <f>MIN((IFERROR(IF(AND($V172&lt;=AC$1,$W172&gt;=AC$1),INDEX(Reliability!H$23:H$50,MATCH($S172,Reliability!$C$23:$C$50,0)),0),0)*IF($T172="n/a",$D172*$Y172,$G172)+IFERROR(IF(AND($V172&lt;=AC$1,$W172&gt;=AC$1),INDEX(Reliability!H$23:H$50,MATCH($T172,Reliability!$C$23:$C$50,0)),0),0)*$H172*$X172*$Y172),$D172)*$R172</f>
        <v>3.0428784661873425</v>
      </c>
      <c r="AD172" s="99">
        <f>MIN((IFERROR(IF(AND($V172&lt;=AD$1,$W172&gt;=AD$1),INDEX(Reliability!I$23:I$50,MATCH($S172,Reliability!$C$23:$C$50,0)),0),0)*IF($T172="n/a",$D172*$Y172,$G172)+IFERROR(IF(AND($V172&lt;=AD$1,$W172&gt;=AD$1),INDEX(Reliability!I$23:I$50,MATCH($T172,Reliability!$C$23:$C$50,0)),0),0)*$H172*$X172*$Y172),$D172)*$R172</f>
        <v>2.9848086594512777</v>
      </c>
      <c r="AE172" s="99">
        <f>MIN((IFERROR(IF(AND($V172&lt;=AE$1,$W172&gt;=AE$1),INDEX(Reliability!J$23:J$50,MATCH($S172,Reliability!$C$23:$C$50,0)),0),0)*IF($T172="n/a",$D172*$Y172,$G172)+IFERROR(IF(AND($V172&lt;=AE$1,$W172&gt;=AE$1),INDEX(Reliability!J$23:J$50,MATCH($T172,Reliability!$C$23:$C$50,0)),0),0)*$H172*$X172*$Y172),$D172)*$R172</f>
        <v>3.072024440292402</v>
      </c>
      <c r="AF172" s="99">
        <f>MIN((IFERROR(IF(AND($V172&lt;=AF$1,$W172&gt;=AF$1),INDEX(Reliability!K$23:K$50,MATCH($S172,Reliability!$C$23:$C$50,0)),0),0)*IF($T172="n/a",$D172*$Y172,$G172)+IFERROR(IF(AND($V172&lt;=AF$1,$W172&gt;=AF$1),INDEX(Reliability!K$23:K$50,MATCH($T172,Reliability!$C$23:$C$50,0)),0),0)*$H172*$X172*$Y172),$D172)*$R172</f>
        <v>3.1592402211335258</v>
      </c>
      <c r="AG172" s="99">
        <f>MIN((IFERROR(IF(AND($V172&lt;=AG$1,$W172&gt;=AG$1),INDEX(Reliability!L$23:L$50,MATCH($S172,Reliability!$C$23:$C$50,0)),0),0)*IF($T172="n/a",$D172*$Y172,$G172)+IFERROR(IF(AND($V172&lt;=AG$1,$W172&gt;=AG$1),INDEX(Reliability!L$23:L$50,MATCH($T172,Reliability!$C$23:$C$50,0)),0),0)*$H172*$X172*$Y172),$D172)*$R172</f>
        <v>3.0260045035159924</v>
      </c>
      <c r="AH172" s="99">
        <f>MIN((IFERROR(IF(AND($V172&lt;=AH$1,$W172&gt;=AH$1),INDEX(Reliability!M$23:M$50,MATCH($S172,Reliability!$C$23:$C$50,0)),0),0)*IF($T172="n/a",$D172*$Y172,$G172)+IFERROR(IF(AND($V172&lt;=AH$1,$W172&gt;=AH$1),INDEX(Reliability!M$23:M$50,MATCH($T172,Reliability!$C$23:$C$50,0)),0),0)*$H172*$X172*$Y172),$D172)*$R172</f>
        <v>2.8927687858984585</v>
      </c>
      <c r="AI172" s="99">
        <f>MIN((IFERROR(IF(AND($V172&lt;=AI$1,$W172&gt;=AI$1),INDEX(Reliability!N$23:N$50,MATCH($S172,Reliability!$C$23:$C$50,0)),0),0)*IF($T172="n/a",$D172*$Y172,$G172)+IFERROR(IF(AND($V172&lt;=AI$1,$W172&gt;=AI$1),INDEX(Reliability!N$23:N$50,MATCH($T172,Reliability!$C$23:$C$50,0)),0),0)*$H172*$X172*$Y172),$D172)*$R172</f>
        <v>2.7595330682809247</v>
      </c>
      <c r="AJ172" s="99">
        <f>MIN((IFERROR(IF(AND($V172&lt;=AJ$1,$W172&gt;=AJ$1),INDEX(Reliability!O$23:O$50,MATCH($S172,Reliability!$C$23:$C$50,0)),0),0)*IF($T172="n/a",$D172*$Y172,$G172)+IFERROR(IF(AND($V172&lt;=AJ$1,$W172&gt;=AJ$1),INDEX(Reliability!O$23:O$50,MATCH($T172,Reliability!$C$23:$C$50,0)),0),0)*$H172*$X172*$Y172),$D172)*$R172</f>
        <v>2.6262973506633913</v>
      </c>
      <c r="AK172" s="99">
        <f>MIN((IFERROR(IF(AND($V172&lt;=AK$1,$W172&gt;=AK$1),INDEX(Reliability!P$23:P$50,MATCH($S172,Reliability!$C$23:$C$50,0)),0),0)*IF($T172="n/a",$D172*$Y172,$G172)+IFERROR(IF(AND($V172&lt;=AK$1,$W172&gt;=AK$1),INDEX(Reliability!P$23:P$50,MATCH($T172,Reliability!$C$23:$C$50,0)),0),0)*$H172*$X172*$Y172),$D172)*$R172</f>
        <v>2.4930616330458575</v>
      </c>
    </row>
    <row r="173" spans="2:37" x14ac:dyDescent="0.25">
      <c r="B173" s="118" t="str">
        <f>unique_contracts!B168</f>
        <v>SOUTH_2_UNIT</v>
      </c>
      <c r="C173" s="99" t="str">
        <f>unique_contracts!D168</f>
        <v>Online</v>
      </c>
      <c r="D173" s="117">
        <f>unique_contracts!J168</f>
        <v>7</v>
      </c>
      <c r="E173" s="99">
        <f>unique_contracts!M168</f>
        <v>0</v>
      </c>
      <c r="F173" s="99">
        <f>unique_contracts!N168</f>
        <v>0</v>
      </c>
      <c r="G173" s="99">
        <f>unique_contracts!P168</f>
        <v>0</v>
      </c>
      <c r="H173" s="99">
        <f>unique_contracts!R168</f>
        <v>0</v>
      </c>
      <c r="I173" s="99">
        <f>unique_contracts!V168</f>
        <v>0</v>
      </c>
      <c r="J173" s="118" t="str">
        <f>unique_contracts!AB168</f>
        <v>Owned</v>
      </c>
      <c r="K173" s="99">
        <f>unique_contracts!AM168</f>
        <v>1950</v>
      </c>
      <c r="L173" s="99">
        <f>unique_contracts!AN168</f>
        <v>1</v>
      </c>
      <c r="M173" s="99">
        <f>unique_contracts!AO168</f>
        <v>1</v>
      </c>
      <c r="N173" s="99">
        <f>unique_contracts!AP168</f>
        <v>2099</v>
      </c>
      <c r="O173" s="99">
        <f>unique_contracts!AQ168</f>
        <v>12</v>
      </c>
      <c r="P173" s="99">
        <f>unique_contracts!AR168</f>
        <v>31</v>
      </c>
      <c r="Q173" s="99" t="str">
        <f>unique_contracts!BP168</f>
        <v>EnergyCapacity</v>
      </c>
      <c r="R173" s="99">
        <f t="shared" si="14"/>
        <v>1</v>
      </c>
      <c r="S173" s="99" t="str">
        <f>IFERROR(IF(AND(I173&gt;0,E173="NotHybrid"),_xlfn.CONCAT(MAX(MIN(ROUNDDOWN(I173/D173,0),8),4),INDEX(resources!$G:$G,MATCH(B173,resources!$A:$A,0))),INDEX(resources!$G:$G,MATCH(B173,resources!$A:$A,0))),"n/a")</f>
        <v>small_hydro</v>
      </c>
      <c r="T173" s="99" t="str">
        <f t="shared" si="15"/>
        <v>n/a</v>
      </c>
      <c r="U173" s="99" t="str">
        <f t="shared" si="16"/>
        <v>small_hydro</v>
      </c>
      <c r="V173" s="99">
        <f t="shared" si="17"/>
        <v>1950</v>
      </c>
      <c r="W173" s="99">
        <f t="shared" si="18"/>
        <v>2099</v>
      </c>
      <c r="X173" s="116">
        <f t="shared" si="19"/>
        <v>1</v>
      </c>
      <c r="Y173" s="116">
        <f t="shared" si="20"/>
        <v>1</v>
      </c>
      <c r="Z173" s="99">
        <f>MIN((IFERROR(IF(AND($V173&lt;=Z$1,$W173&gt;=Z$1),INDEX(Reliability!E$23:E$50,MATCH($S173,Reliability!$C$23:$C$50,0)),0),0)*IF($T173="n/a",$D173*$Y173,$G173)+IFERROR(IF(AND($V173&lt;=Z$1,$W173&gt;=Z$1),INDEX(Reliability!E$23:E$50,MATCH($T173,Reliability!$C$23:$C$50,0)),0),0)*$H173*$X173*$Y173),$D173)*$R173</f>
        <v>2.5507717207803426</v>
      </c>
      <c r="AA173" s="99">
        <f>MIN((IFERROR(IF(AND($V173&lt;=AA$1,$W173&gt;=AA$1),INDEX(Reliability!F$23:F$50,MATCH($S173,Reliability!$C$23:$C$50,0)),0),0)*IF($T173="n/a",$D173*$Y173,$G173)+IFERROR(IF(AND($V173&lt;=AA$1,$W173&gt;=AA$1),INDEX(Reliability!F$23:F$50,MATCH($T173,Reliability!$C$23:$C$50,0)),0),0)*$H173*$X173*$Y173),$D173)*$R173</f>
        <v>2.6174441787612945</v>
      </c>
      <c r="AB173" s="99">
        <f>MIN((IFERROR(IF(AND($V173&lt;=AB$1,$W173&gt;=AB$1),INDEX(Reliability!G$23:G$50,MATCH($S173,Reliability!$C$23:$C$50,0)),0),0)*IF($T173="n/a",$D173*$Y173,$G173)+IFERROR(IF(AND($V173&lt;=AB$1,$W173&gt;=AB$1),INDEX(Reliability!G$23:G$50,MATCH($T173,Reliability!$C$23:$C$50,0)),0),0)*$H173*$X173*$Y173),$D173)*$R173</f>
        <v>2.6841166367422455</v>
      </c>
      <c r="AC173" s="99">
        <f>MIN((IFERROR(IF(AND($V173&lt;=AC$1,$W173&gt;=AC$1),INDEX(Reliability!H$23:H$50,MATCH($S173,Reliability!$C$23:$C$50,0)),0),0)*IF($T173="n/a",$D173*$Y173,$G173)+IFERROR(IF(AND($V173&lt;=AC$1,$W173&gt;=AC$1),INDEX(Reliability!H$23:H$50,MATCH($T173,Reliability!$C$23:$C$50,0)),0),0)*$H173*$X173*$Y173),$D173)*$R173</f>
        <v>2.6338526140516199</v>
      </c>
      <c r="AD173" s="99">
        <f>MIN((IFERROR(IF(AND($V173&lt;=AD$1,$W173&gt;=AD$1),INDEX(Reliability!I$23:I$50,MATCH($S173,Reliability!$C$23:$C$50,0)),0),0)*IF($T173="n/a",$D173*$Y173,$G173)+IFERROR(IF(AND($V173&lt;=AD$1,$W173&gt;=AD$1),INDEX(Reliability!I$23:I$50,MATCH($T173,Reliability!$C$23:$C$50,0)),0),0)*$H173*$X173*$Y173),$D173)*$R173</f>
        <v>2.5835885913609937</v>
      </c>
      <c r="AE173" s="99">
        <f>MIN((IFERROR(IF(AND($V173&lt;=AE$1,$W173&gt;=AE$1),INDEX(Reliability!J$23:J$50,MATCH($S173,Reliability!$C$23:$C$50,0)),0),0)*IF($T173="n/a",$D173*$Y173,$G173)+IFERROR(IF(AND($V173&lt;=AE$1,$W173&gt;=AE$1),INDEX(Reliability!J$23:J$50,MATCH($T173,Reliability!$C$23:$C$50,0)),0),0)*$H173*$X173*$Y173),$D173)*$R173</f>
        <v>2.659080765927786</v>
      </c>
      <c r="AF173" s="99">
        <f>MIN((IFERROR(IF(AND($V173&lt;=AF$1,$W173&gt;=AF$1),INDEX(Reliability!K$23:K$50,MATCH($S173,Reliability!$C$23:$C$50,0)),0),0)*IF($T173="n/a",$D173*$Y173,$G173)+IFERROR(IF(AND($V173&lt;=AF$1,$W173&gt;=AF$1),INDEX(Reliability!K$23:K$50,MATCH($T173,Reliability!$C$23:$C$50,0)),0),0)*$H173*$X173*$Y173),$D173)*$R173</f>
        <v>2.7345729404945782</v>
      </c>
      <c r="AG173" s="99">
        <f>MIN((IFERROR(IF(AND($V173&lt;=AG$1,$W173&gt;=AG$1),INDEX(Reliability!L$23:L$50,MATCH($S173,Reliability!$C$23:$C$50,0)),0),0)*IF($T173="n/a",$D173*$Y173,$G173)+IFERROR(IF(AND($V173&lt;=AG$1,$W173&gt;=AG$1),INDEX(Reliability!L$23:L$50,MATCH($T173,Reliability!$C$23:$C$50,0)),0),0)*$H173*$X173*$Y173),$D173)*$R173</f>
        <v>2.6192468612470945</v>
      </c>
      <c r="AH173" s="99">
        <f>MIN((IFERROR(IF(AND($V173&lt;=AH$1,$W173&gt;=AH$1),INDEX(Reliability!M$23:M$50,MATCH($S173,Reliability!$C$23:$C$50,0)),0),0)*IF($T173="n/a",$D173*$Y173,$G173)+IFERROR(IF(AND($V173&lt;=AH$1,$W173&gt;=AH$1),INDEX(Reliability!M$23:M$50,MATCH($T173,Reliability!$C$23:$C$50,0)),0),0)*$H173*$X173*$Y173),$D173)*$R173</f>
        <v>2.5039207819996103</v>
      </c>
      <c r="AI173" s="99">
        <f>MIN((IFERROR(IF(AND($V173&lt;=AI$1,$W173&gt;=AI$1),INDEX(Reliability!N$23:N$50,MATCH($S173,Reliability!$C$23:$C$50,0)),0),0)*IF($T173="n/a",$D173*$Y173,$G173)+IFERROR(IF(AND($V173&lt;=AI$1,$W173&gt;=AI$1),INDEX(Reliability!N$23:N$50,MATCH($T173,Reliability!$C$23:$C$50,0)),0),0)*$H173*$X173*$Y173),$D173)*$R173</f>
        <v>2.3885947027521262</v>
      </c>
      <c r="AJ173" s="99">
        <f>MIN((IFERROR(IF(AND($V173&lt;=AJ$1,$W173&gt;=AJ$1),INDEX(Reliability!O$23:O$50,MATCH($S173,Reliability!$C$23:$C$50,0)),0),0)*IF($T173="n/a",$D173*$Y173,$G173)+IFERROR(IF(AND($V173&lt;=AJ$1,$W173&gt;=AJ$1),INDEX(Reliability!O$23:O$50,MATCH($T173,Reliability!$C$23:$C$50,0)),0),0)*$H173*$X173*$Y173),$D173)*$R173</f>
        <v>2.2732686235046424</v>
      </c>
      <c r="AK173" s="99">
        <f>MIN((IFERROR(IF(AND($V173&lt;=AK$1,$W173&gt;=AK$1),INDEX(Reliability!P$23:P$50,MATCH($S173,Reliability!$C$23:$C$50,0)),0),0)*IF($T173="n/a",$D173*$Y173,$G173)+IFERROR(IF(AND($V173&lt;=AK$1,$W173&gt;=AK$1),INDEX(Reliability!P$23:P$50,MATCH($T173,Reliability!$C$23:$C$50,0)),0),0)*$H173*$X173*$Y173),$D173)*$R173</f>
        <v>2.1579425442571578</v>
      </c>
    </row>
    <row r="174" spans="2:37" x14ac:dyDescent="0.25">
      <c r="B174" s="118" t="str">
        <f>unique_contracts!B169</f>
        <v>SMYRNA_1_DL1SR1</v>
      </c>
      <c r="C174" s="99" t="str">
        <f>unique_contracts!D169</f>
        <v>Online</v>
      </c>
      <c r="D174" s="117">
        <f>unique_contracts!J169</f>
        <v>1</v>
      </c>
      <c r="E174" s="99">
        <f>unique_contracts!M169</f>
        <v>0</v>
      </c>
      <c r="F174" s="99">
        <f>unique_contracts!N169</f>
        <v>0</v>
      </c>
      <c r="G174" s="99">
        <f>unique_contracts!P169</f>
        <v>0</v>
      </c>
      <c r="H174" s="99">
        <f>unique_contracts!R169</f>
        <v>0</v>
      </c>
      <c r="I174" s="99">
        <f>unique_contracts!V169</f>
        <v>0</v>
      </c>
      <c r="J174" s="118" t="str">
        <f>unique_contracts!AB169</f>
        <v>Buy</v>
      </c>
      <c r="K174" s="99">
        <f>unique_contracts!AM169</f>
        <v>2018</v>
      </c>
      <c r="L174" s="99">
        <f>unique_contracts!AN169</f>
        <v>3</v>
      </c>
      <c r="M174" s="99">
        <f>unique_contracts!AO169</f>
        <v>12</v>
      </c>
      <c r="N174" s="99">
        <f>unique_contracts!AP169</f>
        <v>2038</v>
      </c>
      <c r="O174" s="99">
        <f>unique_contracts!AQ169</f>
        <v>3</v>
      </c>
      <c r="P174" s="99">
        <f>unique_contracts!AR169</f>
        <v>11</v>
      </c>
      <c r="Q174" s="99" t="str">
        <f>unique_contracts!BP169</f>
        <v>EnergyCapacity</v>
      </c>
      <c r="R174" s="99">
        <f t="shared" si="14"/>
        <v>1</v>
      </c>
      <c r="S174" s="99" t="str">
        <f>IFERROR(IF(AND(I174&gt;0,E174="NotHybrid"),_xlfn.CONCAT(MAX(MIN(ROUNDDOWN(I174/D174,0),8),4),INDEX(resources!$G:$G,MATCH(B174,resources!$A:$A,0))),INDEX(resources!$G:$G,MATCH(B174,resources!$A:$A,0))),"n/a")</f>
        <v>utility_pv</v>
      </c>
      <c r="T174" s="99" t="str">
        <f t="shared" si="15"/>
        <v>n/a</v>
      </c>
      <c r="U174" s="99" t="str">
        <f t="shared" si="16"/>
        <v>utility_pv</v>
      </c>
      <c r="V174" s="99">
        <f t="shared" si="17"/>
        <v>2018</v>
      </c>
      <c r="W174" s="99">
        <f t="shared" si="18"/>
        <v>2037</v>
      </c>
      <c r="X174" s="116">
        <f t="shared" si="19"/>
        <v>1</v>
      </c>
      <c r="Y174" s="116">
        <f t="shared" si="20"/>
        <v>1</v>
      </c>
      <c r="Z174" s="99">
        <f>MIN((IFERROR(IF(AND($V174&lt;=Z$1,$W174&gt;=Z$1),INDEX(Reliability!E$23:E$50,MATCH($S174,Reliability!$C$23:$C$50,0)),0),0)*IF($T174="n/a",$D174*$Y174,$G174)+IFERROR(IF(AND($V174&lt;=Z$1,$W174&gt;=Z$1),INDEX(Reliability!E$23:E$50,MATCH($T174,Reliability!$C$23:$C$50,0)),0),0)*$H174*$X174*$Y174),$D174)*$R174</f>
        <v>0.12434584155282009</v>
      </c>
      <c r="AA174" s="99">
        <f>MIN((IFERROR(IF(AND($V174&lt;=AA$1,$W174&gt;=AA$1),INDEX(Reliability!F$23:F$50,MATCH($S174,Reliability!$C$23:$C$50,0)),0),0)*IF($T174="n/a",$D174*$Y174,$G174)+IFERROR(IF(AND($V174&lt;=AA$1,$W174&gt;=AA$1),INDEX(Reliability!F$23:F$50,MATCH($T174,Reliability!$C$23:$C$50,0)),0),0)*$H174*$X174*$Y174),$D174)*$R174</f>
        <v>0.12102944303332039</v>
      </c>
      <c r="AB174" s="99">
        <f>MIN((IFERROR(IF(AND($V174&lt;=AB$1,$W174&gt;=AB$1),INDEX(Reliability!G$23:G$50,MATCH($S174,Reliability!$C$23:$C$50,0)),0),0)*IF($T174="n/a",$D174*$Y174,$G174)+IFERROR(IF(AND($V174&lt;=AB$1,$W174&gt;=AB$1),INDEX(Reliability!G$23:G$50,MATCH($T174,Reliability!$C$23:$C$50,0)),0),0)*$H174*$X174*$Y174),$D174)*$R174</f>
        <v>0.11771304451382068</v>
      </c>
      <c r="AC174" s="99">
        <f>MIN((IFERROR(IF(AND($V174&lt;=AC$1,$W174&gt;=AC$1),INDEX(Reliability!H$23:H$50,MATCH($S174,Reliability!$C$23:$C$50,0)),0),0)*IF($T174="n/a",$D174*$Y174,$G174)+IFERROR(IF(AND($V174&lt;=AC$1,$W174&gt;=AC$1),INDEX(Reliability!H$23:H$50,MATCH($T174,Reliability!$C$23:$C$50,0)),0),0)*$H174*$X174*$Y174),$D174)*$R174</f>
        <v>0.1001620473979912</v>
      </c>
      <c r="AD174" s="99">
        <f>MIN((IFERROR(IF(AND($V174&lt;=AD$1,$W174&gt;=AD$1),INDEX(Reliability!I$23:I$50,MATCH($S174,Reliability!$C$23:$C$50,0)),0),0)*IF($T174="n/a",$D174*$Y174,$G174)+IFERROR(IF(AND($V174&lt;=AD$1,$W174&gt;=AD$1),INDEX(Reliability!I$23:I$50,MATCH($T174,Reliability!$C$23:$C$50,0)),0),0)*$H174*$X174*$Y174),$D174)*$R174</f>
        <v>8.261105028216173E-2</v>
      </c>
      <c r="AE174" s="99">
        <f>MIN((IFERROR(IF(AND($V174&lt;=AE$1,$W174&gt;=AE$1),INDEX(Reliability!J$23:J$50,MATCH($S174,Reliability!$C$23:$C$50,0)),0),0)*IF($T174="n/a",$D174*$Y174,$G174)+IFERROR(IF(AND($V174&lt;=AE$1,$W174&gt;=AE$1),INDEX(Reliability!J$23:J$50,MATCH($T174,Reliability!$C$23:$C$50,0)),0),0)*$H174*$X174*$Y174),$D174)*$R174</f>
        <v>7.6604612550074003E-2</v>
      </c>
      <c r="AF174" s="99">
        <f>MIN((IFERROR(IF(AND($V174&lt;=AF$1,$W174&gt;=AF$1),INDEX(Reliability!K$23:K$50,MATCH($S174,Reliability!$C$23:$C$50,0)),0),0)*IF($T174="n/a",$D174*$Y174,$G174)+IFERROR(IF(AND($V174&lt;=AF$1,$W174&gt;=AF$1),INDEX(Reliability!K$23:K$50,MATCH($T174,Reliability!$C$23:$C$50,0)),0),0)*$H174*$X174*$Y174),$D174)*$R174</f>
        <v>7.0598174817986262E-2</v>
      </c>
      <c r="AG174" s="99">
        <f>MIN((IFERROR(IF(AND($V174&lt;=AG$1,$W174&gt;=AG$1),INDEX(Reliability!L$23:L$50,MATCH($S174,Reliability!$C$23:$C$50,0)),0),0)*IF($T174="n/a",$D174*$Y174,$G174)+IFERROR(IF(AND($V174&lt;=AG$1,$W174&gt;=AG$1),INDEX(Reliability!L$23:L$50,MATCH($T174,Reliability!$C$23:$C$50,0)),0),0)*$H174*$X174*$Y174),$D174)*$R174</f>
        <v>6.9278539854389004E-2</v>
      </c>
      <c r="AH174" s="99">
        <f>MIN((IFERROR(IF(AND($V174&lt;=AH$1,$W174&gt;=AH$1),INDEX(Reliability!M$23:M$50,MATCH($S174,Reliability!$C$23:$C$50,0)),0),0)*IF($T174="n/a",$D174*$Y174,$G174)+IFERROR(IF(AND($V174&lt;=AH$1,$W174&gt;=AH$1),INDEX(Reliability!M$23:M$50,MATCH($T174,Reliability!$C$23:$C$50,0)),0),0)*$H174*$X174*$Y174),$D174)*$R174</f>
        <v>6.7958904890791746E-2</v>
      </c>
      <c r="AI174" s="99">
        <f>MIN((IFERROR(IF(AND($V174&lt;=AI$1,$W174&gt;=AI$1),INDEX(Reliability!N$23:N$50,MATCH($S174,Reliability!$C$23:$C$50,0)),0),0)*IF($T174="n/a",$D174*$Y174,$G174)+IFERROR(IF(AND($V174&lt;=AI$1,$W174&gt;=AI$1),INDEX(Reliability!N$23:N$50,MATCH($T174,Reliability!$C$23:$C$50,0)),0),0)*$H174*$X174*$Y174),$D174)*$R174</f>
        <v>6.6639269927194489E-2</v>
      </c>
      <c r="AJ174" s="99">
        <f>MIN((IFERROR(IF(AND($V174&lt;=AJ$1,$W174&gt;=AJ$1),INDEX(Reliability!O$23:O$50,MATCH($S174,Reliability!$C$23:$C$50,0)),0),0)*IF($T174="n/a",$D174*$Y174,$G174)+IFERROR(IF(AND($V174&lt;=AJ$1,$W174&gt;=AJ$1),INDEX(Reliability!O$23:O$50,MATCH($T174,Reliability!$C$23:$C$50,0)),0),0)*$H174*$X174*$Y174),$D174)*$R174</f>
        <v>6.5319634963597231E-2</v>
      </c>
      <c r="AK174" s="99">
        <f>MIN((IFERROR(IF(AND($V174&lt;=AK$1,$W174&gt;=AK$1),INDEX(Reliability!P$23:P$50,MATCH($S174,Reliability!$C$23:$C$50,0)),0),0)*IF($T174="n/a",$D174*$Y174,$G174)+IFERROR(IF(AND($V174&lt;=AK$1,$W174&gt;=AK$1),INDEX(Reliability!P$23:P$50,MATCH($T174,Reliability!$C$23:$C$50,0)),0),0)*$H174*$X174*$Y174),$D174)*$R174</f>
        <v>6.4000000000000001E-2</v>
      </c>
    </row>
    <row r="175" spans="2:37" x14ac:dyDescent="0.25">
      <c r="B175" s="118" t="str">
        <f>unique_contracts!B170</f>
        <v>SKERN_6_SOLAR1</v>
      </c>
      <c r="C175" s="99" t="str">
        <f>unique_contracts!D170</f>
        <v>Online</v>
      </c>
      <c r="D175" s="117">
        <f>unique_contracts!J170</f>
        <v>20</v>
      </c>
      <c r="E175" s="99">
        <f>unique_contracts!M170</f>
        <v>0</v>
      </c>
      <c r="F175" s="99">
        <f>unique_contracts!N170</f>
        <v>0</v>
      </c>
      <c r="G175" s="99">
        <f>unique_contracts!P170</f>
        <v>0</v>
      </c>
      <c r="H175" s="99">
        <f>unique_contracts!R170</f>
        <v>0</v>
      </c>
      <c r="I175" s="99">
        <f>unique_contracts!V170</f>
        <v>0</v>
      </c>
      <c r="J175" s="118" t="str">
        <f>unique_contracts!AB170</f>
        <v>Buy</v>
      </c>
      <c r="K175" s="99">
        <f>unique_contracts!AM170</f>
        <v>2015</v>
      </c>
      <c r="L175" s="99">
        <f>unique_contracts!AN170</f>
        <v>5</v>
      </c>
      <c r="M175" s="99">
        <f>unique_contracts!AO170</f>
        <v>15</v>
      </c>
      <c r="N175" s="99">
        <f>unique_contracts!AP170</f>
        <v>2035</v>
      </c>
      <c r="O175" s="99">
        <f>unique_contracts!AQ170</f>
        <v>5</v>
      </c>
      <c r="P175" s="99">
        <f>unique_contracts!AR170</f>
        <v>14</v>
      </c>
      <c r="Q175" s="99" t="str">
        <f>unique_contracts!BP170</f>
        <v>EnergyCapacity</v>
      </c>
      <c r="R175" s="99">
        <f t="shared" si="14"/>
        <v>1</v>
      </c>
      <c r="S175" s="99" t="str">
        <f>IFERROR(IF(AND(I175&gt;0,E175="NotHybrid"),_xlfn.CONCAT(MAX(MIN(ROUNDDOWN(I175/D175,0),8),4),INDEX(resources!$G:$G,MATCH(B175,resources!$A:$A,0))),INDEX(resources!$G:$G,MATCH(B175,resources!$A:$A,0))),"n/a")</f>
        <v>utility_pv</v>
      </c>
      <c r="T175" s="99" t="str">
        <f t="shared" si="15"/>
        <v>n/a</v>
      </c>
      <c r="U175" s="99" t="str">
        <f t="shared" si="16"/>
        <v>utility_pv</v>
      </c>
      <c r="V175" s="99">
        <f t="shared" si="17"/>
        <v>2015</v>
      </c>
      <c r="W175" s="99">
        <f t="shared" si="18"/>
        <v>2034</v>
      </c>
      <c r="X175" s="116">
        <f t="shared" si="19"/>
        <v>1</v>
      </c>
      <c r="Y175" s="116">
        <f t="shared" si="20"/>
        <v>1</v>
      </c>
      <c r="Z175" s="99">
        <f>MIN((IFERROR(IF(AND($V175&lt;=Z$1,$W175&gt;=Z$1),INDEX(Reliability!E$23:E$50,MATCH($S175,Reliability!$C$23:$C$50,0)),0),0)*IF($T175="n/a",$D175*$Y175,$G175)+IFERROR(IF(AND($V175&lt;=Z$1,$W175&gt;=Z$1),INDEX(Reliability!E$23:E$50,MATCH($T175,Reliability!$C$23:$C$50,0)),0),0)*$H175*$X175*$Y175),$D175)*$R175</f>
        <v>2.4869168310564018</v>
      </c>
      <c r="AA175" s="99">
        <f>MIN((IFERROR(IF(AND($V175&lt;=AA$1,$W175&gt;=AA$1),INDEX(Reliability!F$23:F$50,MATCH($S175,Reliability!$C$23:$C$50,0)),0),0)*IF($T175="n/a",$D175*$Y175,$G175)+IFERROR(IF(AND($V175&lt;=AA$1,$W175&gt;=AA$1),INDEX(Reliability!F$23:F$50,MATCH($T175,Reliability!$C$23:$C$50,0)),0),0)*$H175*$X175*$Y175),$D175)*$R175</f>
        <v>2.4205888606664079</v>
      </c>
      <c r="AB175" s="99">
        <f>MIN((IFERROR(IF(AND($V175&lt;=AB$1,$W175&gt;=AB$1),INDEX(Reliability!G$23:G$50,MATCH($S175,Reliability!$C$23:$C$50,0)),0),0)*IF($T175="n/a",$D175*$Y175,$G175)+IFERROR(IF(AND($V175&lt;=AB$1,$W175&gt;=AB$1),INDEX(Reliability!G$23:G$50,MATCH($T175,Reliability!$C$23:$C$50,0)),0),0)*$H175*$X175*$Y175),$D175)*$R175</f>
        <v>2.3542608902764135</v>
      </c>
      <c r="AC175" s="99">
        <f>MIN((IFERROR(IF(AND($V175&lt;=AC$1,$W175&gt;=AC$1),INDEX(Reliability!H$23:H$50,MATCH($S175,Reliability!$C$23:$C$50,0)),0),0)*IF($T175="n/a",$D175*$Y175,$G175)+IFERROR(IF(AND($V175&lt;=AC$1,$W175&gt;=AC$1),INDEX(Reliability!H$23:H$50,MATCH($T175,Reliability!$C$23:$C$50,0)),0),0)*$H175*$X175*$Y175),$D175)*$R175</f>
        <v>2.0032409479598239</v>
      </c>
      <c r="AD175" s="99">
        <f>MIN((IFERROR(IF(AND($V175&lt;=AD$1,$W175&gt;=AD$1),INDEX(Reliability!I$23:I$50,MATCH($S175,Reliability!$C$23:$C$50,0)),0),0)*IF($T175="n/a",$D175*$Y175,$G175)+IFERROR(IF(AND($V175&lt;=AD$1,$W175&gt;=AD$1),INDEX(Reliability!I$23:I$50,MATCH($T175,Reliability!$C$23:$C$50,0)),0),0)*$H175*$X175*$Y175),$D175)*$R175</f>
        <v>1.6522210056432347</v>
      </c>
      <c r="AE175" s="99">
        <f>MIN((IFERROR(IF(AND($V175&lt;=AE$1,$W175&gt;=AE$1),INDEX(Reliability!J$23:J$50,MATCH($S175,Reliability!$C$23:$C$50,0)),0),0)*IF($T175="n/a",$D175*$Y175,$G175)+IFERROR(IF(AND($V175&lt;=AE$1,$W175&gt;=AE$1),INDEX(Reliability!J$23:J$50,MATCH($T175,Reliability!$C$23:$C$50,0)),0),0)*$H175*$X175*$Y175),$D175)*$R175</f>
        <v>1.5320922510014801</v>
      </c>
      <c r="AF175" s="99">
        <f>MIN((IFERROR(IF(AND($V175&lt;=AF$1,$W175&gt;=AF$1),INDEX(Reliability!K$23:K$50,MATCH($S175,Reliability!$C$23:$C$50,0)),0),0)*IF($T175="n/a",$D175*$Y175,$G175)+IFERROR(IF(AND($V175&lt;=AF$1,$W175&gt;=AF$1),INDEX(Reliability!K$23:K$50,MATCH($T175,Reliability!$C$23:$C$50,0)),0),0)*$H175*$X175*$Y175),$D175)*$R175</f>
        <v>1.4119634963597252</v>
      </c>
      <c r="AG175" s="99">
        <f>MIN((IFERROR(IF(AND($V175&lt;=AG$1,$W175&gt;=AG$1),INDEX(Reliability!L$23:L$50,MATCH($S175,Reliability!$C$23:$C$50,0)),0),0)*IF($T175="n/a",$D175*$Y175,$G175)+IFERROR(IF(AND($V175&lt;=AG$1,$W175&gt;=AG$1),INDEX(Reliability!L$23:L$50,MATCH($T175,Reliability!$C$23:$C$50,0)),0),0)*$H175*$X175*$Y175),$D175)*$R175</f>
        <v>1.3855707970877802</v>
      </c>
      <c r="AH175" s="99">
        <f>MIN((IFERROR(IF(AND($V175&lt;=AH$1,$W175&gt;=AH$1),INDEX(Reliability!M$23:M$50,MATCH($S175,Reliability!$C$23:$C$50,0)),0),0)*IF($T175="n/a",$D175*$Y175,$G175)+IFERROR(IF(AND($V175&lt;=AH$1,$W175&gt;=AH$1),INDEX(Reliability!M$23:M$50,MATCH($T175,Reliability!$C$23:$C$50,0)),0),0)*$H175*$X175*$Y175),$D175)*$R175</f>
        <v>1.359178097815835</v>
      </c>
      <c r="AI175" s="99">
        <f>MIN((IFERROR(IF(AND($V175&lt;=AI$1,$W175&gt;=AI$1),INDEX(Reliability!N$23:N$50,MATCH($S175,Reliability!$C$23:$C$50,0)),0),0)*IF($T175="n/a",$D175*$Y175,$G175)+IFERROR(IF(AND($V175&lt;=AI$1,$W175&gt;=AI$1),INDEX(Reliability!N$23:N$50,MATCH($T175,Reliability!$C$23:$C$50,0)),0),0)*$H175*$X175*$Y175),$D175)*$R175</f>
        <v>1.3327853985438898</v>
      </c>
      <c r="AJ175" s="99">
        <f>MIN((IFERROR(IF(AND($V175&lt;=AJ$1,$W175&gt;=AJ$1),INDEX(Reliability!O$23:O$50,MATCH($S175,Reliability!$C$23:$C$50,0)),0),0)*IF($T175="n/a",$D175*$Y175,$G175)+IFERROR(IF(AND($V175&lt;=AJ$1,$W175&gt;=AJ$1),INDEX(Reliability!O$23:O$50,MATCH($T175,Reliability!$C$23:$C$50,0)),0),0)*$H175*$X175*$Y175),$D175)*$R175</f>
        <v>1.3063926992719446</v>
      </c>
      <c r="AK175" s="99">
        <f>MIN((IFERROR(IF(AND($V175&lt;=AK$1,$W175&gt;=AK$1),INDEX(Reliability!P$23:P$50,MATCH($S175,Reliability!$C$23:$C$50,0)),0),0)*IF($T175="n/a",$D175*$Y175,$G175)+IFERROR(IF(AND($V175&lt;=AK$1,$W175&gt;=AK$1),INDEX(Reliability!P$23:P$50,MATCH($T175,Reliability!$C$23:$C$50,0)),0),0)*$H175*$X175*$Y175),$D175)*$R175</f>
        <v>0</v>
      </c>
    </row>
    <row r="176" spans="2:37" x14ac:dyDescent="0.25">
      <c r="B176" s="118" t="str">
        <f>unique_contracts!B171</f>
        <v>_NEW_GENERIC_BATTERY_STORAGE</v>
      </c>
      <c r="C176" s="99" t="str">
        <f>unique_contracts!D171</f>
        <v>Development</v>
      </c>
      <c r="D176" s="117">
        <f>unique_contracts!J171</f>
        <v>169</v>
      </c>
      <c r="E176" s="99">
        <f>unique_contracts!M171</f>
        <v>0</v>
      </c>
      <c r="F176" s="99">
        <f>unique_contracts!N171</f>
        <v>0</v>
      </c>
      <c r="G176" s="99">
        <f>unique_contracts!P171</f>
        <v>0</v>
      </c>
      <c r="H176" s="99">
        <f>unique_contracts!R171</f>
        <v>0</v>
      </c>
      <c r="I176" s="99">
        <f>unique_contracts!V171</f>
        <v>676</v>
      </c>
      <c r="J176" s="118" t="str">
        <f>unique_contracts!AB171</f>
        <v>Buy</v>
      </c>
      <c r="K176" s="99">
        <f>unique_contracts!AM171</f>
        <v>0</v>
      </c>
      <c r="L176" s="99">
        <f>unique_contracts!AN171</f>
        <v>0</v>
      </c>
      <c r="M176" s="99">
        <f>unique_contracts!AO171</f>
        <v>0</v>
      </c>
      <c r="N176" s="99">
        <f>unique_contracts!AP171</f>
        <v>0</v>
      </c>
      <c r="O176" s="99">
        <f>unique_contracts!AQ171</f>
        <v>0</v>
      </c>
      <c r="P176" s="99">
        <f>unique_contracts!AR171</f>
        <v>0</v>
      </c>
      <c r="Q176" s="99" t="str">
        <f>unique_contracts!BP171</f>
        <v>CapacityOnly</v>
      </c>
      <c r="R176" s="99">
        <f t="shared" si="14"/>
        <v>1</v>
      </c>
      <c r="S176" s="99" t="str">
        <f>IFERROR(IF(AND(I176&gt;0,E176="NotHybrid"),_xlfn.CONCAT(MAX(MIN(ROUNDDOWN(I176/D176,0),8),4),INDEX(resources!$G:$G,MATCH(B176,resources!$A:$A,0))),INDEX(resources!$G:$G,MATCH(B176,resources!$A:$A,0))),"n/a")</f>
        <v>hr_batteries</v>
      </c>
      <c r="T176" s="99" t="str">
        <f t="shared" si="15"/>
        <v>n/a</v>
      </c>
      <c r="U176" s="99" t="str">
        <f t="shared" si="16"/>
        <v>hr_batteries</v>
      </c>
      <c r="V176" s="99">
        <f t="shared" si="17"/>
        <v>0</v>
      </c>
      <c r="W176" s="99">
        <f t="shared" si="18"/>
        <v>0</v>
      </c>
      <c r="X176" s="116">
        <f t="shared" si="19"/>
        <v>1</v>
      </c>
      <c r="Y176" s="116">
        <f t="shared" si="20"/>
        <v>1</v>
      </c>
      <c r="Z176" s="99">
        <f>MIN((IFERROR(IF(AND($V176&lt;=Z$1,$W176&gt;=Z$1),INDEX(Reliability!E$23:E$50,MATCH($S176,Reliability!$C$23:$C$50,0)),0),0)*IF($T176="n/a",$D176*$Y176,$G176)+IFERROR(IF(AND($V176&lt;=Z$1,$W176&gt;=Z$1),INDEX(Reliability!E$23:E$50,MATCH($T176,Reliability!$C$23:$C$50,0)),0),0)*$H176*$X176*$Y176),$D176)*$R176</f>
        <v>0</v>
      </c>
      <c r="AA176" s="99">
        <f>MIN((IFERROR(IF(AND($V176&lt;=AA$1,$W176&gt;=AA$1),INDEX(Reliability!F$23:F$50,MATCH($S176,Reliability!$C$23:$C$50,0)),0),0)*IF($T176="n/a",$D176*$Y176,$G176)+IFERROR(IF(AND($V176&lt;=AA$1,$W176&gt;=AA$1),INDEX(Reliability!F$23:F$50,MATCH($T176,Reliability!$C$23:$C$50,0)),0),0)*$H176*$X176*$Y176),$D176)*$R176</f>
        <v>0</v>
      </c>
      <c r="AB176" s="99">
        <f>MIN((IFERROR(IF(AND($V176&lt;=AB$1,$W176&gt;=AB$1),INDEX(Reliability!G$23:G$50,MATCH($S176,Reliability!$C$23:$C$50,0)),0),0)*IF($T176="n/a",$D176*$Y176,$G176)+IFERROR(IF(AND($V176&lt;=AB$1,$W176&gt;=AB$1),INDEX(Reliability!G$23:G$50,MATCH($T176,Reliability!$C$23:$C$50,0)),0),0)*$H176*$X176*$Y176),$D176)*$R176</f>
        <v>0</v>
      </c>
      <c r="AC176" s="99">
        <f>MIN((IFERROR(IF(AND($V176&lt;=AC$1,$W176&gt;=AC$1),INDEX(Reliability!H$23:H$50,MATCH($S176,Reliability!$C$23:$C$50,0)),0),0)*IF($T176="n/a",$D176*$Y176,$G176)+IFERROR(IF(AND($V176&lt;=AC$1,$W176&gt;=AC$1),INDEX(Reliability!H$23:H$50,MATCH($T176,Reliability!$C$23:$C$50,0)),0),0)*$H176*$X176*$Y176),$D176)*$R176</f>
        <v>0</v>
      </c>
      <c r="AD176" s="99">
        <f>MIN((IFERROR(IF(AND($V176&lt;=AD$1,$W176&gt;=AD$1),INDEX(Reliability!I$23:I$50,MATCH($S176,Reliability!$C$23:$C$50,0)),0),0)*IF($T176="n/a",$D176*$Y176,$G176)+IFERROR(IF(AND($V176&lt;=AD$1,$W176&gt;=AD$1),INDEX(Reliability!I$23:I$50,MATCH($T176,Reliability!$C$23:$C$50,0)),0),0)*$H176*$X176*$Y176),$D176)*$R176</f>
        <v>0</v>
      </c>
      <c r="AE176" s="99">
        <f>MIN((IFERROR(IF(AND($V176&lt;=AE$1,$W176&gt;=AE$1),INDEX(Reliability!J$23:J$50,MATCH($S176,Reliability!$C$23:$C$50,0)),0),0)*IF($T176="n/a",$D176*$Y176,$G176)+IFERROR(IF(AND($V176&lt;=AE$1,$W176&gt;=AE$1),INDEX(Reliability!J$23:J$50,MATCH($T176,Reliability!$C$23:$C$50,0)),0),0)*$H176*$X176*$Y176),$D176)*$R176</f>
        <v>0</v>
      </c>
      <c r="AF176" s="99">
        <f>MIN((IFERROR(IF(AND($V176&lt;=AF$1,$W176&gt;=AF$1),INDEX(Reliability!K$23:K$50,MATCH($S176,Reliability!$C$23:$C$50,0)),0),0)*IF($T176="n/a",$D176*$Y176,$G176)+IFERROR(IF(AND($V176&lt;=AF$1,$W176&gt;=AF$1),INDEX(Reliability!K$23:K$50,MATCH($T176,Reliability!$C$23:$C$50,0)),0),0)*$H176*$X176*$Y176),$D176)*$R176</f>
        <v>0</v>
      </c>
      <c r="AG176" s="99">
        <f>MIN((IFERROR(IF(AND($V176&lt;=AG$1,$W176&gt;=AG$1),INDEX(Reliability!L$23:L$50,MATCH($S176,Reliability!$C$23:$C$50,0)),0),0)*IF($T176="n/a",$D176*$Y176,$G176)+IFERROR(IF(AND($V176&lt;=AG$1,$W176&gt;=AG$1),INDEX(Reliability!L$23:L$50,MATCH($T176,Reliability!$C$23:$C$50,0)),0),0)*$H176*$X176*$Y176),$D176)*$R176</f>
        <v>0</v>
      </c>
      <c r="AH176" s="99">
        <f>MIN((IFERROR(IF(AND($V176&lt;=AH$1,$W176&gt;=AH$1),INDEX(Reliability!M$23:M$50,MATCH($S176,Reliability!$C$23:$C$50,0)),0),0)*IF($T176="n/a",$D176*$Y176,$G176)+IFERROR(IF(AND($V176&lt;=AH$1,$W176&gt;=AH$1),INDEX(Reliability!M$23:M$50,MATCH($T176,Reliability!$C$23:$C$50,0)),0),0)*$H176*$X176*$Y176),$D176)*$R176</f>
        <v>0</v>
      </c>
      <c r="AI176" s="99">
        <f>MIN((IFERROR(IF(AND($V176&lt;=AI$1,$W176&gt;=AI$1),INDEX(Reliability!N$23:N$50,MATCH($S176,Reliability!$C$23:$C$50,0)),0),0)*IF($T176="n/a",$D176*$Y176,$G176)+IFERROR(IF(AND($V176&lt;=AI$1,$W176&gt;=AI$1),INDEX(Reliability!N$23:N$50,MATCH($T176,Reliability!$C$23:$C$50,0)),0),0)*$H176*$X176*$Y176),$D176)*$R176</f>
        <v>0</v>
      </c>
      <c r="AJ176" s="99">
        <f>MIN((IFERROR(IF(AND($V176&lt;=AJ$1,$W176&gt;=AJ$1),INDEX(Reliability!O$23:O$50,MATCH($S176,Reliability!$C$23:$C$50,0)),0),0)*IF($T176="n/a",$D176*$Y176,$G176)+IFERROR(IF(AND($V176&lt;=AJ$1,$W176&gt;=AJ$1),INDEX(Reliability!O$23:O$50,MATCH($T176,Reliability!$C$23:$C$50,0)),0),0)*$H176*$X176*$Y176),$D176)*$R176</f>
        <v>0</v>
      </c>
      <c r="AK176" s="99">
        <f>MIN((IFERROR(IF(AND($V176&lt;=AK$1,$W176&gt;=AK$1),INDEX(Reliability!P$23:P$50,MATCH($S176,Reliability!$C$23:$C$50,0)),0),0)*IF($T176="n/a",$D176*$Y176,$G176)+IFERROR(IF(AND($V176&lt;=AK$1,$W176&gt;=AK$1),INDEX(Reliability!P$23:P$50,MATCH($T176,Reliability!$C$23:$C$50,0)),0),0)*$H176*$X176*$Y176),$D176)*$R176</f>
        <v>0</v>
      </c>
    </row>
    <row r="177" spans="2:37" x14ac:dyDescent="0.25">
      <c r="B177" s="118" t="str">
        <f>unique_contracts!B172</f>
        <v>SISQUC_1_SMARIA</v>
      </c>
      <c r="C177" s="99" t="str">
        <f>unique_contracts!D172</f>
        <v>Online</v>
      </c>
      <c r="D177" s="117">
        <f>unique_contracts!J172</f>
        <v>1.42</v>
      </c>
      <c r="E177" s="99">
        <f>unique_contracts!M172</f>
        <v>0</v>
      </c>
      <c r="F177" s="99">
        <f>unique_contracts!N172</f>
        <v>0</v>
      </c>
      <c r="G177" s="99">
        <f>unique_contracts!P172</f>
        <v>0</v>
      </c>
      <c r="H177" s="99">
        <f>unique_contracts!R172</f>
        <v>0</v>
      </c>
      <c r="I177" s="99">
        <f>unique_contracts!V172</f>
        <v>0</v>
      </c>
      <c r="J177" s="118" t="str">
        <f>unique_contracts!AB172</f>
        <v>Buy</v>
      </c>
      <c r="K177" s="99">
        <f>unique_contracts!AM172</f>
        <v>2010</v>
      </c>
      <c r="L177" s="99">
        <f>unique_contracts!AN172</f>
        <v>9</v>
      </c>
      <c r="M177" s="99">
        <f>unique_contracts!AO172</f>
        <v>13</v>
      </c>
      <c r="N177" s="99">
        <f>unique_contracts!AP172</f>
        <v>2025</v>
      </c>
      <c r="O177" s="99">
        <f>unique_contracts!AQ172</f>
        <v>9</v>
      </c>
      <c r="P177" s="99">
        <f>unique_contracts!AR172</f>
        <v>12</v>
      </c>
      <c r="Q177" s="99" t="str">
        <f>unique_contracts!BP172</f>
        <v>EnergyCapacity</v>
      </c>
      <c r="R177" s="99">
        <f t="shared" si="14"/>
        <v>1</v>
      </c>
      <c r="S177" s="99" t="str">
        <f>IFERROR(IF(AND(I177&gt;0,E177="NotHybrid"),_xlfn.CONCAT(MAX(MIN(ROUNDDOWN(I177/D177,0),8),4),INDEX(resources!$G:$G,MATCH(B177,resources!$A:$A,0))),INDEX(resources!$G:$G,MATCH(B177,resources!$A:$A,0))),"n/a")</f>
        <v>biomass_wood</v>
      </c>
      <c r="T177" s="99" t="str">
        <f t="shared" si="15"/>
        <v>n/a</v>
      </c>
      <c r="U177" s="99" t="str">
        <f t="shared" si="16"/>
        <v>biomass_wood</v>
      </c>
      <c r="V177" s="99">
        <f t="shared" si="17"/>
        <v>2011</v>
      </c>
      <c r="W177" s="99">
        <f t="shared" si="18"/>
        <v>2024</v>
      </c>
      <c r="X177" s="116">
        <f t="shared" si="19"/>
        <v>1</v>
      </c>
      <c r="Y177" s="116">
        <f t="shared" si="20"/>
        <v>1</v>
      </c>
      <c r="Z177" s="99">
        <f>MIN((IFERROR(IF(AND($V177&lt;=Z$1,$W177&gt;=Z$1),INDEX(Reliability!E$23:E$50,MATCH($S177,Reliability!$C$23:$C$50,0)),0),0)*IF($T177="n/a",$D177*$Y177,$G177)+IFERROR(IF(AND($V177&lt;=Z$1,$W177&gt;=Z$1),INDEX(Reliability!E$23:E$50,MATCH($T177,Reliability!$C$23:$C$50,0)),0),0)*$H177*$X177*$Y177),$D177)*$R177</f>
        <v>1.1020330797941007</v>
      </c>
      <c r="AA177" s="99">
        <f>MIN((IFERROR(IF(AND($V177&lt;=AA$1,$W177&gt;=AA$1),INDEX(Reliability!F$23:F$50,MATCH($S177,Reliability!$C$23:$C$50,0)),0),0)*IF($T177="n/a",$D177*$Y177,$G177)+IFERROR(IF(AND($V177&lt;=AA$1,$W177&gt;=AA$1),INDEX(Reliability!F$23:F$50,MATCH($T177,Reliability!$C$23:$C$50,0)),0),0)*$H177*$X177*$Y177),$D177)*$R177</f>
        <v>0</v>
      </c>
      <c r="AB177" s="99">
        <f>MIN((IFERROR(IF(AND($V177&lt;=AB$1,$W177&gt;=AB$1),INDEX(Reliability!G$23:G$50,MATCH($S177,Reliability!$C$23:$C$50,0)),0),0)*IF($T177="n/a",$D177*$Y177,$G177)+IFERROR(IF(AND($V177&lt;=AB$1,$W177&gt;=AB$1),INDEX(Reliability!G$23:G$50,MATCH($T177,Reliability!$C$23:$C$50,0)),0),0)*$H177*$X177*$Y177),$D177)*$R177</f>
        <v>0</v>
      </c>
      <c r="AC177" s="99">
        <f>MIN((IFERROR(IF(AND($V177&lt;=AC$1,$W177&gt;=AC$1),INDEX(Reliability!H$23:H$50,MATCH($S177,Reliability!$C$23:$C$50,0)),0),0)*IF($T177="n/a",$D177*$Y177,$G177)+IFERROR(IF(AND($V177&lt;=AC$1,$W177&gt;=AC$1),INDEX(Reliability!H$23:H$50,MATCH($T177,Reliability!$C$23:$C$50,0)),0),0)*$H177*$X177*$Y177),$D177)*$R177</f>
        <v>0</v>
      </c>
      <c r="AD177" s="99">
        <f>MIN((IFERROR(IF(AND($V177&lt;=AD$1,$W177&gt;=AD$1),INDEX(Reliability!I$23:I$50,MATCH($S177,Reliability!$C$23:$C$50,0)),0),0)*IF($T177="n/a",$D177*$Y177,$G177)+IFERROR(IF(AND($V177&lt;=AD$1,$W177&gt;=AD$1),INDEX(Reliability!I$23:I$50,MATCH($T177,Reliability!$C$23:$C$50,0)),0),0)*$H177*$X177*$Y177),$D177)*$R177</f>
        <v>0</v>
      </c>
      <c r="AE177" s="99">
        <f>MIN((IFERROR(IF(AND($V177&lt;=AE$1,$W177&gt;=AE$1),INDEX(Reliability!J$23:J$50,MATCH($S177,Reliability!$C$23:$C$50,0)),0),0)*IF($T177="n/a",$D177*$Y177,$G177)+IFERROR(IF(AND($V177&lt;=AE$1,$W177&gt;=AE$1),INDEX(Reliability!J$23:J$50,MATCH($T177,Reliability!$C$23:$C$50,0)),0),0)*$H177*$X177*$Y177),$D177)*$R177</f>
        <v>0</v>
      </c>
      <c r="AF177" s="99">
        <f>MIN((IFERROR(IF(AND($V177&lt;=AF$1,$W177&gt;=AF$1),INDEX(Reliability!K$23:K$50,MATCH($S177,Reliability!$C$23:$C$50,0)),0),0)*IF($T177="n/a",$D177*$Y177,$G177)+IFERROR(IF(AND($V177&lt;=AF$1,$W177&gt;=AF$1),INDEX(Reliability!K$23:K$50,MATCH($T177,Reliability!$C$23:$C$50,0)),0),0)*$H177*$X177*$Y177),$D177)*$R177</f>
        <v>0</v>
      </c>
      <c r="AG177" s="99">
        <f>MIN((IFERROR(IF(AND($V177&lt;=AG$1,$W177&gt;=AG$1),INDEX(Reliability!L$23:L$50,MATCH($S177,Reliability!$C$23:$C$50,0)),0),0)*IF($T177="n/a",$D177*$Y177,$G177)+IFERROR(IF(AND($V177&lt;=AG$1,$W177&gt;=AG$1),INDEX(Reliability!L$23:L$50,MATCH($T177,Reliability!$C$23:$C$50,0)),0),0)*$H177*$X177*$Y177),$D177)*$R177</f>
        <v>0</v>
      </c>
      <c r="AH177" s="99">
        <f>MIN((IFERROR(IF(AND($V177&lt;=AH$1,$W177&gt;=AH$1),INDEX(Reliability!M$23:M$50,MATCH($S177,Reliability!$C$23:$C$50,0)),0),0)*IF($T177="n/a",$D177*$Y177,$G177)+IFERROR(IF(AND($V177&lt;=AH$1,$W177&gt;=AH$1),INDEX(Reliability!M$23:M$50,MATCH($T177,Reliability!$C$23:$C$50,0)),0),0)*$H177*$X177*$Y177),$D177)*$R177</f>
        <v>0</v>
      </c>
      <c r="AI177" s="99">
        <f>MIN((IFERROR(IF(AND($V177&lt;=AI$1,$W177&gt;=AI$1),INDEX(Reliability!N$23:N$50,MATCH($S177,Reliability!$C$23:$C$50,0)),0),0)*IF($T177="n/a",$D177*$Y177,$G177)+IFERROR(IF(AND($V177&lt;=AI$1,$W177&gt;=AI$1),INDEX(Reliability!N$23:N$50,MATCH($T177,Reliability!$C$23:$C$50,0)),0),0)*$H177*$X177*$Y177),$D177)*$R177</f>
        <v>0</v>
      </c>
      <c r="AJ177" s="99">
        <f>MIN((IFERROR(IF(AND($V177&lt;=AJ$1,$W177&gt;=AJ$1),INDEX(Reliability!O$23:O$50,MATCH($S177,Reliability!$C$23:$C$50,0)),0),0)*IF($T177="n/a",$D177*$Y177,$G177)+IFERROR(IF(AND($V177&lt;=AJ$1,$W177&gt;=AJ$1),INDEX(Reliability!O$23:O$50,MATCH($T177,Reliability!$C$23:$C$50,0)),0),0)*$H177*$X177*$Y177),$D177)*$R177</f>
        <v>0</v>
      </c>
      <c r="AK177" s="99">
        <f>MIN((IFERROR(IF(AND($V177&lt;=AK$1,$W177&gt;=AK$1),INDEX(Reliability!P$23:P$50,MATCH($S177,Reliability!$C$23:$C$50,0)),0),0)*IF($T177="n/a",$D177*$Y177,$G177)+IFERROR(IF(AND($V177&lt;=AK$1,$W177&gt;=AK$1),INDEX(Reliability!P$23:P$50,MATCH($T177,Reliability!$C$23:$C$50,0)),0),0)*$H177*$X177*$Y177),$D177)*$R177</f>
        <v>0</v>
      </c>
    </row>
    <row r="178" spans="2:37" x14ac:dyDescent="0.25">
      <c r="B178" s="118" t="str">
        <f>unique_contracts!B173</f>
        <v>ULTPCH_1_UCSBT1</v>
      </c>
      <c r="C178" s="99" t="str">
        <f>unique_contracts!D173</f>
        <v>Development</v>
      </c>
      <c r="D178" s="117">
        <f>unique_contracts!J173</f>
        <v>10</v>
      </c>
      <c r="E178" s="99">
        <f>unique_contracts!M173</f>
        <v>0</v>
      </c>
      <c r="F178" s="99">
        <f>unique_contracts!N173</f>
        <v>0</v>
      </c>
      <c r="G178" s="99">
        <f>unique_contracts!P173</f>
        <v>0</v>
      </c>
      <c r="H178" s="99">
        <f>unique_contracts!R173</f>
        <v>10</v>
      </c>
      <c r="I178" s="99">
        <f>unique_contracts!V173</f>
        <v>40</v>
      </c>
      <c r="J178" s="118" t="str">
        <f>unique_contracts!AB173</f>
        <v>Buy</v>
      </c>
      <c r="K178" s="99">
        <f>unique_contracts!AM173</f>
        <v>0</v>
      </c>
      <c r="L178" s="99">
        <f>unique_contracts!AN173</f>
        <v>0</v>
      </c>
      <c r="M178" s="99">
        <f>unique_contracts!AO173</f>
        <v>0</v>
      </c>
      <c r="N178" s="99">
        <f>unique_contracts!AP173</f>
        <v>0</v>
      </c>
      <c r="O178" s="99">
        <f>unique_contracts!AQ173</f>
        <v>0</v>
      </c>
      <c r="P178" s="99">
        <f>unique_contracts!AR173</f>
        <v>0</v>
      </c>
      <c r="Q178" s="99" t="str">
        <f>unique_contracts!BP173</f>
        <v>CapacityOnly</v>
      </c>
      <c r="R178" s="99">
        <f t="shared" si="14"/>
        <v>1</v>
      </c>
      <c r="S178" s="99" t="str">
        <f>IFERROR(IF(AND(I178&gt;0,E178="NotHybrid"),_xlfn.CONCAT(MAX(MIN(ROUNDDOWN(I178/D178,0),8),4),INDEX(resources!$G:$G,MATCH(B178,resources!$A:$A,0))),INDEX(resources!$G:$G,MATCH(B178,resources!$A:$A,0))),"n/a")</f>
        <v>hr_batteries</v>
      </c>
      <c r="T178" s="99" t="str">
        <f t="shared" si="15"/>
        <v>4hr_batteries</v>
      </c>
      <c r="U178" s="99" t="str">
        <f t="shared" si="16"/>
        <v>hybrid</v>
      </c>
      <c r="V178" s="99">
        <f t="shared" si="17"/>
        <v>0</v>
      </c>
      <c r="W178" s="99">
        <f t="shared" si="18"/>
        <v>0</v>
      </c>
      <c r="X178" s="116">
        <f t="shared" si="19"/>
        <v>1</v>
      </c>
      <c r="Y178" s="116">
        <f t="shared" si="20"/>
        <v>1</v>
      </c>
      <c r="Z178" s="99">
        <f>MIN((IFERROR(IF(AND($V178&lt;=Z$1,$W178&gt;=Z$1),INDEX(Reliability!E$23:E$50,MATCH($S178,Reliability!$C$23:$C$50,0)),0),0)*IF($T178="n/a",$D178*$Y178,$G178)+IFERROR(IF(AND($V178&lt;=Z$1,$W178&gt;=Z$1),INDEX(Reliability!E$23:E$50,MATCH($T178,Reliability!$C$23:$C$50,0)),0),0)*$H178*$X178*$Y178),$D178)*$R178</f>
        <v>0</v>
      </c>
      <c r="AA178" s="99">
        <f>MIN((IFERROR(IF(AND($V178&lt;=AA$1,$W178&gt;=AA$1),INDEX(Reliability!F$23:F$50,MATCH($S178,Reliability!$C$23:$C$50,0)),0),0)*IF($T178="n/a",$D178*$Y178,$G178)+IFERROR(IF(AND($V178&lt;=AA$1,$W178&gt;=AA$1),INDEX(Reliability!F$23:F$50,MATCH($T178,Reliability!$C$23:$C$50,0)),0),0)*$H178*$X178*$Y178),$D178)*$R178</f>
        <v>0</v>
      </c>
      <c r="AB178" s="99">
        <f>MIN((IFERROR(IF(AND($V178&lt;=AB$1,$W178&gt;=AB$1),INDEX(Reliability!G$23:G$50,MATCH($S178,Reliability!$C$23:$C$50,0)),0),0)*IF($T178="n/a",$D178*$Y178,$G178)+IFERROR(IF(AND($V178&lt;=AB$1,$W178&gt;=AB$1),INDEX(Reliability!G$23:G$50,MATCH($T178,Reliability!$C$23:$C$50,0)),0),0)*$H178*$X178*$Y178),$D178)*$R178</f>
        <v>0</v>
      </c>
      <c r="AC178" s="99">
        <f>MIN((IFERROR(IF(AND($V178&lt;=AC$1,$W178&gt;=AC$1),INDEX(Reliability!H$23:H$50,MATCH($S178,Reliability!$C$23:$C$50,0)),0),0)*IF($T178="n/a",$D178*$Y178,$G178)+IFERROR(IF(AND($V178&lt;=AC$1,$W178&gt;=AC$1),INDEX(Reliability!H$23:H$50,MATCH($T178,Reliability!$C$23:$C$50,0)),0),0)*$H178*$X178*$Y178),$D178)*$R178</f>
        <v>0</v>
      </c>
      <c r="AD178" s="99">
        <f>MIN((IFERROR(IF(AND($V178&lt;=AD$1,$W178&gt;=AD$1),INDEX(Reliability!I$23:I$50,MATCH($S178,Reliability!$C$23:$C$50,0)),0),0)*IF($T178="n/a",$D178*$Y178,$G178)+IFERROR(IF(AND($V178&lt;=AD$1,$W178&gt;=AD$1),INDEX(Reliability!I$23:I$50,MATCH($T178,Reliability!$C$23:$C$50,0)),0),0)*$H178*$X178*$Y178),$D178)*$R178</f>
        <v>0</v>
      </c>
      <c r="AE178" s="99">
        <f>MIN((IFERROR(IF(AND($V178&lt;=AE$1,$W178&gt;=AE$1),INDEX(Reliability!J$23:J$50,MATCH($S178,Reliability!$C$23:$C$50,0)),0),0)*IF($T178="n/a",$D178*$Y178,$G178)+IFERROR(IF(AND($V178&lt;=AE$1,$W178&gt;=AE$1),INDEX(Reliability!J$23:J$50,MATCH($T178,Reliability!$C$23:$C$50,0)),0),0)*$H178*$X178*$Y178),$D178)*$R178</f>
        <v>0</v>
      </c>
      <c r="AF178" s="99">
        <f>MIN((IFERROR(IF(AND($V178&lt;=AF$1,$W178&gt;=AF$1),INDEX(Reliability!K$23:K$50,MATCH($S178,Reliability!$C$23:$C$50,0)),0),0)*IF($T178="n/a",$D178*$Y178,$G178)+IFERROR(IF(AND($V178&lt;=AF$1,$W178&gt;=AF$1),INDEX(Reliability!K$23:K$50,MATCH($T178,Reliability!$C$23:$C$50,0)),0),0)*$H178*$X178*$Y178),$D178)*$R178</f>
        <v>0</v>
      </c>
      <c r="AG178" s="99">
        <f>MIN((IFERROR(IF(AND($V178&lt;=AG$1,$W178&gt;=AG$1),INDEX(Reliability!L$23:L$50,MATCH($S178,Reliability!$C$23:$C$50,0)),0),0)*IF($T178="n/a",$D178*$Y178,$G178)+IFERROR(IF(AND($V178&lt;=AG$1,$W178&gt;=AG$1),INDEX(Reliability!L$23:L$50,MATCH($T178,Reliability!$C$23:$C$50,0)),0),0)*$H178*$X178*$Y178),$D178)*$R178</f>
        <v>0</v>
      </c>
      <c r="AH178" s="99">
        <f>MIN((IFERROR(IF(AND($V178&lt;=AH$1,$W178&gt;=AH$1),INDEX(Reliability!M$23:M$50,MATCH($S178,Reliability!$C$23:$C$50,0)),0),0)*IF($T178="n/a",$D178*$Y178,$G178)+IFERROR(IF(AND($V178&lt;=AH$1,$W178&gt;=AH$1),INDEX(Reliability!M$23:M$50,MATCH($T178,Reliability!$C$23:$C$50,0)),0),0)*$H178*$X178*$Y178),$D178)*$R178</f>
        <v>0</v>
      </c>
      <c r="AI178" s="99">
        <f>MIN((IFERROR(IF(AND($V178&lt;=AI$1,$W178&gt;=AI$1),INDEX(Reliability!N$23:N$50,MATCH($S178,Reliability!$C$23:$C$50,0)),0),0)*IF($T178="n/a",$D178*$Y178,$G178)+IFERROR(IF(AND($V178&lt;=AI$1,$W178&gt;=AI$1),INDEX(Reliability!N$23:N$50,MATCH($T178,Reliability!$C$23:$C$50,0)),0),0)*$H178*$X178*$Y178),$D178)*$R178</f>
        <v>0</v>
      </c>
      <c r="AJ178" s="99">
        <f>MIN((IFERROR(IF(AND($V178&lt;=AJ$1,$W178&gt;=AJ$1),INDEX(Reliability!O$23:O$50,MATCH($S178,Reliability!$C$23:$C$50,0)),0),0)*IF($T178="n/a",$D178*$Y178,$G178)+IFERROR(IF(AND($V178&lt;=AJ$1,$W178&gt;=AJ$1),INDEX(Reliability!O$23:O$50,MATCH($T178,Reliability!$C$23:$C$50,0)),0),0)*$H178*$X178*$Y178),$D178)*$R178</f>
        <v>0</v>
      </c>
      <c r="AK178" s="99">
        <f>MIN((IFERROR(IF(AND($V178&lt;=AK$1,$W178&gt;=AK$1),INDEX(Reliability!P$23:P$50,MATCH($S178,Reliability!$C$23:$C$50,0)),0),0)*IF($T178="n/a",$D178*$Y178,$G178)+IFERROR(IF(AND($V178&lt;=AK$1,$W178&gt;=AK$1),INDEX(Reliability!P$23:P$50,MATCH($T178,Reliability!$C$23:$C$50,0)),0),0)*$H178*$X178*$Y178),$D178)*$R178</f>
        <v>0</v>
      </c>
    </row>
    <row r="179" spans="2:37" x14ac:dyDescent="0.25">
      <c r="B179" s="118" t="str">
        <f>unique_contracts!B174</f>
        <v>SEGS_1_SR2SL2</v>
      </c>
      <c r="C179" s="99" t="str">
        <f>unique_contracts!D174</f>
        <v>Online</v>
      </c>
      <c r="D179" s="117">
        <f>unique_contracts!J174</f>
        <v>20</v>
      </c>
      <c r="E179" s="99">
        <f>unique_contracts!M174</f>
        <v>0</v>
      </c>
      <c r="F179" s="99">
        <f>unique_contracts!N174</f>
        <v>0</v>
      </c>
      <c r="G179" s="99">
        <f>unique_contracts!P174</f>
        <v>0</v>
      </c>
      <c r="H179" s="99">
        <f>unique_contracts!R174</f>
        <v>0</v>
      </c>
      <c r="I179" s="99">
        <f>unique_contracts!V174</f>
        <v>0</v>
      </c>
      <c r="J179" s="118" t="str">
        <f>unique_contracts!AB174</f>
        <v>Buy</v>
      </c>
      <c r="K179" s="99">
        <f>unique_contracts!AM174</f>
        <v>2017</v>
      </c>
      <c r="L179" s="99">
        <f>unique_contracts!AN174</f>
        <v>8</v>
      </c>
      <c r="M179" s="99">
        <f>unique_contracts!AO174</f>
        <v>25</v>
      </c>
      <c r="N179" s="99">
        <f>unique_contracts!AP174</f>
        <v>2037</v>
      </c>
      <c r="O179" s="99">
        <f>unique_contracts!AQ174</f>
        <v>8</v>
      </c>
      <c r="P179" s="99">
        <f>unique_contracts!AR174</f>
        <v>24</v>
      </c>
      <c r="Q179" s="99" t="str">
        <f>unique_contracts!BP174</f>
        <v>EnergyCapacity</v>
      </c>
      <c r="R179" s="99">
        <f t="shared" si="14"/>
        <v>1</v>
      </c>
      <c r="S179" s="99" t="str">
        <f>IFERROR(IF(AND(I179&gt;0,E179="NotHybrid"),_xlfn.CONCAT(MAX(MIN(ROUNDDOWN(I179/D179,0),8),4),INDEX(resources!$G:$G,MATCH(B179,resources!$A:$A,0))),INDEX(resources!$G:$G,MATCH(B179,resources!$A:$A,0))),"n/a")</f>
        <v>utility_pv</v>
      </c>
      <c r="T179" s="99" t="str">
        <f t="shared" si="15"/>
        <v>n/a</v>
      </c>
      <c r="U179" s="99" t="str">
        <f t="shared" si="16"/>
        <v>utility_pv</v>
      </c>
      <c r="V179" s="99">
        <f t="shared" si="17"/>
        <v>2018</v>
      </c>
      <c r="W179" s="99">
        <f t="shared" si="18"/>
        <v>2036</v>
      </c>
      <c r="X179" s="116">
        <f t="shared" si="19"/>
        <v>1</v>
      </c>
      <c r="Y179" s="116">
        <f t="shared" si="20"/>
        <v>1</v>
      </c>
      <c r="Z179" s="99">
        <f>MIN((IFERROR(IF(AND($V179&lt;=Z$1,$W179&gt;=Z$1),INDEX(Reliability!E$23:E$50,MATCH($S179,Reliability!$C$23:$C$50,0)),0),0)*IF($T179="n/a",$D179*$Y179,$G179)+IFERROR(IF(AND($V179&lt;=Z$1,$W179&gt;=Z$1),INDEX(Reliability!E$23:E$50,MATCH($T179,Reliability!$C$23:$C$50,0)),0),0)*$H179*$X179*$Y179),$D179)*$R179</f>
        <v>2.4869168310564018</v>
      </c>
      <c r="AA179" s="99">
        <f>MIN((IFERROR(IF(AND($V179&lt;=AA$1,$W179&gt;=AA$1),INDEX(Reliability!F$23:F$50,MATCH($S179,Reliability!$C$23:$C$50,0)),0),0)*IF($T179="n/a",$D179*$Y179,$G179)+IFERROR(IF(AND($V179&lt;=AA$1,$W179&gt;=AA$1),INDEX(Reliability!F$23:F$50,MATCH($T179,Reliability!$C$23:$C$50,0)),0),0)*$H179*$X179*$Y179),$D179)*$R179</f>
        <v>2.4205888606664079</v>
      </c>
      <c r="AB179" s="99">
        <f>MIN((IFERROR(IF(AND($V179&lt;=AB$1,$W179&gt;=AB$1),INDEX(Reliability!G$23:G$50,MATCH($S179,Reliability!$C$23:$C$50,0)),0),0)*IF($T179="n/a",$D179*$Y179,$G179)+IFERROR(IF(AND($V179&lt;=AB$1,$W179&gt;=AB$1),INDEX(Reliability!G$23:G$50,MATCH($T179,Reliability!$C$23:$C$50,0)),0),0)*$H179*$X179*$Y179),$D179)*$R179</f>
        <v>2.3542608902764135</v>
      </c>
      <c r="AC179" s="99">
        <f>MIN((IFERROR(IF(AND($V179&lt;=AC$1,$W179&gt;=AC$1),INDEX(Reliability!H$23:H$50,MATCH($S179,Reliability!$C$23:$C$50,0)),0),0)*IF($T179="n/a",$D179*$Y179,$G179)+IFERROR(IF(AND($V179&lt;=AC$1,$W179&gt;=AC$1),INDEX(Reliability!H$23:H$50,MATCH($T179,Reliability!$C$23:$C$50,0)),0),0)*$H179*$X179*$Y179),$D179)*$R179</f>
        <v>2.0032409479598239</v>
      </c>
      <c r="AD179" s="99">
        <f>MIN((IFERROR(IF(AND($V179&lt;=AD$1,$W179&gt;=AD$1),INDEX(Reliability!I$23:I$50,MATCH($S179,Reliability!$C$23:$C$50,0)),0),0)*IF($T179="n/a",$D179*$Y179,$G179)+IFERROR(IF(AND($V179&lt;=AD$1,$W179&gt;=AD$1),INDEX(Reliability!I$23:I$50,MATCH($T179,Reliability!$C$23:$C$50,0)),0),0)*$H179*$X179*$Y179),$D179)*$R179</f>
        <v>1.6522210056432347</v>
      </c>
      <c r="AE179" s="99">
        <f>MIN((IFERROR(IF(AND($V179&lt;=AE$1,$W179&gt;=AE$1),INDEX(Reliability!J$23:J$50,MATCH($S179,Reliability!$C$23:$C$50,0)),0),0)*IF($T179="n/a",$D179*$Y179,$G179)+IFERROR(IF(AND($V179&lt;=AE$1,$W179&gt;=AE$1),INDEX(Reliability!J$23:J$50,MATCH($T179,Reliability!$C$23:$C$50,0)),0),0)*$H179*$X179*$Y179),$D179)*$R179</f>
        <v>1.5320922510014801</v>
      </c>
      <c r="AF179" s="99">
        <f>MIN((IFERROR(IF(AND($V179&lt;=AF$1,$W179&gt;=AF$1),INDEX(Reliability!K$23:K$50,MATCH($S179,Reliability!$C$23:$C$50,0)),0),0)*IF($T179="n/a",$D179*$Y179,$G179)+IFERROR(IF(AND($V179&lt;=AF$1,$W179&gt;=AF$1),INDEX(Reliability!K$23:K$50,MATCH($T179,Reliability!$C$23:$C$50,0)),0),0)*$H179*$X179*$Y179),$D179)*$R179</f>
        <v>1.4119634963597252</v>
      </c>
      <c r="AG179" s="99">
        <f>MIN((IFERROR(IF(AND($V179&lt;=AG$1,$W179&gt;=AG$1),INDEX(Reliability!L$23:L$50,MATCH($S179,Reliability!$C$23:$C$50,0)),0),0)*IF($T179="n/a",$D179*$Y179,$G179)+IFERROR(IF(AND($V179&lt;=AG$1,$W179&gt;=AG$1),INDEX(Reliability!L$23:L$50,MATCH($T179,Reliability!$C$23:$C$50,0)),0),0)*$H179*$X179*$Y179),$D179)*$R179</f>
        <v>1.3855707970877802</v>
      </c>
      <c r="AH179" s="99">
        <f>MIN((IFERROR(IF(AND($V179&lt;=AH$1,$W179&gt;=AH$1),INDEX(Reliability!M$23:M$50,MATCH($S179,Reliability!$C$23:$C$50,0)),0),0)*IF($T179="n/a",$D179*$Y179,$G179)+IFERROR(IF(AND($V179&lt;=AH$1,$W179&gt;=AH$1),INDEX(Reliability!M$23:M$50,MATCH($T179,Reliability!$C$23:$C$50,0)),0),0)*$H179*$X179*$Y179),$D179)*$R179</f>
        <v>1.359178097815835</v>
      </c>
      <c r="AI179" s="99">
        <f>MIN((IFERROR(IF(AND($V179&lt;=AI$1,$W179&gt;=AI$1),INDEX(Reliability!N$23:N$50,MATCH($S179,Reliability!$C$23:$C$50,0)),0),0)*IF($T179="n/a",$D179*$Y179,$G179)+IFERROR(IF(AND($V179&lt;=AI$1,$W179&gt;=AI$1),INDEX(Reliability!N$23:N$50,MATCH($T179,Reliability!$C$23:$C$50,0)),0),0)*$H179*$X179*$Y179),$D179)*$R179</f>
        <v>1.3327853985438898</v>
      </c>
      <c r="AJ179" s="99">
        <f>MIN((IFERROR(IF(AND($V179&lt;=AJ$1,$W179&gt;=AJ$1),INDEX(Reliability!O$23:O$50,MATCH($S179,Reliability!$C$23:$C$50,0)),0),0)*IF($T179="n/a",$D179*$Y179,$G179)+IFERROR(IF(AND($V179&lt;=AJ$1,$W179&gt;=AJ$1),INDEX(Reliability!O$23:O$50,MATCH($T179,Reliability!$C$23:$C$50,0)),0),0)*$H179*$X179*$Y179),$D179)*$R179</f>
        <v>1.3063926992719446</v>
      </c>
      <c r="AK179" s="99">
        <f>MIN((IFERROR(IF(AND($V179&lt;=AK$1,$W179&gt;=AK$1),INDEX(Reliability!P$23:P$50,MATCH($S179,Reliability!$C$23:$C$50,0)),0),0)*IF($T179="n/a",$D179*$Y179,$G179)+IFERROR(IF(AND($V179&lt;=AK$1,$W179&gt;=AK$1),INDEX(Reliability!P$23:P$50,MATCH($T179,Reliability!$C$23:$C$50,0)),0),0)*$H179*$X179*$Y179),$D179)*$R179</f>
        <v>1.28</v>
      </c>
    </row>
    <row r="180" spans="2:37" x14ac:dyDescent="0.25">
      <c r="B180" s="118" t="str">
        <f>unique_contracts!B175</f>
        <v>SCHNDR_1_WSTSDE</v>
      </c>
      <c r="C180" s="99" t="str">
        <f>unique_contracts!D175</f>
        <v>Online</v>
      </c>
      <c r="D180" s="117">
        <f>unique_contracts!J175</f>
        <v>15</v>
      </c>
      <c r="E180" s="99">
        <f>unique_contracts!M175</f>
        <v>0</v>
      </c>
      <c r="F180" s="99">
        <f>unique_contracts!N175</f>
        <v>0</v>
      </c>
      <c r="G180" s="99">
        <f>unique_contracts!P175</f>
        <v>0</v>
      </c>
      <c r="H180" s="99">
        <f>unique_contracts!R175</f>
        <v>0</v>
      </c>
      <c r="I180" s="99">
        <f>unique_contracts!V175</f>
        <v>0</v>
      </c>
      <c r="J180" s="118" t="str">
        <f>unique_contracts!AB175</f>
        <v>Owned</v>
      </c>
      <c r="K180" s="99">
        <f>unique_contracts!AM175</f>
        <v>2011</v>
      </c>
      <c r="L180" s="99">
        <f>unique_contracts!AN175</f>
        <v>8</v>
      </c>
      <c r="M180" s="99">
        <f>unique_contracts!AO175</f>
        <v>31</v>
      </c>
      <c r="N180" s="99">
        <f>unique_contracts!AP175</f>
        <v>2036</v>
      </c>
      <c r="O180" s="99">
        <f>unique_contracts!AQ175</f>
        <v>8</v>
      </c>
      <c r="P180" s="99">
        <f>unique_contracts!AR175</f>
        <v>30</v>
      </c>
      <c r="Q180" s="99" t="str">
        <f>unique_contracts!BP175</f>
        <v>EnergyCapacity</v>
      </c>
      <c r="R180" s="99">
        <f t="shared" si="14"/>
        <v>1</v>
      </c>
      <c r="S180" s="99" t="str">
        <f>IFERROR(IF(AND(I180&gt;0,E180="NotHybrid"),_xlfn.CONCAT(MAX(MIN(ROUNDDOWN(I180/D180,0),8),4),INDEX(resources!$G:$G,MATCH(B180,resources!$A:$A,0))),INDEX(resources!$G:$G,MATCH(B180,resources!$A:$A,0))),"n/a")</f>
        <v>utility_pv</v>
      </c>
      <c r="T180" s="99" t="str">
        <f t="shared" si="15"/>
        <v>n/a</v>
      </c>
      <c r="U180" s="99" t="str">
        <f t="shared" si="16"/>
        <v>utility_pv</v>
      </c>
      <c r="V180" s="99">
        <f t="shared" si="17"/>
        <v>2012</v>
      </c>
      <c r="W180" s="99">
        <f t="shared" si="18"/>
        <v>2035</v>
      </c>
      <c r="X180" s="116">
        <f t="shared" si="19"/>
        <v>1</v>
      </c>
      <c r="Y180" s="116">
        <f t="shared" si="20"/>
        <v>1</v>
      </c>
      <c r="Z180" s="99">
        <f>MIN((IFERROR(IF(AND($V180&lt;=Z$1,$W180&gt;=Z$1),INDEX(Reliability!E$23:E$50,MATCH($S180,Reliability!$C$23:$C$50,0)),0),0)*IF($T180="n/a",$D180*$Y180,$G180)+IFERROR(IF(AND($V180&lt;=Z$1,$W180&gt;=Z$1),INDEX(Reliability!E$23:E$50,MATCH($T180,Reliability!$C$23:$C$50,0)),0),0)*$H180*$X180*$Y180),$D180)*$R180</f>
        <v>1.8651876232923015</v>
      </c>
      <c r="AA180" s="99">
        <f>MIN((IFERROR(IF(AND($V180&lt;=AA$1,$W180&gt;=AA$1),INDEX(Reliability!F$23:F$50,MATCH($S180,Reliability!$C$23:$C$50,0)),0),0)*IF($T180="n/a",$D180*$Y180,$G180)+IFERROR(IF(AND($V180&lt;=AA$1,$W180&gt;=AA$1),INDEX(Reliability!F$23:F$50,MATCH($T180,Reliability!$C$23:$C$50,0)),0),0)*$H180*$X180*$Y180),$D180)*$R180</f>
        <v>1.8154416454998059</v>
      </c>
      <c r="AB180" s="99">
        <f>MIN((IFERROR(IF(AND($V180&lt;=AB$1,$W180&gt;=AB$1),INDEX(Reliability!G$23:G$50,MATCH($S180,Reliability!$C$23:$C$50,0)),0),0)*IF($T180="n/a",$D180*$Y180,$G180)+IFERROR(IF(AND($V180&lt;=AB$1,$W180&gt;=AB$1),INDEX(Reliability!G$23:G$50,MATCH($T180,Reliability!$C$23:$C$50,0)),0),0)*$H180*$X180*$Y180),$D180)*$R180</f>
        <v>1.7656956677073103</v>
      </c>
      <c r="AC180" s="99">
        <f>MIN((IFERROR(IF(AND($V180&lt;=AC$1,$W180&gt;=AC$1),INDEX(Reliability!H$23:H$50,MATCH($S180,Reliability!$C$23:$C$50,0)),0),0)*IF($T180="n/a",$D180*$Y180,$G180)+IFERROR(IF(AND($V180&lt;=AC$1,$W180&gt;=AC$1),INDEX(Reliability!H$23:H$50,MATCH($T180,Reliability!$C$23:$C$50,0)),0),0)*$H180*$X180*$Y180),$D180)*$R180</f>
        <v>1.502430710969868</v>
      </c>
      <c r="AD180" s="99">
        <f>MIN((IFERROR(IF(AND($V180&lt;=AD$1,$W180&gt;=AD$1),INDEX(Reliability!I$23:I$50,MATCH($S180,Reliability!$C$23:$C$50,0)),0),0)*IF($T180="n/a",$D180*$Y180,$G180)+IFERROR(IF(AND($V180&lt;=AD$1,$W180&gt;=AD$1),INDEX(Reliability!I$23:I$50,MATCH($T180,Reliability!$C$23:$C$50,0)),0),0)*$H180*$X180*$Y180),$D180)*$R180</f>
        <v>1.2391657542324259</v>
      </c>
      <c r="AE180" s="99">
        <f>MIN((IFERROR(IF(AND($V180&lt;=AE$1,$W180&gt;=AE$1),INDEX(Reliability!J$23:J$50,MATCH($S180,Reliability!$C$23:$C$50,0)),0),0)*IF($T180="n/a",$D180*$Y180,$G180)+IFERROR(IF(AND($V180&lt;=AE$1,$W180&gt;=AE$1),INDEX(Reliability!J$23:J$50,MATCH($T180,Reliability!$C$23:$C$50,0)),0),0)*$H180*$X180*$Y180),$D180)*$R180</f>
        <v>1.1490691882511102</v>
      </c>
      <c r="AF180" s="99">
        <f>MIN((IFERROR(IF(AND($V180&lt;=AF$1,$W180&gt;=AF$1),INDEX(Reliability!K$23:K$50,MATCH($S180,Reliability!$C$23:$C$50,0)),0),0)*IF($T180="n/a",$D180*$Y180,$G180)+IFERROR(IF(AND($V180&lt;=AF$1,$W180&gt;=AF$1),INDEX(Reliability!K$23:K$50,MATCH($T180,Reliability!$C$23:$C$50,0)),0),0)*$H180*$X180*$Y180),$D180)*$R180</f>
        <v>1.0589726222697939</v>
      </c>
      <c r="AG180" s="99">
        <f>MIN((IFERROR(IF(AND($V180&lt;=AG$1,$W180&gt;=AG$1),INDEX(Reliability!L$23:L$50,MATCH($S180,Reliability!$C$23:$C$50,0)),0),0)*IF($T180="n/a",$D180*$Y180,$G180)+IFERROR(IF(AND($V180&lt;=AG$1,$W180&gt;=AG$1),INDEX(Reliability!L$23:L$50,MATCH($T180,Reliability!$C$23:$C$50,0)),0),0)*$H180*$X180*$Y180),$D180)*$R180</f>
        <v>1.0391780978158351</v>
      </c>
      <c r="AH180" s="99">
        <f>MIN((IFERROR(IF(AND($V180&lt;=AH$1,$W180&gt;=AH$1),INDEX(Reliability!M$23:M$50,MATCH($S180,Reliability!$C$23:$C$50,0)),0),0)*IF($T180="n/a",$D180*$Y180,$G180)+IFERROR(IF(AND($V180&lt;=AH$1,$W180&gt;=AH$1),INDEX(Reliability!M$23:M$50,MATCH($T180,Reliability!$C$23:$C$50,0)),0),0)*$H180*$X180*$Y180),$D180)*$R180</f>
        <v>1.0193835733618761</v>
      </c>
      <c r="AI180" s="99">
        <f>MIN((IFERROR(IF(AND($V180&lt;=AI$1,$W180&gt;=AI$1),INDEX(Reliability!N$23:N$50,MATCH($S180,Reliability!$C$23:$C$50,0)),0),0)*IF($T180="n/a",$D180*$Y180,$G180)+IFERROR(IF(AND($V180&lt;=AI$1,$W180&gt;=AI$1),INDEX(Reliability!N$23:N$50,MATCH($T180,Reliability!$C$23:$C$50,0)),0),0)*$H180*$X180*$Y180),$D180)*$R180</f>
        <v>0.99958904890791733</v>
      </c>
      <c r="AJ180" s="99">
        <f>MIN((IFERROR(IF(AND($V180&lt;=AJ$1,$W180&gt;=AJ$1),INDEX(Reliability!O$23:O$50,MATCH($S180,Reliability!$C$23:$C$50,0)),0),0)*IF($T180="n/a",$D180*$Y180,$G180)+IFERROR(IF(AND($V180&lt;=AJ$1,$W180&gt;=AJ$1),INDEX(Reliability!O$23:O$50,MATCH($T180,Reliability!$C$23:$C$50,0)),0),0)*$H180*$X180*$Y180),$D180)*$R180</f>
        <v>0.97979452445395843</v>
      </c>
      <c r="AK180" s="99">
        <f>MIN((IFERROR(IF(AND($V180&lt;=AK$1,$W180&gt;=AK$1),INDEX(Reliability!P$23:P$50,MATCH($S180,Reliability!$C$23:$C$50,0)),0),0)*IF($T180="n/a",$D180*$Y180,$G180)+IFERROR(IF(AND($V180&lt;=AK$1,$W180&gt;=AK$1),INDEX(Reliability!P$23:P$50,MATCH($T180,Reliability!$C$23:$C$50,0)),0),0)*$H180*$X180*$Y180),$D180)*$R180</f>
        <v>0.96</v>
      </c>
    </row>
    <row r="181" spans="2:37" x14ac:dyDescent="0.25">
      <c r="B181" s="118" t="str">
        <f>unique_contracts!B176</f>
        <v>SCHNDR_1_OS2BM2</v>
      </c>
      <c r="C181" s="99" t="str">
        <f>unique_contracts!D176</f>
        <v>Online</v>
      </c>
      <c r="D181" s="117">
        <f>unique_contracts!J176</f>
        <v>0.8</v>
      </c>
      <c r="E181" s="99">
        <f>unique_contracts!M176</f>
        <v>0</v>
      </c>
      <c r="F181" s="99">
        <f>unique_contracts!N176</f>
        <v>0</v>
      </c>
      <c r="G181" s="99">
        <f>unique_contracts!P176</f>
        <v>0</v>
      </c>
      <c r="H181" s="99">
        <f>unique_contracts!R176</f>
        <v>0</v>
      </c>
      <c r="I181" s="99">
        <f>unique_contracts!V176</f>
        <v>0</v>
      </c>
      <c r="J181" s="118" t="str">
        <f>unique_contracts!AB176</f>
        <v>Buy</v>
      </c>
      <c r="K181" s="99">
        <f>unique_contracts!AM176</f>
        <v>2019</v>
      </c>
      <c r="L181" s="99">
        <f>unique_contracts!AN176</f>
        <v>6</v>
      </c>
      <c r="M181" s="99">
        <f>unique_contracts!AO176</f>
        <v>10</v>
      </c>
      <c r="N181" s="99">
        <f>unique_contracts!AP176</f>
        <v>2039</v>
      </c>
      <c r="O181" s="99">
        <f>unique_contracts!AQ176</f>
        <v>6</v>
      </c>
      <c r="P181" s="99">
        <f>unique_contracts!AR176</f>
        <v>9</v>
      </c>
      <c r="Q181" s="99" t="str">
        <f>unique_contracts!BP176</f>
        <v>EnergyCapacity</v>
      </c>
      <c r="R181" s="99">
        <f t="shared" si="14"/>
        <v>1</v>
      </c>
      <c r="S181" s="99" t="str">
        <f>IFERROR(IF(AND(I181&gt;0,E181="NotHybrid"),_xlfn.CONCAT(MAX(MIN(ROUNDDOWN(I181/D181,0),8),4),INDEX(resources!$G:$G,MATCH(B181,resources!$A:$A,0))),INDEX(resources!$G:$G,MATCH(B181,resources!$A:$A,0))),"n/a")</f>
        <v>biogas</v>
      </c>
      <c r="T181" s="99" t="str">
        <f t="shared" si="15"/>
        <v>n/a</v>
      </c>
      <c r="U181" s="99" t="str">
        <f t="shared" si="16"/>
        <v>biogas</v>
      </c>
      <c r="V181" s="99">
        <f t="shared" si="17"/>
        <v>2020</v>
      </c>
      <c r="W181" s="99">
        <f t="shared" si="18"/>
        <v>2038</v>
      </c>
      <c r="X181" s="116">
        <f t="shared" si="19"/>
        <v>1</v>
      </c>
      <c r="Y181" s="116">
        <f t="shared" si="20"/>
        <v>1</v>
      </c>
      <c r="Z181" s="99">
        <f>MIN((IFERROR(IF(AND($V181&lt;=Z$1,$W181&gt;=Z$1),INDEX(Reliability!E$23:E$50,MATCH($S181,Reliability!$C$23:$C$50,0)),0),0)*IF($T181="n/a",$D181*$Y181,$G181)+IFERROR(IF(AND($V181&lt;=Z$1,$W181&gt;=Z$1),INDEX(Reliability!E$23:E$50,MATCH($T181,Reliability!$C$23:$C$50,0)),0),0)*$H181*$X181*$Y181),$D181)*$R181</f>
        <v>0.59994806831187431</v>
      </c>
      <c r="AA181" s="99">
        <f>MIN((IFERROR(IF(AND($V181&lt;=AA$1,$W181&gt;=AA$1),INDEX(Reliability!F$23:F$50,MATCH($S181,Reliability!$C$23:$C$50,0)),0),0)*IF($T181="n/a",$D181*$Y181,$G181)+IFERROR(IF(AND($V181&lt;=AA$1,$W181&gt;=AA$1),INDEX(Reliability!F$23:F$50,MATCH($T181,Reliability!$C$23:$C$50,0)),0),0)*$H181*$X181*$Y181),$D181)*$R181</f>
        <v>0.61297181946197987</v>
      </c>
      <c r="AB181" s="99">
        <f>MIN((IFERROR(IF(AND($V181&lt;=AB$1,$W181&gt;=AB$1),INDEX(Reliability!G$23:G$50,MATCH($S181,Reliability!$C$23:$C$50,0)),0),0)*IF($T181="n/a",$D181*$Y181,$G181)+IFERROR(IF(AND($V181&lt;=AB$1,$W181&gt;=AB$1),INDEX(Reliability!G$23:G$50,MATCH($T181,Reliability!$C$23:$C$50,0)),0),0)*$H181*$X181*$Y181),$D181)*$R181</f>
        <v>0.62599557061208544</v>
      </c>
      <c r="AC181" s="99">
        <f>MIN((IFERROR(IF(AND($V181&lt;=AC$1,$W181&gt;=AC$1),INDEX(Reliability!H$23:H$50,MATCH($S181,Reliability!$C$23:$C$50,0)),0),0)*IF($T181="n/a",$D181*$Y181,$G181)+IFERROR(IF(AND($V181&lt;=AC$1,$W181&gt;=AC$1),INDEX(Reliability!H$23:H$50,MATCH($T181,Reliability!$C$23:$C$50,0)),0),0)*$H181*$X181*$Y181),$D181)*$R181</f>
        <v>0.62845257110124819</v>
      </c>
      <c r="AD181" s="99">
        <f>MIN((IFERROR(IF(AND($V181&lt;=AD$1,$W181&gt;=AD$1),INDEX(Reliability!I$23:I$50,MATCH($S181,Reliability!$C$23:$C$50,0)),0),0)*IF($T181="n/a",$D181*$Y181,$G181)+IFERROR(IF(AND($V181&lt;=AD$1,$W181&gt;=AD$1),INDEX(Reliability!I$23:I$50,MATCH($T181,Reliability!$C$23:$C$50,0)),0),0)*$H181*$X181*$Y181),$D181)*$R181</f>
        <v>0.63090957159041094</v>
      </c>
      <c r="AE181" s="99">
        <f>MIN((IFERROR(IF(AND($V181&lt;=AE$1,$W181&gt;=AE$1),INDEX(Reliability!J$23:J$50,MATCH($S181,Reliability!$C$23:$C$50,0)),0),0)*IF($T181="n/a",$D181*$Y181,$G181)+IFERROR(IF(AND($V181&lt;=AE$1,$W181&gt;=AE$1),INDEX(Reliability!J$23:J$50,MATCH($T181,Reliability!$C$23:$C$50,0)),0),0)*$H181*$X181*$Y181),$D181)*$R181</f>
        <v>0.62180317611091085</v>
      </c>
      <c r="AF181" s="99">
        <f>MIN((IFERROR(IF(AND($V181&lt;=AF$1,$W181&gt;=AF$1),INDEX(Reliability!K$23:K$50,MATCH($S181,Reliability!$C$23:$C$50,0)),0),0)*IF($T181="n/a",$D181*$Y181,$G181)+IFERROR(IF(AND($V181&lt;=AF$1,$W181&gt;=AF$1),INDEX(Reliability!K$23:K$50,MATCH($T181,Reliability!$C$23:$C$50,0)),0),0)*$H181*$X181*$Y181),$D181)*$R181</f>
        <v>0.61269678063141064</v>
      </c>
      <c r="AG181" s="99">
        <f>MIN((IFERROR(IF(AND($V181&lt;=AG$1,$W181&gt;=AG$1),INDEX(Reliability!L$23:L$50,MATCH($S181,Reliability!$C$23:$C$50,0)),0),0)*IF($T181="n/a",$D181*$Y181,$G181)+IFERROR(IF(AND($V181&lt;=AG$1,$W181&gt;=AG$1),INDEX(Reliability!L$23:L$50,MATCH($T181,Reliability!$C$23:$C$50,0)),0),0)*$H181*$X181*$Y181),$D181)*$R181</f>
        <v>0.62738428112778599</v>
      </c>
      <c r="AH181" s="99">
        <f>MIN((IFERROR(IF(AND($V181&lt;=AH$1,$W181&gt;=AH$1),INDEX(Reliability!M$23:M$50,MATCH($S181,Reliability!$C$23:$C$50,0)),0),0)*IF($T181="n/a",$D181*$Y181,$G181)+IFERROR(IF(AND($V181&lt;=AH$1,$W181&gt;=AH$1),INDEX(Reliability!M$23:M$50,MATCH($T181,Reliability!$C$23:$C$50,0)),0),0)*$H181*$X181*$Y181),$D181)*$R181</f>
        <v>0.64207178162416134</v>
      </c>
      <c r="AI181" s="99">
        <f>MIN((IFERROR(IF(AND($V181&lt;=AI$1,$W181&gt;=AI$1),INDEX(Reliability!N$23:N$50,MATCH($S181,Reliability!$C$23:$C$50,0)),0),0)*IF($T181="n/a",$D181*$Y181,$G181)+IFERROR(IF(AND($V181&lt;=AI$1,$W181&gt;=AI$1),INDEX(Reliability!N$23:N$50,MATCH($T181,Reliability!$C$23:$C$50,0)),0),0)*$H181*$X181*$Y181),$D181)*$R181</f>
        <v>0.65675928212053669</v>
      </c>
      <c r="AJ181" s="99">
        <f>MIN((IFERROR(IF(AND($V181&lt;=AJ$1,$W181&gt;=AJ$1),INDEX(Reliability!O$23:O$50,MATCH($S181,Reliability!$C$23:$C$50,0)),0),0)*IF($T181="n/a",$D181*$Y181,$G181)+IFERROR(IF(AND($V181&lt;=AJ$1,$W181&gt;=AJ$1),INDEX(Reliability!O$23:O$50,MATCH($T181,Reliability!$C$23:$C$50,0)),0),0)*$H181*$X181*$Y181),$D181)*$R181</f>
        <v>0.67144678261691204</v>
      </c>
      <c r="AK181" s="99">
        <f>MIN((IFERROR(IF(AND($V181&lt;=AK$1,$W181&gt;=AK$1),INDEX(Reliability!P$23:P$50,MATCH($S181,Reliability!$C$23:$C$50,0)),0),0)*IF($T181="n/a",$D181*$Y181,$G181)+IFERROR(IF(AND($V181&lt;=AK$1,$W181&gt;=AK$1),INDEX(Reliability!P$23:P$50,MATCH($T181,Reliability!$C$23:$C$50,0)),0),0)*$H181*$X181*$Y181),$D181)*$R181</f>
        <v>0.6861342831132875</v>
      </c>
    </row>
    <row r="182" spans="2:37" x14ac:dyDescent="0.25">
      <c r="B182" s="118" t="str">
        <f>unique_contracts!B177</f>
        <v>SCHNDR_1_FIVPTS</v>
      </c>
      <c r="C182" s="99" t="str">
        <f>unique_contracts!D177</f>
        <v>Online</v>
      </c>
      <c r="D182" s="117">
        <f>unique_contracts!J177</f>
        <v>15</v>
      </c>
      <c r="E182" s="99">
        <f>unique_contracts!M177</f>
        <v>0</v>
      </c>
      <c r="F182" s="99">
        <f>unique_contracts!N177</f>
        <v>0</v>
      </c>
      <c r="G182" s="99">
        <f>unique_contracts!P177</f>
        <v>0</v>
      </c>
      <c r="H182" s="99">
        <f>unique_contracts!R177</f>
        <v>0</v>
      </c>
      <c r="I182" s="99">
        <f>unique_contracts!V177</f>
        <v>0</v>
      </c>
      <c r="J182" s="118" t="str">
        <f>unique_contracts!AB177</f>
        <v>Owned</v>
      </c>
      <c r="K182" s="99">
        <f>unique_contracts!AM177</f>
        <v>2011</v>
      </c>
      <c r="L182" s="99">
        <f>unique_contracts!AN177</f>
        <v>9</v>
      </c>
      <c r="M182" s="99">
        <f>unique_contracts!AO177</f>
        <v>24</v>
      </c>
      <c r="N182" s="99">
        <f>unique_contracts!AP177</f>
        <v>2036</v>
      </c>
      <c r="O182" s="99">
        <f>unique_contracts!AQ177</f>
        <v>9</v>
      </c>
      <c r="P182" s="99">
        <f>unique_contracts!AR177</f>
        <v>23</v>
      </c>
      <c r="Q182" s="99" t="str">
        <f>unique_contracts!BP177</f>
        <v>EnergyCapacity</v>
      </c>
      <c r="R182" s="99">
        <f t="shared" si="14"/>
        <v>1</v>
      </c>
      <c r="S182" s="99" t="str">
        <f>IFERROR(IF(AND(I182&gt;0,E182="NotHybrid"),_xlfn.CONCAT(MAX(MIN(ROUNDDOWN(I182/D182,0),8),4),INDEX(resources!$G:$G,MATCH(B182,resources!$A:$A,0))),INDEX(resources!$G:$G,MATCH(B182,resources!$A:$A,0))),"n/a")</f>
        <v>utility_pv</v>
      </c>
      <c r="T182" s="99" t="str">
        <f t="shared" si="15"/>
        <v>n/a</v>
      </c>
      <c r="U182" s="99" t="str">
        <f t="shared" si="16"/>
        <v>utility_pv</v>
      </c>
      <c r="V182" s="99">
        <f t="shared" si="17"/>
        <v>2012</v>
      </c>
      <c r="W182" s="99">
        <f t="shared" si="18"/>
        <v>2035</v>
      </c>
      <c r="X182" s="116">
        <f t="shared" si="19"/>
        <v>1</v>
      </c>
      <c r="Y182" s="116">
        <f t="shared" si="20"/>
        <v>1</v>
      </c>
      <c r="Z182" s="99">
        <f>MIN((IFERROR(IF(AND($V182&lt;=Z$1,$W182&gt;=Z$1),INDEX(Reliability!E$23:E$50,MATCH($S182,Reliability!$C$23:$C$50,0)),0),0)*IF($T182="n/a",$D182*$Y182,$G182)+IFERROR(IF(AND($V182&lt;=Z$1,$W182&gt;=Z$1),INDEX(Reliability!E$23:E$50,MATCH($T182,Reliability!$C$23:$C$50,0)),0),0)*$H182*$X182*$Y182),$D182)*$R182</f>
        <v>1.8651876232923015</v>
      </c>
      <c r="AA182" s="99">
        <f>MIN((IFERROR(IF(AND($V182&lt;=AA$1,$W182&gt;=AA$1),INDEX(Reliability!F$23:F$50,MATCH($S182,Reliability!$C$23:$C$50,0)),0),0)*IF($T182="n/a",$D182*$Y182,$G182)+IFERROR(IF(AND($V182&lt;=AA$1,$W182&gt;=AA$1),INDEX(Reliability!F$23:F$50,MATCH($T182,Reliability!$C$23:$C$50,0)),0),0)*$H182*$X182*$Y182),$D182)*$R182</f>
        <v>1.8154416454998059</v>
      </c>
      <c r="AB182" s="99">
        <f>MIN((IFERROR(IF(AND($V182&lt;=AB$1,$W182&gt;=AB$1),INDEX(Reliability!G$23:G$50,MATCH($S182,Reliability!$C$23:$C$50,0)),0),0)*IF($T182="n/a",$D182*$Y182,$G182)+IFERROR(IF(AND($V182&lt;=AB$1,$W182&gt;=AB$1),INDEX(Reliability!G$23:G$50,MATCH($T182,Reliability!$C$23:$C$50,0)),0),0)*$H182*$X182*$Y182),$D182)*$R182</f>
        <v>1.7656956677073103</v>
      </c>
      <c r="AC182" s="99">
        <f>MIN((IFERROR(IF(AND($V182&lt;=AC$1,$W182&gt;=AC$1),INDEX(Reliability!H$23:H$50,MATCH($S182,Reliability!$C$23:$C$50,0)),0),0)*IF($T182="n/a",$D182*$Y182,$G182)+IFERROR(IF(AND($V182&lt;=AC$1,$W182&gt;=AC$1),INDEX(Reliability!H$23:H$50,MATCH($T182,Reliability!$C$23:$C$50,0)),0),0)*$H182*$X182*$Y182),$D182)*$R182</f>
        <v>1.502430710969868</v>
      </c>
      <c r="AD182" s="99">
        <f>MIN((IFERROR(IF(AND($V182&lt;=AD$1,$W182&gt;=AD$1),INDEX(Reliability!I$23:I$50,MATCH($S182,Reliability!$C$23:$C$50,0)),0),0)*IF($T182="n/a",$D182*$Y182,$G182)+IFERROR(IF(AND($V182&lt;=AD$1,$W182&gt;=AD$1),INDEX(Reliability!I$23:I$50,MATCH($T182,Reliability!$C$23:$C$50,0)),0),0)*$H182*$X182*$Y182),$D182)*$R182</f>
        <v>1.2391657542324259</v>
      </c>
      <c r="AE182" s="99">
        <f>MIN((IFERROR(IF(AND($V182&lt;=AE$1,$W182&gt;=AE$1),INDEX(Reliability!J$23:J$50,MATCH($S182,Reliability!$C$23:$C$50,0)),0),0)*IF($T182="n/a",$D182*$Y182,$G182)+IFERROR(IF(AND($V182&lt;=AE$1,$W182&gt;=AE$1),INDEX(Reliability!J$23:J$50,MATCH($T182,Reliability!$C$23:$C$50,0)),0),0)*$H182*$X182*$Y182),$D182)*$R182</f>
        <v>1.1490691882511102</v>
      </c>
      <c r="AF182" s="99">
        <f>MIN((IFERROR(IF(AND($V182&lt;=AF$1,$W182&gt;=AF$1),INDEX(Reliability!K$23:K$50,MATCH($S182,Reliability!$C$23:$C$50,0)),0),0)*IF($T182="n/a",$D182*$Y182,$G182)+IFERROR(IF(AND($V182&lt;=AF$1,$W182&gt;=AF$1),INDEX(Reliability!K$23:K$50,MATCH($T182,Reliability!$C$23:$C$50,0)),0),0)*$H182*$X182*$Y182),$D182)*$R182</f>
        <v>1.0589726222697939</v>
      </c>
      <c r="AG182" s="99">
        <f>MIN((IFERROR(IF(AND($V182&lt;=AG$1,$W182&gt;=AG$1),INDEX(Reliability!L$23:L$50,MATCH($S182,Reliability!$C$23:$C$50,0)),0),0)*IF($T182="n/a",$D182*$Y182,$G182)+IFERROR(IF(AND($V182&lt;=AG$1,$W182&gt;=AG$1),INDEX(Reliability!L$23:L$50,MATCH($T182,Reliability!$C$23:$C$50,0)),0),0)*$H182*$X182*$Y182),$D182)*$R182</f>
        <v>1.0391780978158351</v>
      </c>
      <c r="AH182" s="99">
        <f>MIN((IFERROR(IF(AND($V182&lt;=AH$1,$W182&gt;=AH$1),INDEX(Reliability!M$23:M$50,MATCH($S182,Reliability!$C$23:$C$50,0)),0),0)*IF($T182="n/a",$D182*$Y182,$G182)+IFERROR(IF(AND($V182&lt;=AH$1,$W182&gt;=AH$1),INDEX(Reliability!M$23:M$50,MATCH($T182,Reliability!$C$23:$C$50,0)),0),0)*$H182*$X182*$Y182),$D182)*$R182</f>
        <v>1.0193835733618761</v>
      </c>
      <c r="AI182" s="99">
        <f>MIN((IFERROR(IF(AND($V182&lt;=AI$1,$W182&gt;=AI$1),INDEX(Reliability!N$23:N$50,MATCH($S182,Reliability!$C$23:$C$50,0)),0),0)*IF($T182="n/a",$D182*$Y182,$G182)+IFERROR(IF(AND($V182&lt;=AI$1,$W182&gt;=AI$1),INDEX(Reliability!N$23:N$50,MATCH($T182,Reliability!$C$23:$C$50,0)),0),0)*$H182*$X182*$Y182),$D182)*$R182</f>
        <v>0.99958904890791733</v>
      </c>
      <c r="AJ182" s="99">
        <f>MIN((IFERROR(IF(AND($V182&lt;=AJ$1,$W182&gt;=AJ$1),INDEX(Reliability!O$23:O$50,MATCH($S182,Reliability!$C$23:$C$50,0)),0),0)*IF($T182="n/a",$D182*$Y182,$G182)+IFERROR(IF(AND($V182&lt;=AJ$1,$W182&gt;=AJ$1),INDEX(Reliability!O$23:O$50,MATCH($T182,Reliability!$C$23:$C$50,0)),0),0)*$H182*$X182*$Y182),$D182)*$R182</f>
        <v>0.97979452445395843</v>
      </c>
      <c r="AK182" s="99">
        <f>MIN((IFERROR(IF(AND($V182&lt;=AK$1,$W182&gt;=AK$1),INDEX(Reliability!P$23:P$50,MATCH($S182,Reliability!$C$23:$C$50,0)),0),0)*IF($T182="n/a",$D182*$Y182,$G182)+IFERROR(IF(AND($V182&lt;=AK$1,$W182&gt;=AK$1),INDEX(Reliability!P$23:P$50,MATCH($T182,Reliability!$C$23:$C$50,0)),0),0)*$H182*$X182*$Y182),$D182)*$R182</f>
        <v>0.96</v>
      </c>
    </row>
    <row r="183" spans="2:37" x14ac:dyDescent="0.25">
      <c r="B183" s="118" t="str">
        <f>unique_contracts!B178</f>
        <v>SANLOB_1_OSFBM1</v>
      </c>
      <c r="C183" s="99" t="str">
        <f>unique_contracts!D178</f>
        <v>Online</v>
      </c>
      <c r="D183" s="117">
        <f>unique_contracts!J178</f>
        <v>0.85</v>
      </c>
      <c r="E183" s="99">
        <f>unique_contracts!M178</f>
        <v>0</v>
      </c>
      <c r="F183" s="99">
        <f>unique_contracts!N178</f>
        <v>0</v>
      </c>
      <c r="G183" s="99">
        <f>unique_contracts!P178</f>
        <v>0</v>
      </c>
      <c r="H183" s="99">
        <f>unique_contracts!R178</f>
        <v>0</v>
      </c>
      <c r="I183" s="99">
        <f>unique_contracts!V178</f>
        <v>0</v>
      </c>
      <c r="J183" s="118" t="str">
        <f>unique_contracts!AB178</f>
        <v>Buy</v>
      </c>
      <c r="K183" s="99">
        <f>unique_contracts!AM178</f>
        <v>2019</v>
      </c>
      <c r="L183" s="99">
        <f>unique_contracts!AN178</f>
        <v>7</v>
      </c>
      <c r="M183" s="99">
        <f>unique_contracts!AO178</f>
        <v>21</v>
      </c>
      <c r="N183" s="99">
        <f>unique_contracts!AP178</f>
        <v>2039</v>
      </c>
      <c r="O183" s="99">
        <f>unique_contracts!AQ178</f>
        <v>7</v>
      </c>
      <c r="P183" s="99">
        <f>unique_contracts!AR178</f>
        <v>20</v>
      </c>
      <c r="Q183" s="99" t="str">
        <f>unique_contracts!BP178</f>
        <v>EnergyCapacity</v>
      </c>
      <c r="R183" s="99">
        <f t="shared" si="14"/>
        <v>1</v>
      </c>
      <c r="S183" s="99" t="str">
        <f>IFERROR(IF(AND(I183&gt;0,E183="NotHybrid"),_xlfn.CONCAT(MAX(MIN(ROUNDDOWN(I183/D183,0),8),4),INDEX(resources!$G:$G,MATCH(B183,resources!$A:$A,0))),INDEX(resources!$G:$G,MATCH(B183,resources!$A:$A,0))),"n/a")</f>
        <v>biomass_wood</v>
      </c>
      <c r="T183" s="99" t="str">
        <f t="shared" si="15"/>
        <v>n/a</v>
      </c>
      <c r="U183" s="99" t="str">
        <f t="shared" si="16"/>
        <v>biomass_wood</v>
      </c>
      <c r="V183" s="99">
        <f t="shared" si="17"/>
        <v>2020</v>
      </c>
      <c r="W183" s="99">
        <f t="shared" si="18"/>
        <v>2038</v>
      </c>
      <c r="X183" s="116">
        <f t="shared" si="19"/>
        <v>1</v>
      </c>
      <c r="Y183" s="116">
        <f t="shared" si="20"/>
        <v>1</v>
      </c>
      <c r="Z183" s="99">
        <f>MIN((IFERROR(IF(AND($V183&lt;=Z$1,$W183&gt;=Z$1),INDEX(Reliability!E$23:E$50,MATCH($S183,Reliability!$C$23:$C$50,0)),0),0)*IF($T183="n/a",$D183*$Y183,$G183)+IFERROR(IF(AND($V183&lt;=Z$1,$W183&gt;=Z$1),INDEX(Reliability!E$23:E$50,MATCH($T183,Reliability!$C$23:$C$50,0)),0),0)*$H183*$X183*$Y183),$D183)*$R183</f>
        <v>0.65966768860914482</v>
      </c>
      <c r="AA183" s="99">
        <f>MIN((IFERROR(IF(AND($V183&lt;=AA$1,$W183&gt;=AA$1),INDEX(Reliability!F$23:F$50,MATCH($S183,Reliability!$C$23:$C$50,0)),0),0)*IF($T183="n/a",$D183*$Y183,$G183)+IFERROR(IF(AND($V183&lt;=AA$1,$W183&gt;=AA$1),INDEX(Reliability!F$23:F$50,MATCH($T183,Reliability!$C$23:$C$50,0)),0),0)*$H183*$X183*$Y183),$D183)*$R183</f>
        <v>0.67499006523638561</v>
      </c>
      <c r="AB183" s="99">
        <f>MIN((IFERROR(IF(AND($V183&lt;=AB$1,$W183&gt;=AB$1),INDEX(Reliability!G$23:G$50,MATCH($S183,Reliability!$C$23:$C$50,0)),0),0)*IF($T183="n/a",$D183*$Y183,$G183)+IFERROR(IF(AND($V183&lt;=AB$1,$W183&gt;=AB$1),INDEX(Reliability!G$23:G$50,MATCH($T183,Reliability!$C$23:$C$50,0)),0),0)*$H183*$X183*$Y183),$D183)*$R183</f>
        <v>0.69031244186362661</v>
      </c>
      <c r="AC183" s="99">
        <f>MIN((IFERROR(IF(AND($V183&lt;=AC$1,$W183&gt;=AC$1),INDEX(Reliability!H$23:H$50,MATCH($S183,Reliability!$C$23:$C$50,0)),0),0)*IF($T183="n/a",$D183*$Y183,$G183)+IFERROR(IF(AND($V183&lt;=AC$1,$W183&gt;=AC$1),INDEX(Reliability!H$23:H$50,MATCH($T183,Reliability!$C$23:$C$50,0)),0),0)*$H183*$X183*$Y183),$D183)*$R183</f>
        <v>0.69638619826711545</v>
      </c>
      <c r="AD183" s="99">
        <f>MIN((IFERROR(IF(AND($V183&lt;=AD$1,$W183&gt;=AD$1),INDEX(Reliability!I$23:I$50,MATCH($S183,Reliability!$C$23:$C$50,0)),0),0)*IF($T183="n/a",$D183*$Y183,$G183)+IFERROR(IF(AND($V183&lt;=AD$1,$W183&gt;=AD$1),INDEX(Reliability!I$23:I$50,MATCH($T183,Reliability!$C$23:$C$50,0)),0),0)*$H183*$X183*$Y183),$D183)*$R183</f>
        <v>0.7024599546706044</v>
      </c>
      <c r="AE183" s="99">
        <f>MIN((IFERROR(IF(AND($V183&lt;=AE$1,$W183&gt;=AE$1),INDEX(Reliability!J$23:J$50,MATCH($S183,Reliability!$C$23:$C$50,0)),0),0)*IF($T183="n/a",$D183*$Y183,$G183)+IFERROR(IF(AND($V183&lt;=AE$1,$W183&gt;=AE$1),INDEX(Reliability!J$23:J$50,MATCH($T183,Reliability!$C$23:$C$50,0)),0),0)*$H183*$X183*$Y183),$D183)*$R183</f>
        <v>0.69273971533562417</v>
      </c>
      <c r="AF183" s="99">
        <f>MIN((IFERROR(IF(AND($V183&lt;=AF$1,$W183&gt;=AF$1),INDEX(Reliability!K$23:K$50,MATCH($S183,Reliability!$C$23:$C$50,0)),0),0)*IF($T183="n/a",$D183*$Y183,$G183)+IFERROR(IF(AND($V183&lt;=AF$1,$W183&gt;=AF$1),INDEX(Reliability!K$23:K$50,MATCH($T183,Reliability!$C$23:$C$50,0)),0),0)*$H183*$X183*$Y183),$D183)*$R183</f>
        <v>0.68301947600064405</v>
      </c>
      <c r="AG183" s="99">
        <f>MIN((IFERROR(IF(AND($V183&lt;=AG$1,$W183&gt;=AG$1),INDEX(Reliability!L$23:L$50,MATCH($S183,Reliability!$C$23:$C$50,0)),0),0)*IF($T183="n/a",$D183*$Y183,$G183)+IFERROR(IF(AND($V183&lt;=AG$1,$W183&gt;=AG$1),INDEX(Reliability!L$23:L$50,MATCH($T183,Reliability!$C$23:$C$50,0)),0),0)*$H183*$X183*$Y183),$D183)*$R183</f>
        <v>0.69663029323472991</v>
      </c>
      <c r="AH183" s="99">
        <f>MIN((IFERROR(IF(AND($V183&lt;=AH$1,$W183&gt;=AH$1),INDEX(Reliability!M$23:M$50,MATCH($S183,Reliability!$C$23:$C$50,0)),0),0)*IF($T183="n/a",$D183*$Y183,$G183)+IFERROR(IF(AND($V183&lt;=AH$1,$W183&gt;=AH$1),INDEX(Reliability!M$23:M$50,MATCH($T183,Reliability!$C$23:$C$50,0)),0),0)*$H183*$X183*$Y183),$D183)*$R183</f>
        <v>0.71024111046881577</v>
      </c>
      <c r="AI183" s="99">
        <f>MIN((IFERROR(IF(AND($V183&lt;=AI$1,$W183&gt;=AI$1),INDEX(Reliability!N$23:N$50,MATCH($S183,Reliability!$C$23:$C$50,0)),0),0)*IF($T183="n/a",$D183*$Y183,$G183)+IFERROR(IF(AND($V183&lt;=AI$1,$W183&gt;=AI$1),INDEX(Reliability!N$23:N$50,MATCH($T183,Reliability!$C$23:$C$50,0)),0),0)*$H183*$X183*$Y183),$D183)*$R183</f>
        <v>0.72385192770290163</v>
      </c>
      <c r="AJ183" s="99">
        <f>MIN((IFERROR(IF(AND($V183&lt;=AJ$1,$W183&gt;=AJ$1),INDEX(Reliability!O$23:O$50,MATCH($S183,Reliability!$C$23:$C$50,0)),0),0)*IF($T183="n/a",$D183*$Y183,$G183)+IFERROR(IF(AND($V183&lt;=AJ$1,$W183&gt;=AJ$1),INDEX(Reliability!O$23:O$50,MATCH($T183,Reliability!$C$23:$C$50,0)),0),0)*$H183*$X183*$Y183),$D183)*$R183</f>
        <v>0.73746274493698749</v>
      </c>
      <c r="AK183" s="99">
        <f>MIN((IFERROR(IF(AND($V183&lt;=AK$1,$W183&gt;=AK$1),INDEX(Reliability!P$23:P$50,MATCH($S183,Reliability!$C$23:$C$50,0)),0),0)*IF($T183="n/a",$D183*$Y183,$G183)+IFERROR(IF(AND($V183&lt;=AK$1,$W183&gt;=AK$1),INDEX(Reliability!P$23:P$50,MATCH($T183,Reliability!$C$23:$C$50,0)),0),0)*$H183*$X183*$Y183),$D183)*$R183</f>
        <v>0.75107356217107313</v>
      </c>
    </row>
    <row r="184" spans="2:37" x14ac:dyDescent="0.25">
      <c r="B184" s="118" t="str">
        <f>unique_contracts!B179</f>
        <v>SANLOB_1_LNDFIL</v>
      </c>
      <c r="C184" s="99" t="str">
        <f>unique_contracts!D179</f>
        <v>Online</v>
      </c>
      <c r="D184" s="117">
        <f>unique_contracts!J179</f>
        <v>1.5</v>
      </c>
      <c r="E184" s="99">
        <f>unique_contracts!M179</f>
        <v>0</v>
      </c>
      <c r="F184" s="99">
        <f>unique_contracts!N179</f>
        <v>0</v>
      </c>
      <c r="G184" s="99">
        <f>unique_contracts!P179</f>
        <v>0</v>
      </c>
      <c r="H184" s="99">
        <f>unique_contracts!R179</f>
        <v>0</v>
      </c>
      <c r="I184" s="99">
        <f>unique_contracts!V179</f>
        <v>0</v>
      </c>
      <c r="J184" s="118" t="str">
        <f>unique_contracts!AB179</f>
        <v>Buy</v>
      </c>
      <c r="K184" s="99">
        <f>unique_contracts!AM179</f>
        <v>2013</v>
      </c>
      <c r="L184" s="99">
        <f>unique_contracts!AN179</f>
        <v>7</v>
      </c>
      <c r="M184" s="99">
        <f>unique_contracts!AO179</f>
        <v>21</v>
      </c>
      <c r="N184" s="99">
        <f>unique_contracts!AP179</f>
        <v>2033</v>
      </c>
      <c r="O184" s="99">
        <f>unique_contracts!AQ179</f>
        <v>7</v>
      </c>
      <c r="P184" s="99">
        <f>unique_contracts!AR179</f>
        <v>20</v>
      </c>
      <c r="Q184" s="99" t="str">
        <f>unique_contracts!BP179</f>
        <v>EnergyCapacity</v>
      </c>
      <c r="R184" s="99">
        <f t="shared" si="14"/>
        <v>1</v>
      </c>
      <c r="S184" s="99" t="str">
        <f>IFERROR(IF(AND(I184&gt;0,E184="NotHybrid"),_xlfn.CONCAT(MAX(MIN(ROUNDDOWN(I184/D184,0),8),4),INDEX(resources!$G:$G,MATCH(B184,resources!$A:$A,0))),INDEX(resources!$G:$G,MATCH(B184,resources!$A:$A,0))),"n/a")</f>
        <v>biomass_wood</v>
      </c>
      <c r="T184" s="99" t="str">
        <f t="shared" si="15"/>
        <v>n/a</v>
      </c>
      <c r="U184" s="99" t="str">
        <f t="shared" si="16"/>
        <v>biomass_wood</v>
      </c>
      <c r="V184" s="99">
        <f t="shared" si="17"/>
        <v>2014</v>
      </c>
      <c r="W184" s="99">
        <f t="shared" si="18"/>
        <v>2032</v>
      </c>
      <c r="X184" s="116">
        <f t="shared" si="19"/>
        <v>1</v>
      </c>
      <c r="Y184" s="116">
        <f t="shared" si="20"/>
        <v>1</v>
      </c>
      <c r="Z184" s="99">
        <f>MIN((IFERROR(IF(AND($V184&lt;=Z$1,$W184&gt;=Z$1),INDEX(Reliability!E$23:E$50,MATCH($S184,Reliability!$C$23:$C$50,0)),0),0)*IF($T184="n/a",$D184*$Y184,$G184)+IFERROR(IF(AND($V184&lt;=Z$1,$W184&gt;=Z$1),INDEX(Reliability!E$23:E$50,MATCH($T184,Reliability!$C$23:$C$50,0)),0),0)*$H184*$X184*$Y184),$D184)*$R184</f>
        <v>1.164119450486726</v>
      </c>
      <c r="AA184" s="99">
        <f>MIN((IFERROR(IF(AND($V184&lt;=AA$1,$W184&gt;=AA$1),INDEX(Reliability!F$23:F$50,MATCH($S184,Reliability!$C$23:$C$50,0)),0),0)*IF($T184="n/a",$D184*$Y184,$G184)+IFERROR(IF(AND($V184&lt;=AA$1,$W184&gt;=AA$1),INDEX(Reliability!F$23:F$50,MATCH($T184,Reliability!$C$23:$C$50,0)),0),0)*$H184*$X184*$Y184),$D184)*$R184</f>
        <v>1.1911589386524453</v>
      </c>
      <c r="AB184" s="99">
        <f>MIN((IFERROR(IF(AND($V184&lt;=AB$1,$W184&gt;=AB$1),INDEX(Reliability!G$23:G$50,MATCH($S184,Reliability!$C$23:$C$50,0)),0),0)*IF($T184="n/a",$D184*$Y184,$G184)+IFERROR(IF(AND($V184&lt;=AB$1,$W184&gt;=AB$1),INDEX(Reliability!G$23:G$50,MATCH($T184,Reliability!$C$23:$C$50,0)),0),0)*$H184*$X184*$Y184),$D184)*$R184</f>
        <v>1.2181984268181645</v>
      </c>
      <c r="AC184" s="99">
        <f>MIN((IFERROR(IF(AND($V184&lt;=AC$1,$W184&gt;=AC$1),INDEX(Reliability!H$23:H$50,MATCH($S184,Reliability!$C$23:$C$50,0)),0),0)*IF($T184="n/a",$D184*$Y184,$G184)+IFERROR(IF(AND($V184&lt;=AC$1,$W184&gt;=AC$1),INDEX(Reliability!H$23:H$50,MATCH($T184,Reliability!$C$23:$C$50,0)),0),0)*$H184*$X184*$Y184),$D184)*$R184</f>
        <v>1.2289168204713803</v>
      </c>
      <c r="AD184" s="99">
        <f>MIN((IFERROR(IF(AND($V184&lt;=AD$1,$W184&gt;=AD$1),INDEX(Reliability!I$23:I$50,MATCH($S184,Reliability!$C$23:$C$50,0)),0),0)*IF($T184="n/a",$D184*$Y184,$G184)+IFERROR(IF(AND($V184&lt;=AD$1,$W184&gt;=AD$1),INDEX(Reliability!I$23:I$50,MATCH($T184,Reliability!$C$23:$C$50,0)),0),0)*$H184*$X184*$Y184),$D184)*$R184</f>
        <v>1.2396352141245961</v>
      </c>
      <c r="AE184" s="99">
        <f>MIN((IFERROR(IF(AND($V184&lt;=AE$1,$W184&gt;=AE$1),INDEX(Reliability!J$23:J$50,MATCH($S184,Reliability!$C$23:$C$50,0)),0),0)*IF($T184="n/a",$D184*$Y184,$G184)+IFERROR(IF(AND($V184&lt;=AE$1,$W184&gt;=AE$1),INDEX(Reliability!J$23:J$50,MATCH($T184,Reliability!$C$23:$C$50,0)),0),0)*$H184*$X184*$Y184),$D184)*$R184</f>
        <v>1.2224818505922781</v>
      </c>
      <c r="AF184" s="99">
        <f>MIN((IFERROR(IF(AND($V184&lt;=AF$1,$W184&gt;=AF$1),INDEX(Reliability!K$23:K$50,MATCH($S184,Reliability!$C$23:$C$50,0)),0),0)*IF($T184="n/a",$D184*$Y184,$G184)+IFERROR(IF(AND($V184&lt;=AF$1,$W184&gt;=AF$1),INDEX(Reliability!K$23:K$50,MATCH($T184,Reliability!$C$23:$C$50,0)),0),0)*$H184*$X184*$Y184),$D184)*$R184</f>
        <v>1.2053284870599601</v>
      </c>
      <c r="AG184" s="99">
        <f>MIN((IFERROR(IF(AND($V184&lt;=AG$1,$W184&gt;=AG$1),INDEX(Reliability!L$23:L$50,MATCH($S184,Reliability!$C$23:$C$50,0)),0),0)*IF($T184="n/a",$D184*$Y184,$G184)+IFERROR(IF(AND($V184&lt;=AG$1,$W184&gt;=AG$1),INDEX(Reliability!L$23:L$50,MATCH($T184,Reliability!$C$23:$C$50,0)),0),0)*$H184*$X184*$Y184),$D184)*$R184</f>
        <v>1.2293475762965822</v>
      </c>
      <c r="AH184" s="99">
        <f>MIN((IFERROR(IF(AND($V184&lt;=AH$1,$W184&gt;=AH$1),INDEX(Reliability!M$23:M$50,MATCH($S184,Reliability!$C$23:$C$50,0)),0),0)*IF($T184="n/a",$D184*$Y184,$G184)+IFERROR(IF(AND($V184&lt;=AH$1,$W184&gt;=AH$1),INDEX(Reliability!M$23:M$50,MATCH($T184,Reliability!$C$23:$C$50,0)),0),0)*$H184*$X184*$Y184),$D184)*$R184</f>
        <v>1.2533666655332043</v>
      </c>
      <c r="AI184" s="99">
        <f>MIN((IFERROR(IF(AND($V184&lt;=AI$1,$W184&gt;=AI$1),INDEX(Reliability!N$23:N$50,MATCH($S184,Reliability!$C$23:$C$50,0)),0),0)*IF($T184="n/a",$D184*$Y184,$G184)+IFERROR(IF(AND($V184&lt;=AI$1,$W184&gt;=AI$1),INDEX(Reliability!N$23:N$50,MATCH($T184,Reliability!$C$23:$C$50,0)),0),0)*$H184*$X184*$Y184),$D184)*$R184</f>
        <v>0</v>
      </c>
      <c r="AJ184" s="99">
        <f>MIN((IFERROR(IF(AND($V184&lt;=AJ$1,$W184&gt;=AJ$1),INDEX(Reliability!O$23:O$50,MATCH($S184,Reliability!$C$23:$C$50,0)),0),0)*IF($T184="n/a",$D184*$Y184,$G184)+IFERROR(IF(AND($V184&lt;=AJ$1,$W184&gt;=AJ$1),INDEX(Reliability!O$23:O$50,MATCH($T184,Reliability!$C$23:$C$50,0)),0),0)*$H184*$X184*$Y184),$D184)*$R184</f>
        <v>0</v>
      </c>
      <c r="AK184" s="99">
        <f>MIN((IFERROR(IF(AND($V184&lt;=AK$1,$W184&gt;=AK$1),INDEX(Reliability!P$23:P$50,MATCH($S184,Reliability!$C$23:$C$50,0)),0),0)*IF($T184="n/a",$D184*$Y184,$G184)+IFERROR(IF(AND($V184&lt;=AK$1,$W184&gt;=AK$1),INDEX(Reliability!P$23:P$50,MATCH($T184,Reliability!$C$23:$C$50,0)),0),0)*$H184*$X184*$Y184),$D184)*$R184</f>
        <v>0</v>
      </c>
    </row>
    <row r="185" spans="2:37" x14ac:dyDescent="0.25">
      <c r="B185" s="118" t="str">
        <f>unique_contracts!B180</f>
        <v>SANDLT_2_SUNITS</v>
      </c>
      <c r="C185" s="99" t="str">
        <f>unique_contracts!D180</f>
        <v>Online</v>
      </c>
      <c r="D185" s="117">
        <f>unique_contracts!J180</f>
        <v>250</v>
      </c>
      <c r="E185" s="99">
        <f>unique_contracts!M180</f>
        <v>0</v>
      </c>
      <c r="F185" s="99">
        <f>unique_contracts!N180</f>
        <v>0</v>
      </c>
      <c r="G185" s="99">
        <f>unique_contracts!P180</f>
        <v>0</v>
      </c>
      <c r="H185" s="99">
        <f>unique_contracts!R180</f>
        <v>0</v>
      </c>
      <c r="I185" s="99">
        <f>unique_contracts!V180</f>
        <v>0</v>
      </c>
      <c r="J185" s="118" t="str">
        <f>unique_contracts!AB180</f>
        <v>Buy</v>
      </c>
      <c r="K185" s="99">
        <f>unique_contracts!AM180</f>
        <v>2014</v>
      </c>
      <c r="L185" s="99">
        <f>unique_contracts!AN180</f>
        <v>12</v>
      </c>
      <c r="M185" s="99">
        <f>unique_contracts!AO180</f>
        <v>4</v>
      </c>
      <c r="N185" s="99">
        <f>unique_contracts!AP180</f>
        <v>2039</v>
      </c>
      <c r="O185" s="99">
        <f>unique_contracts!AQ180</f>
        <v>12</v>
      </c>
      <c r="P185" s="99">
        <f>unique_contracts!AR180</f>
        <v>3</v>
      </c>
      <c r="Q185" s="99" t="str">
        <f>unique_contracts!BP180</f>
        <v>EnergyCapacity</v>
      </c>
      <c r="R185" s="99">
        <f t="shared" si="14"/>
        <v>1</v>
      </c>
      <c r="S185" s="99" t="str">
        <f>IFERROR(IF(AND(I185&gt;0,E185="NotHybrid"),_xlfn.CONCAT(MAX(MIN(ROUNDDOWN(I185/D185,0),8),4),INDEX(resources!$G:$G,MATCH(B185,resources!$A:$A,0))),INDEX(resources!$G:$G,MATCH(B185,resources!$A:$A,0))),"n/a")</f>
        <v>utility_pv</v>
      </c>
      <c r="T185" s="99" t="str">
        <f t="shared" si="15"/>
        <v>n/a</v>
      </c>
      <c r="U185" s="99" t="str">
        <f t="shared" si="16"/>
        <v>utility_pv</v>
      </c>
      <c r="V185" s="99">
        <f t="shared" si="17"/>
        <v>2015</v>
      </c>
      <c r="W185" s="99">
        <f t="shared" si="18"/>
        <v>2039</v>
      </c>
      <c r="X185" s="116">
        <f t="shared" si="19"/>
        <v>1</v>
      </c>
      <c r="Y185" s="116">
        <f t="shared" si="20"/>
        <v>1</v>
      </c>
      <c r="Z185" s="99">
        <f>MIN((IFERROR(IF(AND($V185&lt;=Z$1,$W185&gt;=Z$1),INDEX(Reliability!E$23:E$50,MATCH($S185,Reliability!$C$23:$C$50,0)),0),0)*IF($T185="n/a",$D185*$Y185,$G185)+IFERROR(IF(AND($V185&lt;=Z$1,$W185&gt;=Z$1),INDEX(Reliability!E$23:E$50,MATCH($T185,Reliability!$C$23:$C$50,0)),0),0)*$H185*$X185*$Y185),$D185)*$R185</f>
        <v>31.086460388205023</v>
      </c>
      <c r="AA185" s="99">
        <f>MIN((IFERROR(IF(AND($V185&lt;=AA$1,$W185&gt;=AA$1),INDEX(Reliability!F$23:F$50,MATCH($S185,Reliability!$C$23:$C$50,0)),0),0)*IF($T185="n/a",$D185*$Y185,$G185)+IFERROR(IF(AND($V185&lt;=AA$1,$W185&gt;=AA$1),INDEX(Reliability!F$23:F$50,MATCH($T185,Reliability!$C$23:$C$50,0)),0),0)*$H185*$X185*$Y185),$D185)*$R185</f>
        <v>30.257360758330098</v>
      </c>
      <c r="AB185" s="99">
        <f>MIN((IFERROR(IF(AND($V185&lt;=AB$1,$W185&gt;=AB$1),INDEX(Reliability!G$23:G$50,MATCH($S185,Reliability!$C$23:$C$50,0)),0),0)*IF($T185="n/a",$D185*$Y185,$G185)+IFERROR(IF(AND($V185&lt;=AB$1,$W185&gt;=AB$1),INDEX(Reliability!G$23:G$50,MATCH($T185,Reliability!$C$23:$C$50,0)),0),0)*$H185*$X185*$Y185),$D185)*$R185</f>
        <v>29.428261128455169</v>
      </c>
      <c r="AC185" s="99">
        <f>MIN((IFERROR(IF(AND($V185&lt;=AC$1,$W185&gt;=AC$1),INDEX(Reliability!H$23:H$50,MATCH($S185,Reliability!$C$23:$C$50,0)),0),0)*IF($T185="n/a",$D185*$Y185,$G185)+IFERROR(IF(AND($V185&lt;=AC$1,$W185&gt;=AC$1),INDEX(Reliability!H$23:H$50,MATCH($T185,Reliability!$C$23:$C$50,0)),0),0)*$H185*$X185*$Y185),$D185)*$R185</f>
        <v>25.040511849497801</v>
      </c>
      <c r="AD185" s="99">
        <f>MIN((IFERROR(IF(AND($V185&lt;=AD$1,$W185&gt;=AD$1),INDEX(Reliability!I$23:I$50,MATCH($S185,Reliability!$C$23:$C$50,0)),0),0)*IF($T185="n/a",$D185*$Y185,$G185)+IFERROR(IF(AND($V185&lt;=AD$1,$W185&gt;=AD$1),INDEX(Reliability!I$23:I$50,MATCH($T185,Reliability!$C$23:$C$50,0)),0),0)*$H185*$X185*$Y185),$D185)*$R185</f>
        <v>20.652762570540432</v>
      </c>
      <c r="AE185" s="99">
        <f>MIN((IFERROR(IF(AND($V185&lt;=AE$1,$W185&gt;=AE$1),INDEX(Reliability!J$23:J$50,MATCH($S185,Reliability!$C$23:$C$50,0)),0),0)*IF($T185="n/a",$D185*$Y185,$G185)+IFERROR(IF(AND($V185&lt;=AE$1,$W185&gt;=AE$1),INDEX(Reliability!J$23:J$50,MATCH($T185,Reliability!$C$23:$C$50,0)),0),0)*$H185*$X185*$Y185),$D185)*$R185</f>
        <v>19.151153137518502</v>
      </c>
      <c r="AF185" s="99">
        <f>MIN((IFERROR(IF(AND($V185&lt;=AF$1,$W185&gt;=AF$1),INDEX(Reliability!K$23:K$50,MATCH($S185,Reliability!$C$23:$C$50,0)),0),0)*IF($T185="n/a",$D185*$Y185,$G185)+IFERROR(IF(AND($V185&lt;=AF$1,$W185&gt;=AF$1),INDEX(Reliability!K$23:K$50,MATCH($T185,Reliability!$C$23:$C$50,0)),0),0)*$H185*$X185*$Y185),$D185)*$R185</f>
        <v>17.649543704496566</v>
      </c>
      <c r="AG185" s="99">
        <f>MIN((IFERROR(IF(AND($V185&lt;=AG$1,$W185&gt;=AG$1),INDEX(Reliability!L$23:L$50,MATCH($S185,Reliability!$C$23:$C$50,0)),0),0)*IF($T185="n/a",$D185*$Y185,$G185)+IFERROR(IF(AND($V185&lt;=AG$1,$W185&gt;=AG$1),INDEX(Reliability!L$23:L$50,MATCH($T185,Reliability!$C$23:$C$50,0)),0),0)*$H185*$X185*$Y185),$D185)*$R185</f>
        <v>17.319634963597252</v>
      </c>
      <c r="AH185" s="99">
        <f>MIN((IFERROR(IF(AND($V185&lt;=AH$1,$W185&gt;=AH$1),INDEX(Reliability!M$23:M$50,MATCH($S185,Reliability!$C$23:$C$50,0)),0),0)*IF($T185="n/a",$D185*$Y185,$G185)+IFERROR(IF(AND($V185&lt;=AH$1,$W185&gt;=AH$1),INDEX(Reliability!M$23:M$50,MATCH($T185,Reliability!$C$23:$C$50,0)),0),0)*$H185*$X185*$Y185),$D185)*$R185</f>
        <v>16.989726222697936</v>
      </c>
      <c r="AI185" s="99">
        <f>MIN((IFERROR(IF(AND($V185&lt;=AI$1,$W185&gt;=AI$1),INDEX(Reliability!N$23:N$50,MATCH($S185,Reliability!$C$23:$C$50,0)),0),0)*IF($T185="n/a",$D185*$Y185,$G185)+IFERROR(IF(AND($V185&lt;=AI$1,$W185&gt;=AI$1),INDEX(Reliability!N$23:N$50,MATCH($T185,Reliability!$C$23:$C$50,0)),0),0)*$H185*$X185*$Y185),$D185)*$R185</f>
        <v>16.659817481798623</v>
      </c>
      <c r="AJ185" s="99">
        <f>MIN((IFERROR(IF(AND($V185&lt;=AJ$1,$W185&gt;=AJ$1),INDEX(Reliability!O$23:O$50,MATCH($S185,Reliability!$C$23:$C$50,0)),0),0)*IF($T185="n/a",$D185*$Y185,$G185)+IFERROR(IF(AND($V185&lt;=AJ$1,$W185&gt;=AJ$1),INDEX(Reliability!O$23:O$50,MATCH($T185,Reliability!$C$23:$C$50,0)),0),0)*$H185*$X185*$Y185),$D185)*$R185</f>
        <v>16.32990874089931</v>
      </c>
      <c r="AK185" s="99">
        <f>MIN((IFERROR(IF(AND($V185&lt;=AK$1,$W185&gt;=AK$1),INDEX(Reliability!P$23:P$50,MATCH($S185,Reliability!$C$23:$C$50,0)),0),0)*IF($T185="n/a",$D185*$Y185,$G185)+IFERROR(IF(AND($V185&lt;=AK$1,$W185&gt;=AK$1),INDEX(Reliability!P$23:P$50,MATCH($T185,Reliability!$C$23:$C$50,0)),0),0)*$H185*$X185*$Y185),$D185)*$R185</f>
        <v>16</v>
      </c>
    </row>
    <row r="186" spans="2:37" x14ac:dyDescent="0.25">
      <c r="B186" s="118" t="str">
        <f>unique_contracts!B181</f>
        <v>SALTSP_7_UNITS</v>
      </c>
      <c r="C186" s="99" t="str">
        <f>unique_contracts!D181</f>
        <v>Online</v>
      </c>
      <c r="D186" s="117">
        <f>unique_contracts!J181</f>
        <v>11</v>
      </c>
      <c r="E186" s="99">
        <f>unique_contracts!M181</f>
        <v>0</v>
      </c>
      <c r="F186" s="99">
        <f>unique_contracts!N181</f>
        <v>0</v>
      </c>
      <c r="G186" s="99">
        <f>unique_contracts!P181</f>
        <v>0</v>
      </c>
      <c r="H186" s="99">
        <f>unique_contracts!R181</f>
        <v>0</v>
      </c>
      <c r="I186" s="99">
        <f>unique_contracts!V181</f>
        <v>0</v>
      </c>
      <c r="J186" s="118" t="str">
        <f>unique_contracts!AB181</f>
        <v>Owned</v>
      </c>
      <c r="K186" s="99">
        <f>unique_contracts!AM181</f>
        <v>1950</v>
      </c>
      <c r="L186" s="99">
        <f>unique_contracts!AN181</f>
        <v>1</v>
      </c>
      <c r="M186" s="99">
        <f>unique_contracts!AO181</f>
        <v>1</v>
      </c>
      <c r="N186" s="99">
        <f>unique_contracts!AP181</f>
        <v>2099</v>
      </c>
      <c r="O186" s="99">
        <f>unique_contracts!AQ181</f>
        <v>12</v>
      </c>
      <c r="P186" s="99">
        <f>unique_contracts!AR181</f>
        <v>31</v>
      </c>
      <c r="Q186" s="99" t="str">
        <f>unique_contracts!BP181</f>
        <v>EnergyCapacity</v>
      </c>
      <c r="R186" s="99">
        <f t="shared" si="14"/>
        <v>1</v>
      </c>
      <c r="S186" s="99" t="str">
        <f>IFERROR(IF(AND(I186&gt;0,E186="NotHybrid"),_xlfn.CONCAT(MAX(MIN(ROUNDDOWN(I186/D186,0),8),4),INDEX(resources!$G:$G,MATCH(B186,resources!$A:$A,0))),INDEX(resources!$G:$G,MATCH(B186,resources!$A:$A,0))),"n/a")</f>
        <v>hydro</v>
      </c>
      <c r="T186" s="99" t="str">
        <f t="shared" si="15"/>
        <v>n/a</v>
      </c>
      <c r="U186" s="99" t="str">
        <f t="shared" si="16"/>
        <v>hydro</v>
      </c>
      <c r="V186" s="99">
        <f t="shared" si="17"/>
        <v>1950</v>
      </c>
      <c r="W186" s="99">
        <f t="shared" si="18"/>
        <v>2099</v>
      </c>
      <c r="X186" s="116">
        <f t="shared" si="19"/>
        <v>1</v>
      </c>
      <c r="Y186" s="116">
        <f t="shared" si="20"/>
        <v>1</v>
      </c>
      <c r="Z186" s="99">
        <f>MIN((IFERROR(IF(AND($V186&lt;=Z$1,$W186&gt;=Z$1),INDEX(Reliability!E$23:E$50,MATCH($S186,Reliability!$C$23:$C$50,0)),0),0)*IF($T186="n/a",$D186*$Y186,$G186)+IFERROR(IF(AND($V186&lt;=Z$1,$W186&gt;=Z$1),INDEX(Reliability!E$23:E$50,MATCH($T186,Reliability!$C$23:$C$50,0)),0),0)*$H186*$X186*$Y186),$D186)*$R186</f>
        <v>5.5889396875975983</v>
      </c>
      <c r="AA186" s="99">
        <f>MIN((IFERROR(IF(AND($V186&lt;=AA$1,$W186&gt;=AA$1),INDEX(Reliability!F$23:F$50,MATCH($S186,Reliability!$C$23:$C$50,0)),0),0)*IF($T186="n/a",$D186*$Y186,$G186)+IFERROR(IF(AND($V186&lt;=AA$1,$W186&gt;=AA$1),INDEX(Reliability!F$23:F$50,MATCH($T186,Reliability!$C$23:$C$50,0)),0),0)*$H186*$X186*$Y186),$D186)*$R186</f>
        <v>5.7350242405365135</v>
      </c>
      <c r="AB186" s="99">
        <f>MIN((IFERROR(IF(AND($V186&lt;=AB$1,$W186&gt;=AB$1),INDEX(Reliability!G$23:G$50,MATCH($S186,Reliability!$C$23:$C$50,0)),0),0)*IF($T186="n/a",$D186*$Y186,$G186)+IFERROR(IF(AND($V186&lt;=AB$1,$W186&gt;=AB$1),INDEX(Reliability!G$23:G$50,MATCH($T186,Reliability!$C$23:$C$50,0)),0),0)*$H186*$X186*$Y186),$D186)*$R186</f>
        <v>5.8811087934754287</v>
      </c>
      <c r="AC186" s="99">
        <f>MIN((IFERROR(IF(AND($V186&lt;=AC$1,$W186&gt;=AC$1),INDEX(Reliability!H$23:H$50,MATCH($S186,Reliability!$C$23:$C$50,0)),0),0)*IF($T186="n/a",$D186*$Y186,$G186)+IFERROR(IF(AND($V186&lt;=AC$1,$W186&gt;=AC$1),INDEX(Reliability!H$23:H$50,MATCH($T186,Reliability!$C$23:$C$50,0)),0),0)*$H186*$X186*$Y186),$D186)*$R186</f>
        <v>5.7709764013897873</v>
      </c>
      <c r="AD186" s="99">
        <f>MIN((IFERROR(IF(AND($V186&lt;=AD$1,$W186&gt;=AD$1),INDEX(Reliability!I$23:I$50,MATCH($S186,Reliability!$C$23:$C$50,0)),0),0)*IF($T186="n/a",$D186*$Y186,$G186)+IFERROR(IF(AND($V186&lt;=AD$1,$W186&gt;=AD$1),INDEX(Reliability!I$23:I$50,MATCH($T186,Reliability!$C$23:$C$50,0)),0),0)*$H186*$X186*$Y186),$D186)*$R186</f>
        <v>5.6608440093041477</v>
      </c>
      <c r="AE186" s="99">
        <f>MIN((IFERROR(IF(AND($V186&lt;=AE$1,$W186&gt;=AE$1),INDEX(Reliability!J$23:J$50,MATCH($S186,Reliability!$C$23:$C$50,0)),0),0)*IF($T186="n/a",$D186*$Y186,$G186)+IFERROR(IF(AND($V186&lt;=AE$1,$W186&gt;=AE$1),INDEX(Reliability!J$23:J$50,MATCH($T186,Reliability!$C$23:$C$50,0)),0),0)*$H186*$X186*$Y186),$D186)*$R186</f>
        <v>5.8262532488304171</v>
      </c>
      <c r="AF186" s="99">
        <f>MIN((IFERROR(IF(AND($V186&lt;=AF$1,$W186&gt;=AF$1),INDEX(Reliability!K$23:K$50,MATCH($S186,Reliability!$C$23:$C$50,0)),0),0)*IF($T186="n/a",$D186*$Y186,$G186)+IFERROR(IF(AND($V186&lt;=AF$1,$W186&gt;=AF$1),INDEX(Reliability!K$23:K$50,MATCH($T186,Reliability!$C$23:$C$50,0)),0),0)*$H186*$X186*$Y186),$D186)*$R186</f>
        <v>5.9916624883566865</v>
      </c>
      <c r="AG186" s="99">
        <f>MIN((IFERROR(IF(AND($V186&lt;=AG$1,$W186&gt;=AG$1),INDEX(Reliability!L$23:L$50,MATCH($S186,Reliability!$C$23:$C$50,0)),0),0)*IF($T186="n/a",$D186*$Y186,$G186)+IFERROR(IF(AND($V186&lt;=AG$1,$W186&gt;=AG$1),INDEX(Reliability!L$23:L$50,MATCH($T186,Reliability!$C$23:$C$50,0)),0),0)*$H186*$X186*$Y186),$D186)*$R186</f>
        <v>5.7389740583923992</v>
      </c>
      <c r="AH186" s="99">
        <f>MIN((IFERROR(IF(AND($V186&lt;=AH$1,$W186&gt;=AH$1),INDEX(Reliability!M$23:M$50,MATCH($S186,Reliability!$C$23:$C$50,0)),0),0)*IF($T186="n/a",$D186*$Y186,$G186)+IFERROR(IF(AND($V186&lt;=AH$1,$W186&gt;=AH$1),INDEX(Reliability!M$23:M$50,MATCH($T186,Reliability!$C$23:$C$50,0)),0),0)*$H186*$X186*$Y186),$D186)*$R186</f>
        <v>5.486285628428111</v>
      </c>
      <c r="AI186" s="99">
        <f>MIN((IFERROR(IF(AND($V186&lt;=AI$1,$W186&gt;=AI$1),INDEX(Reliability!N$23:N$50,MATCH($S186,Reliability!$C$23:$C$50,0)),0),0)*IF($T186="n/a",$D186*$Y186,$G186)+IFERROR(IF(AND($V186&lt;=AI$1,$W186&gt;=AI$1),INDEX(Reliability!N$23:N$50,MATCH($T186,Reliability!$C$23:$C$50,0)),0),0)*$H186*$X186*$Y186),$D186)*$R186</f>
        <v>5.2335971984638228</v>
      </c>
      <c r="AJ186" s="99">
        <f>MIN((IFERROR(IF(AND($V186&lt;=AJ$1,$W186&gt;=AJ$1),INDEX(Reliability!O$23:O$50,MATCH($S186,Reliability!$C$23:$C$50,0)),0),0)*IF($T186="n/a",$D186*$Y186,$G186)+IFERROR(IF(AND($V186&lt;=AJ$1,$W186&gt;=AJ$1),INDEX(Reliability!O$23:O$50,MATCH($T186,Reliability!$C$23:$C$50,0)),0),0)*$H186*$X186*$Y186),$D186)*$R186</f>
        <v>4.9809087684995355</v>
      </c>
      <c r="AK186" s="99">
        <f>MIN((IFERROR(IF(AND($V186&lt;=AK$1,$W186&gt;=AK$1),INDEX(Reliability!P$23:P$50,MATCH($S186,Reliability!$C$23:$C$50,0)),0),0)*IF($T186="n/a",$D186*$Y186,$G186)+IFERROR(IF(AND($V186&lt;=AK$1,$W186&gt;=AK$1),INDEX(Reliability!P$23:P$50,MATCH($T186,Reliability!$C$23:$C$50,0)),0),0)*$H186*$X186*$Y186),$D186)*$R186</f>
        <v>4.7282203385352473</v>
      </c>
    </row>
    <row r="187" spans="2:37" x14ac:dyDescent="0.25">
      <c r="B187" s="118" t="str">
        <f>unique_contracts!B182</f>
        <v>S_RITA_6_SOLAR1</v>
      </c>
      <c r="C187" s="99" t="str">
        <f>unique_contracts!D182</f>
        <v>Online</v>
      </c>
      <c r="D187" s="117">
        <f>unique_contracts!J182</f>
        <v>1.5</v>
      </c>
      <c r="E187" s="99">
        <f>unique_contracts!M182</f>
        <v>0</v>
      </c>
      <c r="F187" s="99">
        <f>unique_contracts!N182</f>
        <v>0</v>
      </c>
      <c r="G187" s="99">
        <f>unique_contracts!P182</f>
        <v>0</v>
      </c>
      <c r="H187" s="99">
        <f>unique_contracts!R182</f>
        <v>0</v>
      </c>
      <c r="I187" s="99">
        <f>unique_contracts!V182</f>
        <v>0</v>
      </c>
      <c r="J187" s="118" t="str">
        <f>unique_contracts!AB182</f>
        <v>Buy</v>
      </c>
      <c r="K187" s="99">
        <f>unique_contracts!AM182</f>
        <v>2015</v>
      </c>
      <c r="L187" s="99">
        <f>unique_contracts!AN182</f>
        <v>5</v>
      </c>
      <c r="M187" s="99">
        <f>unique_contracts!AO182</f>
        <v>28</v>
      </c>
      <c r="N187" s="99">
        <f>unique_contracts!AP182</f>
        <v>2035</v>
      </c>
      <c r="O187" s="99">
        <f>unique_contracts!AQ182</f>
        <v>5</v>
      </c>
      <c r="P187" s="99">
        <f>unique_contracts!AR182</f>
        <v>27</v>
      </c>
      <c r="Q187" s="99" t="str">
        <f>unique_contracts!BP182</f>
        <v>EnergyCapacity</v>
      </c>
      <c r="R187" s="99">
        <f t="shared" si="14"/>
        <v>1</v>
      </c>
      <c r="S187" s="99" t="str">
        <f>IFERROR(IF(AND(I187&gt;0,E187="NotHybrid"),_xlfn.CONCAT(MAX(MIN(ROUNDDOWN(I187/D187,0),8),4),INDEX(resources!$G:$G,MATCH(B187,resources!$A:$A,0))),INDEX(resources!$G:$G,MATCH(B187,resources!$A:$A,0))),"n/a")</f>
        <v>utility_pv</v>
      </c>
      <c r="T187" s="99" t="str">
        <f t="shared" si="15"/>
        <v>n/a</v>
      </c>
      <c r="U187" s="99" t="str">
        <f t="shared" si="16"/>
        <v>utility_pv</v>
      </c>
      <c r="V187" s="99">
        <f t="shared" si="17"/>
        <v>2015</v>
      </c>
      <c r="W187" s="99">
        <f t="shared" si="18"/>
        <v>2034</v>
      </c>
      <c r="X187" s="116">
        <f t="shared" si="19"/>
        <v>1</v>
      </c>
      <c r="Y187" s="116">
        <f t="shared" si="20"/>
        <v>1</v>
      </c>
      <c r="Z187" s="99">
        <f>MIN((IFERROR(IF(AND($V187&lt;=Z$1,$W187&gt;=Z$1),INDEX(Reliability!E$23:E$50,MATCH($S187,Reliability!$C$23:$C$50,0)),0),0)*IF($T187="n/a",$D187*$Y187,$G187)+IFERROR(IF(AND($V187&lt;=Z$1,$W187&gt;=Z$1),INDEX(Reliability!E$23:E$50,MATCH($T187,Reliability!$C$23:$C$50,0)),0),0)*$H187*$X187*$Y187),$D187)*$R187</f>
        <v>0.18651876232923015</v>
      </c>
      <c r="AA187" s="99">
        <f>MIN((IFERROR(IF(AND($V187&lt;=AA$1,$W187&gt;=AA$1),INDEX(Reliability!F$23:F$50,MATCH($S187,Reliability!$C$23:$C$50,0)),0),0)*IF($T187="n/a",$D187*$Y187,$G187)+IFERROR(IF(AND($V187&lt;=AA$1,$W187&gt;=AA$1),INDEX(Reliability!F$23:F$50,MATCH($T187,Reliability!$C$23:$C$50,0)),0),0)*$H187*$X187*$Y187),$D187)*$R187</f>
        <v>0.18154416454998057</v>
      </c>
      <c r="AB187" s="99">
        <f>MIN((IFERROR(IF(AND($V187&lt;=AB$1,$W187&gt;=AB$1),INDEX(Reliability!G$23:G$50,MATCH($S187,Reliability!$C$23:$C$50,0)),0),0)*IF($T187="n/a",$D187*$Y187,$G187)+IFERROR(IF(AND($V187&lt;=AB$1,$W187&gt;=AB$1),INDEX(Reliability!G$23:G$50,MATCH($T187,Reliability!$C$23:$C$50,0)),0),0)*$H187*$X187*$Y187),$D187)*$R187</f>
        <v>0.17656956677073102</v>
      </c>
      <c r="AC187" s="99">
        <f>MIN((IFERROR(IF(AND($V187&lt;=AC$1,$W187&gt;=AC$1),INDEX(Reliability!H$23:H$50,MATCH($S187,Reliability!$C$23:$C$50,0)),0),0)*IF($T187="n/a",$D187*$Y187,$G187)+IFERROR(IF(AND($V187&lt;=AC$1,$W187&gt;=AC$1),INDEX(Reliability!H$23:H$50,MATCH($T187,Reliability!$C$23:$C$50,0)),0),0)*$H187*$X187*$Y187),$D187)*$R187</f>
        <v>0.15024307109698681</v>
      </c>
      <c r="AD187" s="99">
        <f>MIN((IFERROR(IF(AND($V187&lt;=AD$1,$W187&gt;=AD$1),INDEX(Reliability!I$23:I$50,MATCH($S187,Reliability!$C$23:$C$50,0)),0),0)*IF($T187="n/a",$D187*$Y187,$G187)+IFERROR(IF(AND($V187&lt;=AD$1,$W187&gt;=AD$1),INDEX(Reliability!I$23:I$50,MATCH($T187,Reliability!$C$23:$C$50,0)),0),0)*$H187*$X187*$Y187),$D187)*$R187</f>
        <v>0.12391657542324259</v>
      </c>
      <c r="AE187" s="99">
        <f>MIN((IFERROR(IF(AND($V187&lt;=AE$1,$W187&gt;=AE$1),INDEX(Reliability!J$23:J$50,MATCH($S187,Reliability!$C$23:$C$50,0)),0),0)*IF($T187="n/a",$D187*$Y187,$G187)+IFERROR(IF(AND($V187&lt;=AE$1,$W187&gt;=AE$1),INDEX(Reliability!J$23:J$50,MATCH($T187,Reliability!$C$23:$C$50,0)),0),0)*$H187*$X187*$Y187),$D187)*$R187</f>
        <v>0.114906918825111</v>
      </c>
      <c r="AF187" s="99">
        <f>MIN((IFERROR(IF(AND($V187&lt;=AF$1,$W187&gt;=AF$1),INDEX(Reliability!K$23:K$50,MATCH($S187,Reliability!$C$23:$C$50,0)),0),0)*IF($T187="n/a",$D187*$Y187,$G187)+IFERROR(IF(AND($V187&lt;=AF$1,$W187&gt;=AF$1),INDEX(Reliability!K$23:K$50,MATCH($T187,Reliability!$C$23:$C$50,0)),0),0)*$H187*$X187*$Y187),$D187)*$R187</f>
        <v>0.1058972622269794</v>
      </c>
      <c r="AG187" s="99">
        <f>MIN((IFERROR(IF(AND($V187&lt;=AG$1,$W187&gt;=AG$1),INDEX(Reliability!L$23:L$50,MATCH($S187,Reliability!$C$23:$C$50,0)),0),0)*IF($T187="n/a",$D187*$Y187,$G187)+IFERROR(IF(AND($V187&lt;=AG$1,$W187&gt;=AG$1),INDEX(Reliability!L$23:L$50,MATCH($T187,Reliability!$C$23:$C$50,0)),0),0)*$H187*$X187*$Y187),$D187)*$R187</f>
        <v>0.10391780978158351</v>
      </c>
      <c r="AH187" s="99">
        <f>MIN((IFERROR(IF(AND($V187&lt;=AH$1,$W187&gt;=AH$1),INDEX(Reliability!M$23:M$50,MATCH($S187,Reliability!$C$23:$C$50,0)),0),0)*IF($T187="n/a",$D187*$Y187,$G187)+IFERROR(IF(AND($V187&lt;=AH$1,$W187&gt;=AH$1),INDEX(Reliability!M$23:M$50,MATCH($T187,Reliability!$C$23:$C$50,0)),0),0)*$H187*$X187*$Y187),$D187)*$R187</f>
        <v>0.10193835733618761</v>
      </c>
      <c r="AI187" s="99">
        <f>MIN((IFERROR(IF(AND($V187&lt;=AI$1,$W187&gt;=AI$1),INDEX(Reliability!N$23:N$50,MATCH($S187,Reliability!$C$23:$C$50,0)),0),0)*IF($T187="n/a",$D187*$Y187,$G187)+IFERROR(IF(AND($V187&lt;=AI$1,$W187&gt;=AI$1),INDEX(Reliability!N$23:N$50,MATCH($T187,Reliability!$C$23:$C$50,0)),0),0)*$H187*$X187*$Y187),$D187)*$R187</f>
        <v>9.9958904890791733E-2</v>
      </c>
      <c r="AJ187" s="99">
        <f>MIN((IFERROR(IF(AND($V187&lt;=AJ$1,$W187&gt;=AJ$1),INDEX(Reliability!O$23:O$50,MATCH($S187,Reliability!$C$23:$C$50,0)),0),0)*IF($T187="n/a",$D187*$Y187,$G187)+IFERROR(IF(AND($V187&lt;=AJ$1,$W187&gt;=AJ$1),INDEX(Reliability!O$23:O$50,MATCH($T187,Reliability!$C$23:$C$50,0)),0),0)*$H187*$X187*$Y187),$D187)*$R187</f>
        <v>9.7979452445395854E-2</v>
      </c>
      <c r="AK187" s="99">
        <f>MIN((IFERROR(IF(AND($V187&lt;=AK$1,$W187&gt;=AK$1),INDEX(Reliability!P$23:P$50,MATCH($S187,Reliability!$C$23:$C$50,0)),0),0)*IF($T187="n/a",$D187*$Y187,$G187)+IFERROR(IF(AND($V187&lt;=AK$1,$W187&gt;=AK$1),INDEX(Reliability!P$23:P$50,MATCH($T187,Reliability!$C$23:$C$50,0)),0),0)*$H187*$X187*$Y187),$D187)*$R187</f>
        <v>0</v>
      </c>
    </row>
    <row r="188" spans="2:37" x14ac:dyDescent="0.25">
      <c r="B188" s="118" t="str">
        <f>unique_contracts!B183</f>
        <v>RTREE_2_WIND2</v>
      </c>
      <c r="C188" s="99" t="str">
        <f>unique_contracts!D183</f>
        <v>Online</v>
      </c>
      <c r="D188" s="117">
        <f>unique_contracts!J183</f>
        <v>19.8</v>
      </c>
      <c r="E188" s="99">
        <f>unique_contracts!M183</f>
        <v>0</v>
      </c>
      <c r="F188" s="99">
        <f>unique_contracts!N183</f>
        <v>0</v>
      </c>
      <c r="G188" s="99">
        <f>unique_contracts!P183</f>
        <v>0</v>
      </c>
      <c r="H188" s="99">
        <f>unique_contracts!R183</f>
        <v>0</v>
      </c>
      <c r="I188" s="99">
        <f>unique_contracts!V183</f>
        <v>0</v>
      </c>
      <c r="J188" s="118" t="str">
        <f>unique_contracts!AB183</f>
        <v>Buy</v>
      </c>
      <c r="K188" s="99">
        <f>unique_contracts!AM183</f>
        <v>2015</v>
      </c>
      <c r="L188" s="99">
        <f>unique_contracts!AN183</f>
        <v>8</v>
      </c>
      <c r="M188" s="99">
        <f>unique_contracts!AO183</f>
        <v>7</v>
      </c>
      <c r="N188" s="99">
        <f>unique_contracts!AP183</f>
        <v>2035</v>
      </c>
      <c r="O188" s="99">
        <f>unique_contracts!AQ183</f>
        <v>8</v>
      </c>
      <c r="P188" s="99">
        <f>unique_contracts!AR183</f>
        <v>6</v>
      </c>
      <c r="Q188" s="99" t="str">
        <f>unique_contracts!BP183</f>
        <v>EnergyCapacity</v>
      </c>
      <c r="R188" s="99">
        <f t="shared" si="14"/>
        <v>1</v>
      </c>
      <c r="S188" s="99" t="str">
        <f>IFERROR(IF(AND(I188&gt;0,E188="NotHybrid"),_xlfn.CONCAT(MAX(MIN(ROUNDDOWN(I188/D188,0),8),4),INDEX(resources!$G:$G,MATCH(B188,resources!$A:$A,0))),INDEX(resources!$G:$G,MATCH(B188,resources!$A:$A,0))),"n/a")</f>
        <v>in_state_wind_south</v>
      </c>
      <c r="T188" s="99" t="str">
        <f t="shared" si="15"/>
        <v>n/a</v>
      </c>
      <c r="U188" s="99" t="str">
        <f t="shared" si="16"/>
        <v>in_state_wind_south</v>
      </c>
      <c r="V188" s="99">
        <f t="shared" si="17"/>
        <v>2016</v>
      </c>
      <c r="W188" s="99">
        <f t="shared" si="18"/>
        <v>2034</v>
      </c>
      <c r="X188" s="116">
        <f t="shared" si="19"/>
        <v>1</v>
      </c>
      <c r="Y188" s="116">
        <f t="shared" si="20"/>
        <v>1</v>
      </c>
      <c r="Z188" s="99">
        <f>MIN((IFERROR(IF(AND($V188&lt;=Z$1,$W188&gt;=Z$1),INDEX(Reliability!E$23:E$50,MATCH($S188,Reliability!$C$23:$C$50,0)),0),0)*IF($T188="n/a",$D188*$Y188,$G188)+IFERROR(IF(AND($V188&lt;=Z$1,$W188&gt;=Z$1),INDEX(Reliability!E$23:E$50,MATCH($T188,Reliability!$C$23:$C$50,0)),0),0)*$H188*$X188*$Y188),$D188)*$R188</f>
        <v>2.3445883050682594</v>
      </c>
      <c r="AA188" s="99">
        <f>MIN((IFERROR(IF(AND($V188&lt;=AA$1,$W188&gt;=AA$1),INDEX(Reliability!F$23:F$50,MATCH($S188,Reliability!$C$23:$C$50,0)),0),0)*IF($T188="n/a",$D188*$Y188,$G188)+IFERROR(IF(AND($V188&lt;=AA$1,$W188&gt;=AA$1),INDEX(Reliability!F$23:F$50,MATCH($T188,Reliability!$C$23:$C$50,0)),0),0)*$H188*$X188*$Y188),$D188)*$R188</f>
        <v>2.6999419956554718</v>
      </c>
      <c r="AB188" s="99">
        <f>MIN((IFERROR(IF(AND($V188&lt;=AB$1,$W188&gt;=AB$1),INDEX(Reliability!G$23:G$50,MATCH($S188,Reliability!$C$23:$C$50,0)),0),0)*IF($T188="n/a",$D188*$Y188,$G188)+IFERROR(IF(AND($V188&lt;=AB$1,$W188&gt;=AB$1),INDEX(Reliability!G$23:G$50,MATCH($T188,Reliability!$C$23:$C$50,0)),0),0)*$H188*$X188*$Y188),$D188)*$R188</f>
        <v>3.0552956862426845</v>
      </c>
      <c r="AC188" s="99">
        <f>MIN((IFERROR(IF(AND($V188&lt;=AC$1,$W188&gt;=AC$1),INDEX(Reliability!H$23:H$50,MATCH($S188,Reliability!$C$23:$C$50,0)),0),0)*IF($T188="n/a",$D188*$Y188,$G188)+IFERROR(IF(AND($V188&lt;=AC$1,$W188&gt;=AC$1),INDEX(Reliability!H$23:H$50,MATCH($T188,Reliability!$C$23:$C$50,0)),0),0)*$H188*$X188*$Y188),$D188)*$R188</f>
        <v>2.1173445260344681</v>
      </c>
      <c r="AD188" s="99">
        <f>MIN((IFERROR(IF(AND($V188&lt;=AD$1,$W188&gt;=AD$1),INDEX(Reliability!I$23:I$50,MATCH($S188,Reliability!$C$23:$C$50,0)),0),0)*IF($T188="n/a",$D188*$Y188,$G188)+IFERROR(IF(AND($V188&lt;=AD$1,$W188&gt;=AD$1),INDEX(Reliability!I$23:I$50,MATCH($T188,Reliability!$C$23:$C$50,0)),0),0)*$H188*$X188*$Y188),$D188)*$R188</f>
        <v>1.1793933658262521</v>
      </c>
      <c r="AE188" s="99">
        <f>MIN((IFERROR(IF(AND($V188&lt;=AE$1,$W188&gt;=AE$1),INDEX(Reliability!J$23:J$50,MATCH($S188,Reliability!$C$23:$C$50,0)),0),0)*IF($T188="n/a",$D188*$Y188,$G188)+IFERROR(IF(AND($V188&lt;=AE$1,$W188&gt;=AE$1),INDEX(Reliability!J$23:J$50,MATCH($T188,Reliability!$C$23:$C$50,0)),0),0)*$H188*$X188*$Y188),$D188)*$R188</f>
        <v>1.5285885659515306</v>
      </c>
      <c r="AF188" s="99">
        <f>MIN((IFERROR(IF(AND($V188&lt;=AF$1,$W188&gt;=AF$1),INDEX(Reliability!K$23:K$50,MATCH($S188,Reliability!$C$23:$C$50,0)),0),0)*IF($T188="n/a",$D188*$Y188,$G188)+IFERROR(IF(AND($V188&lt;=AF$1,$W188&gt;=AF$1),INDEX(Reliability!K$23:K$50,MATCH($T188,Reliability!$C$23:$C$50,0)),0),0)*$H188*$X188*$Y188),$D188)*$R188</f>
        <v>1.8777837660768093</v>
      </c>
      <c r="AG188" s="99">
        <f>MIN((IFERROR(IF(AND($V188&lt;=AG$1,$W188&gt;=AG$1),INDEX(Reliability!L$23:L$50,MATCH($S188,Reliability!$C$23:$C$50,0)),0),0)*IF($T188="n/a",$D188*$Y188,$G188)+IFERROR(IF(AND($V188&lt;=AG$1,$W188&gt;=AG$1),INDEX(Reliability!L$23:L$50,MATCH($T188,Reliability!$C$23:$C$50,0)),0),0)*$H188*$X188*$Y188),$D188)*$R188</f>
        <v>1.6759661146149185</v>
      </c>
      <c r="AH188" s="99">
        <f>MIN((IFERROR(IF(AND($V188&lt;=AH$1,$W188&gt;=AH$1),INDEX(Reliability!M$23:M$50,MATCH($S188,Reliability!$C$23:$C$50,0)),0),0)*IF($T188="n/a",$D188*$Y188,$G188)+IFERROR(IF(AND($V188&lt;=AH$1,$W188&gt;=AH$1),INDEX(Reliability!M$23:M$50,MATCH($T188,Reliability!$C$23:$C$50,0)),0),0)*$H188*$X188*$Y188),$D188)*$R188</f>
        <v>1.4741484631530279</v>
      </c>
      <c r="AI188" s="99">
        <f>MIN((IFERROR(IF(AND($V188&lt;=AI$1,$W188&gt;=AI$1),INDEX(Reliability!N$23:N$50,MATCH($S188,Reliability!$C$23:$C$50,0)),0),0)*IF($T188="n/a",$D188*$Y188,$G188)+IFERROR(IF(AND($V188&lt;=AI$1,$W188&gt;=AI$1),INDEX(Reliability!N$23:N$50,MATCH($T188,Reliability!$C$23:$C$50,0)),0),0)*$H188*$X188*$Y188),$D188)*$R188</f>
        <v>1.2723308116911372</v>
      </c>
      <c r="AJ188" s="99">
        <f>MIN((IFERROR(IF(AND($V188&lt;=AJ$1,$W188&gt;=AJ$1),INDEX(Reliability!O$23:O$50,MATCH($S188,Reliability!$C$23:$C$50,0)),0),0)*IF($T188="n/a",$D188*$Y188,$G188)+IFERROR(IF(AND($V188&lt;=AJ$1,$W188&gt;=AJ$1),INDEX(Reliability!O$23:O$50,MATCH($T188,Reliability!$C$23:$C$50,0)),0),0)*$H188*$X188*$Y188),$D188)*$R188</f>
        <v>1.0705131602292464</v>
      </c>
      <c r="AK188" s="99">
        <f>MIN((IFERROR(IF(AND($V188&lt;=AK$1,$W188&gt;=AK$1),INDEX(Reliability!P$23:P$50,MATCH($S188,Reliability!$C$23:$C$50,0)),0),0)*IF($T188="n/a",$D188*$Y188,$G188)+IFERROR(IF(AND($V188&lt;=AK$1,$W188&gt;=AK$1),INDEX(Reliability!P$23:P$50,MATCH($T188,Reliability!$C$23:$C$50,0)),0),0)*$H188*$X188*$Y188),$D188)*$R188</f>
        <v>0</v>
      </c>
    </row>
    <row r="189" spans="2:37" x14ac:dyDescent="0.25">
      <c r="B189" s="118" t="str">
        <f>unique_contracts!B184</f>
        <v>ROLLIN_6_UNIT</v>
      </c>
      <c r="C189" s="99" t="str">
        <f>unique_contracts!D184</f>
        <v>Online</v>
      </c>
      <c r="D189" s="117">
        <f>unique_contracts!J184</f>
        <v>13</v>
      </c>
      <c r="E189" s="99">
        <f>unique_contracts!M184</f>
        <v>0</v>
      </c>
      <c r="F189" s="99">
        <f>unique_contracts!N184</f>
        <v>0</v>
      </c>
      <c r="G189" s="99">
        <f>unique_contracts!P184</f>
        <v>0</v>
      </c>
      <c r="H189" s="99">
        <f>unique_contracts!R184</f>
        <v>0</v>
      </c>
      <c r="I189" s="99">
        <f>unique_contracts!V184</f>
        <v>0</v>
      </c>
      <c r="J189" s="118" t="str">
        <f>unique_contracts!AB184</f>
        <v>Buy</v>
      </c>
      <c r="K189" s="99">
        <f>unique_contracts!AM184</f>
        <v>2013</v>
      </c>
      <c r="L189" s="99">
        <f>unique_contracts!AN184</f>
        <v>7</v>
      </c>
      <c r="M189" s="99">
        <f>unique_contracts!AO184</f>
        <v>1</v>
      </c>
      <c r="N189" s="99">
        <f>unique_contracts!AP184</f>
        <v>2033</v>
      </c>
      <c r="O189" s="99">
        <f>unique_contracts!AQ184</f>
        <v>6</v>
      </c>
      <c r="P189" s="99">
        <f>unique_contracts!AR184</f>
        <v>30</v>
      </c>
      <c r="Q189" s="99" t="str">
        <f>unique_contracts!BP184</f>
        <v>EnergyCapacity</v>
      </c>
      <c r="R189" s="99">
        <f t="shared" si="14"/>
        <v>1</v>
      </c>
      <c r="S189" s="99" t="str">
        <f>IFERROR(IF(AND(I189&gt;0,E189="NotHybrid"),_xlfn.CONCAT(MAX(MIN(ROUNDDOWN(I189/D189,0),8),4),INDEX(resources!$G:$G,MATCH(B189,resources!$A:$A,0))),INDEX(resources!$G:$G,MATCH(B189,resources!$A:$A,0))),"n/a")</f>
        <v>hydro</v>
      </c>
      <c r="T189" s="99" t="str">
        <f t="shared" si="15"/>
        <v>n/a</v>
      </c>
      <c r="U189" s="99" t="str">
        <f t="shared" si="16"/>
        <v>hydro</v>
      </c>
      <c r="V189" s="99">
        <f t="shared" si="17"/>
        <v>2014</v>
      </c>
      <c r="W189" s="99">
        <f t="shared" si="18"/>
        <v>2032</v>
      </c>
      <c r="X189" s="116">
        <f t="shared" si="19"/>
        <v>1</v>
      </c>
      <c r="Y189" s="116">
        <f t="shared" si="20"/>
        <v>1</v>
      </c>
      <c r="Z189" s="99">
        <f>MIN((IFERROR(IF(AND($V189&lt;=Z$1,$W189&gt;=Z$1),INDEX(Reliability!E$23:E$50,MATCH($S189,Reliability!$C$23:$C$50,0)),0),0)*IF($T189="n/a",$D189*$Y189,$G189)+IFERROR(IF(AND($V189&lt;=Z$1,$W189&gt;=Z$1),INDEX(Reliability!E$23:E$50,MATCH($T189,Reliability!$C$23:$C$50,0)),0),0)*$H189*$X189*$Y189),$D189)*$R189</f>
        <v>6.605110539888071</v>
      </c>
      <c r="AA189" s="99">
        <f>MIN((IFERROR(IF(AND($V189&lt;=AA$1,$W189&gt;=AA$1),INDEX(Reliability!F$23:F$50,MATCH($S189,Reliability!$C$23:$C$50,0)),0),0)*IF($T189="n/a",$D189*$Y189,$G189)+IFERROR(IF(AND($V189&lt;=AA$1,$W189&gt;=AA$1),INDEX(Reliability!F$23:F$50,MATCH($T189,Reliability!$C$23:$C$50,0)),0),0)*$H189*$X189*$Y189),$D189)*$R189</f>
        <v>6.7777559206340614</v>
      </c>
      <c r="AB189" s="99">
        <f>MIN((IFERROR(IF(AND($V189&lt;=AB$1,$W189&gt;=AB$1),INDEX(Reliability!G$23:G$50,MATCH($S189,Reliability!$C$23:$C$50,0)),0),0)*IF($T189="n/a",$D189*$Y189,$G189)+IFERROR(IF(AND($V189&lt;=AB$1,$W189&gt;=AB$1),INDEX(Reliability!G$23:G$50,MATCH($T189,Reliability!$C$23:$C$50,0)),0),0)*$H189*$X189*$Y189),$D189)*$R189</f>
        <v>6.9504013013800519</v>
      </c>
      <c r="AC189" s="99">
        <f>MIN((IFERROR(IF(AND($V189&lt;=AC$1,$W189&gt;=AC$1),INDEX(Reliability!H$23:H$50,MATCH($S189,Reliability!$C$23:$C$50,0)),0),0)*IF($T189="n/a",$D189*$Y189,$G189)+IFERROR(IF(AND($V189&lt;=AC$1,$W189&gt;=AC$1),INDEX(Reliability!H$23:H$50,MATCH($T189,Reliability!$C$23:$C$50,0)),0),0)*$H189*$X189*$Y189),$D189)*$R189</f>
        <v>6.8202448380061123</v>
      </c>
      <c r="AD189" s="99">
        <f>MIN((IFERROR(IF(AND($V189&lt;=AD$1,$W189&gt;=AD$1),INDEX(Reliability!I$23:I$50,MATCH($S189,Reliability!$C$23:$C$50,0)),0),0)*IF($T189="n/a",$D189*$Y189,$G189)+IFERROR(IF(AND($V189&lt;=AD$1,$W189&gt;=AD$1),INDEX(Reliability!I$23:I$50,MATCH($T189,Reliability!$C$23:$C$50,0)),0),0)*$H189*$X189*$Y189),$D189)*$R189</f>
        <v>6.6900883746321735</v>
      </c>
      <c r="AE189" s="99">
        <f>MIN((IFERROR(IF(AND($V189&lt;=AE$1,$W189&gt;=AE$1),INDEX(Reliability!J$23:J$50,MATCH($S189,Reliability!$C$23:$C$50,0)),0),0)*IF($T189="n/a",$D189*$Y189,$G189)+IFERROR(IF(AND($V189&lt;=AE$1,$W189&gt;=AE$1),INDEX(Reliability!J$23:J$50,MATCH($T189,Reliability!$C$23:$C$50,0)),0),0)*$H189*$X189*$Y189),$D189)*$R189</f>
        <v>6.8855720213450393</v>
      </c>
      <c r="AF189" s="99">
        <f>MIN((IFERROR(IF(AND($V189&lt;=AF$1,$W189&gt;=AF$1),INDEX(Reliability!K$23:K$50,MATCH($S189,Reliability!$C$23:$C$50,0)),0),0)*IF($T189="n/a",$D189*$Y189,$G189)+IFERROR(IF(AND($V189&lt;=AF$1,$W189&gt;=AF$1),INDEX(Reliability!K$23:K$50,MATCH($T189,Reliability!$C$23:$C$50,0)),0),0)*$H189*$X189*$Y189),$D189)*$R189</f>
        <v>7.0810556680579024</v>
      </c>
      <c r="AG189" s="99">
        <f>MIN((IFERROR(IF(AND($V189&lt;=AG$1,$W189&gt;=AG$1),INDEX(Reliability!L$23:L$50,MATCH($S189,Reliability!$C$23:$C$50,0)),0),0)*IF($T189="n/a",$D189*$Y189,$G189)+IFERROR(IF(AND($V189&lt;=AG$1,$W189&gt;=AG$1),INDEX(Reliability!L$23:L$50,MATCH($T189,Reliability!$C$23:$C$50,0)),0),0)*$H189*$X189*$Y189),$D189)*$R189</f>
        <v>6.7824238871910172</v>
      </c>
      <c r="AH189" s="99">
        <f>MIN((IFERROR(IF(AND($V189&lt;=AH$1,$W189&gt;=AH$1),INDEX(Reliability!M$23:M$50,MATCH($S189,Reliability!$C$23:$C$50,0)),0),0)*IF($T189="n/a",$D189*$Y189,$G189)+IFERROR(IF(AND($V189&lt;=AH$1,$W189&gt;=AH$1),INDEX(Reliability!M$23:M$50,MATCH($T189,Reliability!$C$23:$C$50,0)),0),0)*$H189*$X189*$Y189),$D189)*$R189</f>
        <v>6.4837921063241311</v>
      </c>
      <c r="AI189" s="99">
        <f>MIN((IFERROR(IF(AND($V189&lt;=AI$1,$W189&gt;=AI$1),INDEX(Reliability!N$23:N$50,MATCH($S189,Reliability!$C$23:$C$50,0)),0),0)*IF($T189="n/a",$D189*$Y189,$G189)+IFERROR(IF(AND($V189&lt;=AI$1,$W189&gt;=AI$1),INDEX(Reliability!N$23:N$50,MATCH($T189,Reliability!$C$23:$C$50,0)),0),0)*$H189*$X189*$Y189),$D189)*$R189</f>
        <v>0</v>
      </c>
      <c r="AJ189" s="99">
        <f>MIN((IFERROR(IF(AND($V189&lt;=AJ$1,$W189&gt;=AJ$1),INDEX(Reliability!O$23:O$50,MATCH($S189,Reliability!$C$23:$C$50,0)),0),0)*IF($T189="n/a",$D189*$Y189,$G189)+IFERROR(IF(AND($V189&lt;=AJ$1,$W189&gt;=AJ$1),INDEX(Reliability!O$23:O$50,MATCH($T189,Reliability!$C$23:$C$50,0)),0),0)*$H189*$X189*$Y189),$D189)*$R189</f>
        <v>0</v>
      </c>
      <c r="AK189" s="99">
        <f>MIN((IFERROR(IF(AND($V189&lt;=AK$1,$W189&gt;=AK$1),INDEX(Reliability!P$23:P$50,MATCH($S189,Reliability!$C$23:$C$50,0)),0),0)*IF($T189="n/a",$D189*$Y189,$G189)+IFERROR(IF(AND($V189&lt;=AK$1,$W189&gt;=AK$1),INDEX(Reliability!P$23:P$50,MATCH($T189,Reliability!$C$23:$C$50,0)),0),0)*$H189*$X189*$Y189),$D189)*$R189</f>
        <v>0</v>
      </c>
    </row>
    <row r="190" spans="2:37" x14ac:dyDescent="0.25">
      <c r="B190" s="118" t="str">
        <f>unique_contracts!B185</f>
        <v>RNDMTN_2_SLSPHY1</v>
      </c>
      <c r="C190" s="99" t="str">
        <f>unique_contracts!D185</f>
        <v>Online</v>
      </c>
      <c r="D190" s="117">
        <f>unique_contracts!J185</f>
        <v>0.6</v>
      </c>
      <c r="E190" s="99">
        <f>unique_contracts!M185</f>
        <v>0</v>
      </c>
      <c r="F190" s="99">
        <f>unique_contracts!N185</f>
        <v>0</v>
      </c>
      <c r="G190" s="99">
        <f>unique_contracts!P185</f>
        <v>0</v>
      </c>
      <c r="H190" s="99">
        <f>unique_contracts!R185</f>
        <v>0</v>
      </c>
      <c r="I190" s="99">
        <f>unique_contracts!V185</f>
        <v>0</v>
      </c>
      <c r="J190" s="118" t="str">
        <f>unique_contracts!AB185</f>
        <v>Buy</v>
      </c>
      <c r="K190" s="99">
        <f>unique_contracts!AM185</f>
        <v>2017</v>
      </c>
      <c r="L190" s="99">
        <f>unique_contracts!AN185</f>
        <v>8</v>
      </c>
      <c r="M190" s="99">
        <f>unique_contracts!AO185</f>
        <v>15</v>
      </c>
      <c r="N190" s="99">
        <f>unique_contracts!AP185</f>
        <v>2037</v>
      </c>
      <c r="O190" s="99">
        <f>unique_contracts!AQ185</f>
        <v>8</v>
      </c>
      <c r="P190" s="99">
        <f>unique_contracts!AR185</f>
        <v>14</v>
      </c>
      <c r="Q190" s="99" t="str">
        <f>unique_contracts!BP185</f>
        <v>EnergyCapacity</v>
      </c>
      <c r="R190" s="99">
        <f t="shared" si="14"/>
        <v>1</v>
      </c>
      <c r="S190" s="99" t="str">
        <f>IFERROR(IF(AND(I190&gt;0,E190="NotHybrid"),_xlfn.CONCAT(MAX(MIN(ROUNDDOWN(I190/D190,0),8),4),INDEX(resources!$G:$G,MATCH(B190,resources!$A:$A,0))),INDEX(resources!$G:$G,MATCH(B190,resources!$A:$A,0))),"n/a")</f>
        <v>hydro</v>
      </c>
      <c r="T190" s="99" t="str">
        <f t="shared" si="15"/>
        <v>n/a</v>
      </c>
      <c r="U190" s="99" t="str">
        <f t="shared" si="16"/>
        <v>hydro</v>
      </c>
      <c r="V190" s="99">
        <f t="shared" si="17"/>
        <v>2018</v>
      </c>
      <c r="W190" s="99">
        <f t="shared" si="18"/>
        <v>2036</v>
      </c>
      <c r="X190" s="116">
        <f t="shared" si="19"/>
        <v>1</v>
      </c>
      <c r="Y190" s="116">
        <f t="shared" si="20"/>
        <v>1</v>
      </c>
      <c r="Z190" s="99">
        <f>MIN((IFERROR(IF(AND($V190&lt;=Z$1,$W190&gt;=Z$1),INDEX(Reliability!E$23:E$50,MATCH($S190,Reliability!$C$23:$C$50,0)),0),0)*IF($T190="n/a",$D190*$Y190,$G190)+IFERROR(IF(AND($V190&lt;=Z$1,$W190&gt;=Z$1),INDEX(Reliability!E$23:E$50,MATCH($T190,Reliability!$C$23:$C$50,0)),0),0)*$H190*$X190*$Y190),$D190)*$R190</f>
        <v>0.30485125568714172</v>
      </c>
      <c r="AA190" s="99">
        <f>MIN((IFERROR(IF(AND($V190&lt;=AA$1,$W190&gt;=AA$1),INDEX(Reliability!F$23:F$50,MATCH($S190,Reliability!$C$23:$C$50,0)),0),0)*IF($T190="n/a",$D190*$Y190,$G190)+IFERROR(IF(AND($V190&lt;=AA$1,$W190&gt;=AA$1),INDEX(Reliability!F$23:F$50,MATCH($T190,Reliability!$C$23:$C$50,0)),0),0)*$H190*$X190*$Y190),$D190)*$R190</f>
        <v>0.31281950402926434</v>
      </c>
      <c r="AB190" s="99">
        <f>MIN((IFERROR(IF(AND($V190&lt;=AB$1,$W190&gt;=AB$1),INDEX(Reliability!G$23:G$50,MATCH($S190,Reliability!$C$23:$C$50,0)),0),0)*IF($T190="n/a",$D190*$Y190,$G190)+IFERROR(IF(AND($V190&lt;=AB$1,$W190&gt;=AB$1),INDEX(Reliability!G$23:G$50,MATCH($T190,Reliability!$C$23:$C$50,0)),0),0)*$H190*$X190*$Y190),$D190)*$R190</f>
        <v>0.32078775237138701</v>
      </c>
      <c r="AC190" s="99">
        <f>MIN((IFERROR(IF(AND($V190&lt;=AC$1,$W190&gt;=AC$1),INDEX(Reliability!H$23:H$50,MATCH($S190,Reliability!$C$23:$C$50,0)),0),0)*IF($T190="n/a",$D190*$Y190,$G190)+IFERROR(IF(AND($V190&lt;=AC$1,$W190&gt;=AC$1),INDEX(Reliability!H$23:H$50,MATCH($T190,Reliability!$C$23:$C$50,0)),0),0)*$H190*$X190*$Y190),$D190)*$R190</f>
        <v>0.3147805309848975</v>
      </c>
      <c r="AD190" s="99">
        <f>MIN((IFERROR(IF(AND($V190&lt;=AD$1,$W190&gt;=AD$1),INDEX(Reliability!I$23:I$50,MATCH($S190,Reliability!$C$23:$C$50,0)),0),0)*IF($T190="n/a",$D190*$Y190,$G190)+IFERROR(IF(AND($V190&lt;=AD$1,$W190&gt;=AD$1),INDEX(Reliability!I$23:I$50,MATCH($T190,Reliability!$C$23:$C$50,0)),0),0)*$H190*$X190*$Y190),$D190)*$R190</f>
        <v>0.30877330959840804</v>
      </c>
      <c r="AE190" s="99">
        <f>MIN((IFERROR(IF(AND($V190&lt;=AE$1,$W190&gt;=AE$1),INDEX(Reliability!J$23:J$50,MATCH($S190,Reliability!$C$23:$C$50,0)),0),0)*IF($T190="n/a",$D190*$Y190,$G190)+IFERROR(IF(AND($V190&lt;=AE$1,$W190&gt;=AE$1),INDEX(Reliability!J$23:J$50,MATCH($T190,Reliability!$C$23:$C$50,0)),0),0)*$H190*$X190*$Y190),$D190)*$R190</f>
        <v>0.31779563175438641</v>
      </c>
      <c r="AF190" s="99">
        <f>MIN((IFERROR(IF(AND($V190&lt;=AF$1,$W190&gt;=AF$1),INDEX(Reliability!K$23:K$50,MATCH($S190,Reliability!$C$23:$C$50,0)),0),0)*IF($T190="n/a",$D190*$Y190,$G190)+IFERROR(IF(AND($V190&lt;=AF$1,$W190&gt;=AF$1),INDEX(Reliability!K$23:K$50,MATCH($T190,Reliability!$C$23:$C$50,0)),0),0)*$H190*$X190*$Y190),$D190)*$R190</f>
        <v>0.32681795391036472</v>
      </c>
      <c r="AG190" s="99">
        <f>MIN((IFERROR(IF(AND($V190&lt;=AG$1,$W190&gt;=AG$1),INDEX(Reliability!L$23:L$50,MATCH($S190,Reliability!$C$23:$C$50,0)),0),0)*IF($T190="n/a",$D190*$Y190,$G190)+IFERROR(IF(AND($V190&lt;=AG$1,$W190&gt;=AG$1),INDEX(Reliability!L$23:L$50,MATCH($T190,Reliability!$C$23:$C$50,0)),0),0)*$H190*$X190*$Y190),$D190)*$R190</f>
        <v>0.31303494863958542</v>
      </c>
      <c r="AH190" s="99">
        <f>MIN((IFERROR(IF(AND($V190&lt;=AH$1,$W190&gt;=AH$1),INDEX(Reliability!M$23:M$50,MATCH($S190,Reliability!$C$23:$C$50,0)),0),0)*IF($T190="n/a",$D190*$Y190,$G190)+IFERROR(IF(AND($V190&lt;=AH$1,$W190&gt;=AH$1),INDEX(Reliability!M$23:M$50,MATCH($T190,Reliability!$C$23:$C$50,0)),0),0)*$H190*$X190*$Y190),$D190)*$R190</f>
        <v>0.29925194336880606</v>
      </c>
      <c r="AI190" s="99">
        <f>MIN((IFERROR(IF(AND($V190&lt;=AI$1,$W190&gt;=AI$1),INDEX(Reliability!N$23:N$50,MATCH($S190,Reliability!$C$23:$C$50,0)),0),0)*IF($T190="n/a",$D190*$Y190,$G190)+IFERROR(IF(AND($V190&lt;=AI$1,$W190&gt;=AI$1),INDEX(Reliability!N$23:N$50,MATCH($T190,Reliability!$C$23:$C$50,0)),0),0)*$H190*$X190*$Y190),$D190)*$R190</f>
        <v>0.2854689380980267</v>
      </c>
      <c r="AJ190" s="99">
        <f>MIN((IFERROR(IF(AND($V190&lt;=AJ$1,$W190&gt;=AJ$1),INDEX(Reliability!O$23:O$50,MATCH($S190,Reliability!$C$23:$C$50,0)),0),0)*IF($T190="n/a",$D190*$Y190,$G190)+IFERROR(IF(AND($V190&lt;=AJ$1,$W190&gt;=AJ$1),INDEX(Reliability!O$23:O$50,MATCH($T190,Reliability!$C$23:$C$50,0)),0),0)*$H190*$X190*$Y190),$D190)*$R190</f>
        <v>0.27168593282724735</v>
      </c>
      <c r="AK190" s="99">
        <f>MIN((IFERROR(IF(AND($V190&lt;=AK$1,$W190&gt;=AK$1),INDEX(Reliability!P$23:P$50,MATCH($S190,Reliability!$C$23:$C$50,0)),0),0)*IF($T190="n/a",$D190*$Y190,$G190)+IFERROR(IF(AND($V190&lt;=AK$1,$W190&gt;=AK$1),INDEX(Reliability!P$23:P$50,MATCH($T190,Reliability!$C$23:$C$50,0)),0),0)*$H190*$X190*$Y190),$D190)*$R190</f>
        <v>0.25790292755646799</v>
      </c>
    </row>
    <row r="191" spans="2:37" x14ac:dyDescent="0.25">
      <c r="B191" s="118" t="str">
        <f>unique_contracts!B186</f>
        <v>RIOOSO_1_QF</v>
      </c>
      <c r="C191" s="99" t="str">
        <f>unique_contracts!D186</f>
        <v>Online</v>
      </c>
      <c r="D191" s="117">
        <f>unique_contracts!J186</f>
        <v>0.48</v>
      </c>
      <c r="E191" s="99">
        <f>unique_contracts!M186</f>
        <v>0</v>
      </c>
      <c r="F191" s="99">
        <f>unique_contracts!N186</f>
        <v>0</v>
      </c>
      <c r="G191" s="99">
        <f>unique_contracts!P186</f>
        <v>0</v>
      </c>
      <c r="H191" s="99">
        <f>unique_contracts!R186</f>
        <v>0</v>
      </c>
      <c r="I191" s="99">
        <f>unique_contracts!V186</f>
        <v>0</v>
      </c>
      <c r="J191" s="118" t="str">
        <f>unique_contracts!AB186</f>
        <v>Buy</v>
      </c>
      <c r="K191" s="99">
        <f>unique_contracts!AM186</f>
        <v>1985</v>
      </c>
      <c r="L191" s="99">
        <f>unique_contracts!AN186</f>
        <v>12</v>
      </c>
      <c r="M191" s="99">
        <f>unique_contracts!AO186</f>
        <v>23</v>
      </c>
      <c r="N191" s="99">
        <f>unique_contracts!AP186</f>
        <v>2060</v>
      </c>
      <c r="O191" s="99">
        <f>unique_contracts!AQ186</f>
        <v>12</v>
      </c>
      <c r="P191" s="99">
        <f>unique_contracts!AR186</f>
        <v>31</v>
      </c>
      <c r="Q191" s="99" t="str">
        <f>unique_contracts!BP186</f>
        <v>EnergyCapacity</v>
      </c>
      <c r="R191" s="99">
        <f t="shared" si="14"/>
        <v>1</v>
      </c>
      <c r="S191" s="99" t="str">
        <f>IFERROR(IF(AND(I191&gt;0,E191="NotHybrid"),_xlfn.CONCAT(MAX(MIN(ROUNDDOWN(I191/D191,0),8),4),INDEX(resources!$G:$G,MATCH(B191,resources!$A:$A,0))),INDEX(resources!$G:$G,MATCH(B191,resources!$A:$A,0))),"n/a")</f>
        <v>small_hydro</v>
      </c>
      <c r="T191" s="99" t="str">
        <f t="shared" si="15"/>
        <v>n/a</v>
      </c>
      <c r="U191" s="99" t="str">
        <f t="shared" si="16"/>
        <v>small_hydro</v>
      </c>
      <c r="V191" s="99">
        <f t="shared" si="17"/>
        <v>1986</v>
      </c>
      <c r="W191" s="99">
        <f t="shared" si="18"/>
        <v>2060</v>
      </c>
      <c r="X191" s="116">
        <f t="shared" si="19"/>
        <v>1</v>
      </c>
      <c r="Y191" s="116">
        <f t="shared" si="20"/>
        <v>1</v>
      </c>
      <c r="Z191" s="99">
        <f>MIN((IFERROR(IF(AND($V191&lt;=Z$1,$W191&gt;=Z$1),INDEX(Reliability!E$23:E$50,MATCH($S191,Reliability!$C$23:$C$50,0)),0),0)*IF($T191="n/a",$D191*$Y191,$G191)+IFERROR(IF(AND($V191&lt;=Z$1,$W191&gt;=Z$1),INDEX(Reliability!E$23:E$50,MATCH($T191,Reliability!$C$23:$C$50,0)),0),0)*$H191*$X191*$Y191),$D191)*$R191</f>
        <v>0.17491006085350919</v>
      </c>
      <c r="AA191" s="99">
        <f>MIN((IFERROR(IF(AND($V191&lt;=AA$1,$W191&gt;=AA$1),INDEX(Reliability!F$23:F$50,MATCH($S191,Reliability!$C$23:$C$50,0)),0),0)*IF($T191="n/a",$D191*$Y191,$G191)+IFERROR(IF(AND($V191&lt;=AA$1,$W191&gt;=AA$1),INDEX(Reliability!F$23:F$50,MATCH($T191,Reliability!$C$23:$C$50,0)),0),0)*$H191*$X191*$Y191),$D191)*$R191</f>
        <v>0.17948188654363159</v>
      </c>
      <c r="AB191" s="99">
        <f>MIN((IFERROR(IF(AND($V191&lt;=AB$1,$W191&gt;=AB$1),INDEX(Reliability!G$23:G$50,MATCH($S191,Reliability!$C$23:$C$50,0)),0),0)*IF($T191="n/a",$D191*$Y191,$G191)+IFERROR(IF(AND($V191&lt;=AB$1,$W191&gt;=AB$1),INDEX(Reliability!G$23:G$50,MATCH($T191,Reliability!$C$23:$C$50,0)),0),0)*$H191*$X191*$Y191),$D191)*$R191</f>
        <v>0.18405371223375397</v>
      </c>
      <c r="AC191" s="99">
        <f>MIN((IFERROR(IF(AND($V191&lt;=AC$1,$W191&gt;=AC$1),INDEX(Reliability!H$23:H$50,MATCH($S191,Reliability!$C$23:$C$50,0)),0),0)*IF($T191="n/a",$D191*$Y191,$G191)+IFERROR(IF(AND($V191&lt;=AC$1,$W191&gt;=AC$1),INDEX(Reliability!H$23:H$50,MATCH($T191,Reliability!$C$23:$C$50,0)),0),0)*$H191*$X191*$Y191),$D191)*$R191</f>
        <v>0.18060703639211106</v>
      </c>
      <c r="AD191" s="99">
        <f>MIN((IFERROR(IF(AND($V191&lt;=AD$1,$W191&gt;=AD$1),INDEX(Reliability!I$23:I$50,MATCH($S191,Reliability!$C$23:$C$50,0)),0),0)*IF($T191="n/a",$D191*$Y191,$G191)+IFERROR(IF(AND($V191&lt;=AD$1,$W191&gt;=AD$1),INDEX(Reliability!I$23:I$50,MATCH($T191,Reliability!$C$23:$C$50,0)),0),0)*$H191*$X191*$Y191),$D191)*$R191</f>
        <v>0.17716036055046813</v>
      </c>
      <c r="AE191" s="99">
        <f>MIN((IFERROR(IF(AND($V191&lt;=AE$1,$W191&gt;=AE$1),INDEX(Reliability!J$23:J$50,MATCH($S191,Reliability!$C$23:$C$50,0)),0),0)*IF($T191="n/a",$D191*$Y191,$G191)+IFERROR(IF(AND($V191&lt;=AE$1,$W191&gt;=AE$1),INDEX(Reliability!J$23:J$50,MATCH($T191,Reliability!$C$23:$C$50,0)),0),0)*$H191*$X191*$Y191),$D191)*$R191</f>
        <v>0.18233696680647674</v>
      </c>
      <c r="AF191" s="99">
        <f>MIN((IFERROR(IF(AND($V191&lt;=AF$1,$W191&gt;=AF$1),INDEX(Reliability!K$23:K$50,MATCH($S191,Reliability!$C$23:$C$50,0)),0),0)*IF($T191="n/a",$D191*$Y191,$G191)+IFERROR(IF(AND($V191&lt;=AF$1,$W191&gt;=AF$1),INDEX(Reliability!K$23:K$50,MATCH($T191,Reliability!$C$23:$C$50,0)),0),0)*$H191*$X191*$Y191),$D191)*$R191</f>
        <v>0.18751357306248537</v>
      </c>
      <c r="AG191" s="99">
        <f>MIN((IFERROR(IF(AND($V191&lt;=AG$1,$W191&gt;=AG$1),INDEX(Reliability!L$23:L$50,MATCH($S191,Reliability!$C$23:$C$50,0)),0),0)*IF($T191="n/a",$D191*$Y191,$G191)+IFERROR(IF(AND($V191&lt;=AG$1,$W191&gt;=AG$1),INDEX(Reliability!L$23:L$50,MATCH($T191,Reliability!$C$23:$C$50,0)),0),0)*$H191*$X191*$Y191),$D191)*$R191</f>
        <v>0.17960549905694359</v>
      </c>
      <c r="AH191" s="99">
        <f>MIN((IFERROR(IF(AND($V191&lt;=AH$1,$W191&gt;=AH$1),INDEX(Reliability!M$23:M$50,MATCH($S191,Reliability!$C$23:$C$50,0)),0),0)*IF($T191="n/a",$D191*$Y191,$G191)+IFERROR(IF(AND($V191&lt;=AH$1,$W191&gt;=AH$1),INDEX(Reliability!M$23:M$50,MATCH($T191,Reliability!$C$23:$C$50,0)),0),0)*$H191*$X191*$Y191),$D191)*$R191</f>
        <v>0.17169742505140184</v>
      </c>
      <c r="AI191" s="99">
        <f>MIN((IFERROR(IF(AND($V191&lt;=AI$1,$W191&gt;=AI$1),INDEX(Reliability!N$23:N$50,MATCH($S191,Reliability!$C$23:$C$50,0)),0),0)*IF($T191="n/a",$D191*$Y191,$G191)+IFERROR(IF(AND($V191&lt;=AI$1,$W191&gt;=AI$1),INDEX(Reliability!N$23:N$50,MATCH($T191,Reliability!$C$23:$C$50,0)),0),0)*$H191*$X191*$Y191),$D191)*$R191</f>
        <v>0.16378935104586009</v>
      </c>
      <c r="AJ191" s="99">
        <f>MIN((IFERROR(IF(AND($V191&lt;=AJ$1,$W191&gt;=AJ$1),INDEX(Reliability!O$23:O$50,MATCH($S191,Reliability!$C$23:$C$50,0)),0),0)*IF($T191="n/a",$D191*$Y191,$G191)+IFERROR(IF(AND($V191&lt;=AJ$1,$W191&gt;=AJ$1),INDEX(Reliability!O$23:O$50,MATCH($T191,Reliability!$C$23:$C$50,0)),0),0)*$H191*$X191*$Y191),$D191)*$R191</f>
        <v>0.15588127704031834</v>
      </c>
      <c r="AK191" s="99">
        <f>MIN((IFERROR(IF(AND($V191&lt;=AK$1,$W191&gt;=AK$1),INDEX(Reliability!P$23:P$50,MATCH($S191,Reliability!$C$23:$C$50,0)),0),0)*IF($T191="n/a",$D191*$Y191,$G191)+IFERROR(IF(AND($V191&lt;=AK$1,$W191&gt;=AK$1),INDEX(Reliability!P$23:P$50,MATCH($T191,Reliability!$C$23:$C$50,0)),0),0)*$H191*$X191*$Y191),$D191)*$R191</f>
        <v>0.14797320303477651</v>
      </c>
    </row>
    <row r="192" spans="2:37" x14ac:dyDescent="0.25">
      <c r="B192" s="118" t="str">
        <f>unique_contracts!B187</f>
        <v>RIOOSO_1_QF</v>
      </c>
      <c r="C192" s="99" t="str">
        <f>unique_contracts!D187</f>
        <v>Online</v>
      </c>
      <c r="D192" s="117">
        <f>unique_contracts!J187</f>
        <v>7.4999999999999997E-2</v>
      </c>
      <c r="E192" s="99">
        <f>unique_contracts!M187</f>
        <v>0</v>
      </c>
      <c r="F192" s="99">
        <f>unique_contracts!N187</f>
        <v>0</v>
      </c>
      <c r="G192" s="99">
        <f>unique_contracts!P187</f>
        <v>0</v>
      </c>
      <c r="H192" s="99">
        <f>unique_contracts!R187</f>
        <v>0</v>
      </c>
      <c r="I192" s="99">
        <f>unique_contracts!V187</f>
        <v>0</v>
      </c>
      <c r="J192" s="118" t="str">
        <f>unique_contracts!AB187</f>
        <v>Buy</v>
      </c>
      <c r="K192" s="99">
        <f>unique_contracts!AM187</f>
        <v>1986</v>
      </c>
      <c r="L192" s="99">
        <f>unique_contracts!AN187</f>
        <v>2</v>
      </c>
      <c r="M192" s="99">
        <f>unique_contracts!AO187</f>
        <v>13</v>
      </c>
      <c r="N192" s="99">
        <f>unique_contracts!AP187</f>
        <v>2060</v>
      </c>
      <c r="O192" s="99">
        <f>unique_contracts!AQ187</f>
        <v>12</v>
      </c>
      <c r="P192" s="99">
        <f>unique_contracts!AR187</f>
        <v>31</v>
      </c>
      <c r="Q192" s="99" t="str">
        <f>unique_contracts!BP187</f>
        <v>EnergyCapacity</v>
      </c>
      <c r="R192" s="99">
        <f t="shared" ref="R192:R255" si="21">IF(AND(J192="Sell",ISNUMBER(SEARCH("Capacity",Q192))),-1,IF(AND(NOT(J192="Sell"),ISNUMBER(SEARCH("Capacity",Q192))),1,0))</f>
        <v>1</v>
      </c>
      <c r="S192" s="99" t="str">
        <f>IFERROR(IF(AND(I192&gt;0,E192="NotHybrid"),_xlfn.CONCAT(MAX(MIN(ROUNDDOWN(I192/D192,0),8),4),INDEX(resources!$G:$G,MATCH(B192,resources!$A:$A,0))),INDEX(resources!$G:$G,MATCH(B192,resources!$A:$A,0))),"n/a")</f>
        <v>small_hydro</v>
      </c>
      <c r="T192" s="99" t="str">
        <f t="shared" ref="T192:T255" si="22">IFERROR(IF(NOT(E192="NotHybrid"),_xlfn.CONCAT(MAX(MIN(ROUNDDOWN(I192/H192,0),8),4),"hr_batteries"),"n/a"),"n/a")</f>
        <v>n/a</v>
      </c>
      <c r="U192" s="99" t="str">
        <f t="shared" ref="U192:U255" si="23">IF(T192="n/a",S192,"hybrid")</f>
        <v>small_hydro</v>
      </c>
      <c r="V192" s="99">
        <f t="shared" ref="V192:V255" si="24">IFERROR(IF(DATE(K192,L192,M192)&lt;=DATE(K192,6,1),K192,K192+1),0)</f>
        <v>1986</v>
      </c>
      <c r="W192" s="99">
        <f t="shared" ref="W192:W255" si="25">IFERROR(IF(DATE(N192,O192,P192)&gt;=DATE(N192,10,1),N192,N192-1),0)</f>
        <v>2060</v>
      </c>
      <c r="X192" s="116">
        <f t="shared" ref="X192:X255" si="26">IF(OR(T192="n/a",NOT(F192="NO")),100%,IF(ISNUMBER(SEARCH("pv",S192)),MIN(G192/(1*(ROUNDDOWN(I192/H192,0)/4)),H192)/H192,IF(ISNUMBER(SEARCH("wind",S192)),MIN(G192/(2*(ROUNDDOWN(I192/H192,0)/4)),H192)/H192,1)))</f>
        <v>1</v>
      </c>
      <c r="Y192" s="116">
        <f t="shared" ref="Y192:Y255" si="27">IF(ISNUMBER(SEARCH("batteries",S192)),MIN(ROUNDDOWN(I192/D192,0)/4,1), IF(ISNUMBER(SEARCH("batteries",T192)),MIN(ROUNDDOWN(I192/H192,0)/4,1),1))</f>
        <v>1</v>
      </c>
      <c r="Z192" s="99">
        <f>MIN((IFERROR(IF(AND($V192&lt;=Z$1,$W192&gt;=Z$1),INDEX(Reliability!E$23:E$50,MATCH($S192,Reliability!$C$23:$C$50,0)),0),0)*IF($T192="n/a",$D192*$Y192,$G192)+IFERROR(IF(AND($V192&lt;=Z$1,$W192&gt;=Z$1),INDEX(Reliability!E$23:E$50,MATCH($T192,Reliability!$C$23:$C$50,0)),0),0)*$H192*$X192*$Y192),$D192)*$R192</f>
        <v>2.7329697008360812E-2</v>
      </c>
      <c r="AA192" s="99">
        <f>MIN((IFERROR(IF(AND($V192&lt;=AA$1,$W192&gt;=AA$1),INDEX(Reliability!F$23:F$50,MATCH($S192,Reliability!$C$23:$C$50,0)),0),0)*IF($T192="n/a",$D192*$Y192,$G192)+IFERROR(IF(AND($V192&lt;=AA$1,$W192&gt;=AA$1),INDEX(Reliability!F$23:F$50,MATCH($T192,Reliability!$C$23:$C$50,0)),0),0)*$H192*$X192*$Y192),$D192)*$R192</f>
        <v>2.8044044772442437E-2</v>
      </c>
      <c r="AB192" s="99">
        <f>MIN((IFERROR(IF(AND($V192&lt;=AB$1,$W192&gt;=AB$1),INDEX(Reliability!G$23:G$50,MATCH($S192,Reliability!$C$23:$C$50,0)),0),0)*IF($T192="n/a",$D192*$Y192,$G192)+IFERROR(IF(AND($V192&lt;=AB$1,$W192&gt;=AB$1),INDEX(Reliability!G$23:G$50,MATCH($T192,Reliability!$C$23:$C$50,0)),0),0)*$H192*$X192*$Y192),$D192)*$R192</f>
        <v>2.8758392536524058E-2</v>
      </c>
      <c r="AC192" s="99">
        <f>MIN((IFERROR(IF(AND($V192&lt;=AC$1,$W192&gt;=AC$1),INDEX(Reliability!H$23:H$50,MATCH($S192,Reliability!$C$23:$C$50,0)),0),0)*IF($T192="n/a",$D192*$Y192,$G192)+IFERROR(IF(AND($V192&lt;=AC$1,$W192&gt;=AC$1),INDEX(Reliability!H$23:H$50,MATCH($T192,Reliability!$C$23:$C$50,0)),0),0)*$H192*$X192*$Y192),$D192)*$R192</f>
        <v>2.8219849436267354E-2</v>
      </c>
      <c r="AD192" s="99">
        <f>MIN((IFERROR(IF(AND($V192&lt;=AD$1,$W192&gt;=AD$1),INDEX(Reliability!I$23:I$50,MATCH($S192,Reliability!$C$23:$C$50,0)),0),0)*IF($T192="n/a",$D192*$Y192,$G192)+IFERROR(IF(AND($V192&lt;=AD$1,$W192&gt;=AD$1),INDEX(Reliability!I$23:I$50,MATCH($T192,Reliability!$C$23:$C$50,0)),0),0)*$H192*$X192*$Y192),$D192)*$R192</f>
        <v>2.7681306336010646E-2</v>
      </c>
      <c r="AE192" s="99">
        <f>MIN((IFERROR(IF(AND($V192&lt;=AE$1,$W192&gt;=AE$1),INDEX(Reliability!J$23:J$50,MATCH($S192,Reliability!$C$23:$C$50,0)),0),0)*IF($T192="n/a",$D192*$Y192,$G192)+IFERROR(IF(AND($V192&lt;=AE$1,$W192&gt;=AE$1),INDEX(Reliability!J$23:J$50,MATCH($T192,Reliability!$C$23:$C$50,0)),0),0)*$H192*$X192*$Y192),$D192)*$R192</f>
        <v>2.8490151063511993E-2</v>
      </c>
      <c r="AF192" s="99">
        <f>MIN((IFERROR(IF(AND($V192&lt;=AF$1,$W192&gt;=AF$1),INDEX(Reliability!K$23:K$50,MATCH($S192,Reliability!$C$23:$C$50,0)),0),0)*IF($T192="n/a",$D192*$Y192,$G192)+IFERROR(IF(AND($V192&lt;=AF$1,$W192&gt;=AF$1),INDEX(Reliability!K$23:K$50,MATCH($T192,Reliability!$C$23:$C$50,0)),0),0)*$H192*$X192*$Y192),$D192)*$R192</f>
        <v>2.9298995791013336E-2</v>
      </c>
      <c r="AG192" s="99">
        <f>MIN((IFERROR(IF(AND($V192&lt;=AG$1,$W192&gt;=AG$1),INDEX(Reliability!L$23:L$50,MATCH($S192,Reliability!$C$23:$C$50,0)),0),0)*IF($T192="n/a",$D192*$Y192,$G192)+IFERROR(IF(AND($V192&lt;=AG$1,$W192&gt;=AG$1),INDEX(Reliability!L$23:L$50,MATCH($T192,Reliability!$C$23:$C$50,0)),0),0)*$H192*$X192*$Y192),$D192)*$R192</f>
        <v>2.8063359227647439E-2</v>
      </c>
      <c r="AH192" s="99">
        <f>MIN((IFERROR(IF(AND($V192&lt;=AH$1,$W192&gt;=AH$1),INDEX(Reliability!M$23:M$50,MATCH($S192,Reliability!$C$23:$C$50,0)),0),0)*IF($T192="n/a",$D192*$Y192,$G192)+IFERROR(IF(AND($V192&lt;=AH$1,$W192&gt;=AH$1),INDEX(Reliability!M$23:M$50,MATCH($T192,Reliability!$C$23:$C$50,0)),0),0)*$H192*$X192*$Y192),$D192)*$R192</f>
        <v>2.6827722664281538E-2</v>
      </c>
      <c r="AI192" s="99">
        <f>MIN((IFERROR(IF(AND($V192&lt;=AI$1,$W192&gt;=AI$1),INDEX(Reliability!N$23:N$50,MATCH($S192,Reliability!$C$23:$C$50,0)),0),0)*IF($T192="n/a",$D192*$Y192,$G192)+IFERROR(IF(AND($V192&lt;=AI$1,$W192&gt;=AI$1),INDEX(Reliability!N$23:N$50,MATCH($T192,Reliability!$C$23:$C$50,0)),0),0)*$H192*$X192*$Y192),$D192)*$R192</f>
        <v>2.559208610091564E-2</v>
      </c>
      <c r="AJ192" s="99">
        <f>MIN((IFERROR(IF(AND($V192&lt;=AJ$1,$W192&gt;=AJ$1),INDEX(Reliability!O$23:O$50,MATCH($S192,Reliability!$C$23:$C$50,0)),0),0)*IF($T192="n/a",$D192*$Y192,$G192)+IFERROR(IF(AND($V192&lt;=AJ$1,$W192&gt;=AJ$1),INDEX(Reliability!O$23:O$50,MATCH($T192,Reliability!$C$23:$C$50,0)),0),0)*$H192*$X192*$Y192),$D192)*$R192</f>
        <v>2.435644953754974E-2</v>
      </c>
      <c r="AK192" s="99">
        <f>MIN((IFERROR(IF(AND($V192&lt;=AK$1,$W192&gt;=AK$1),INDEX(Reliability!P$23:P$50,MATCH($S192,Reliability!$C$23:$C$50,0)),0),0)*IF($T192="n/a",$D192*$Y192,$G192)+IFERROR(IF(AND($V192&lt;=AK$1,$W192&gt;=AK$1),INDEX(Reliability!P$23:P$50,MATCH($T192,Reliability!$C$23:$C$50,0)),0),0)*$H192*$X192*$Y192),$D192)*$R192</f>
        <v>2.3120812974183832E-2</v>
      </c>
    </row>
    <row r="193" spans="2:37" x14ac:dyDescent="0.25">
      <c r="B193" s="118" t="str">
        <f>unique_contracts!B188</f>
        <v>RIOOSO_1_QF</v>
      </c>
      <c r="C193" s="99" t="str">
        <f>unique_contracts!D188</f>
        <v>Online</v>
      </c>
      <c r="D193" s="117">
        <f>unique_contracts!J188</f>
        <v>0.1</v>
      </c>
      <c r="E193" s="99">
        <f>unique_contracts!M188</f>
        <v>0</v>
      </c>
      <c r="F193" s="99">
        <f>unique_contracts!N188</f>
        <v>0</v>
      </c>
      <c r="G193" s="99">
        <f>unique_contracts!P188</f>
        <v>0</v>
      </c>
      <c r="H193" s="99">
        <f>unique_contracts!R188</f>
        <v>0</v>
      </c>
      <c r="I193" s="99">
        <f>unique_contracts!V188</f>
        <v>0</v>
      </c>
      <c r="J193" s="118" t="str">
        <f>unique_contracts!AB188</f>
        <v>Buy</v>
      </c>
      <c r="K193" s="99">
        <f>unique_contracts!AM188</f>
        <v>1985</v>
      </c>
      <c r="L193" s="99">
        <f>unique_contracts!AN188</f>
        <v>12</v>
      </c>
      <c r="M193" s="99">
        <f>unique_contracts!AO188</f>
        <v>23</v>
      </c>
      <c r="N193" s="99">
        <f>unique_contracts!AP188</f>
        <v>2060</v>
      </c>
      <c r="O193" s="99">
        <f>unique_contracts!AQ188</f>
        <v>12</v>
      </c>
      <c r="P193" s="99">
        <f>unique_contracts!AR188</f>
        <v>31</v>
      </c>
      <c r="Q193" s="99" t="str">
        <f>unique_contracts!BP188</f>
        <v>EnergyCapacity</v>
      </c>
      <c r="R193" s="99">
        <f t="shared" si="21"/>
        <v>1</v>
      </c>
      <c r="S193" s="99" t="str">
        <f>IFERROR(IF(AND(I193&gt;0,E193="NotHybrid"),_xlfn.CONCAT(MAX(MIN(ROUNDDOWN(I193/D193,0),8),4),INDEX(resources!$G:$G,MATCH(B193,resources!$A:$A,0))),INDEX(resources!$G:$G,MATCH(B193,resources!$A:$A,0))),"n/a")</f>
        <v>small_hydro</v>
      </c>
      <c r="T193" s="99" t="str">
        <f t="shared" si="22"/>
        <v>n/a</v>
      </c>
      <c r="U193" s="99" t="str">
        <f t="shared" si="23"/>
        <v>small_hydro</v>
      </c>
      <c r="V193" s="99">
        <f t="shared" si="24"/>
        <v>1986</v>
      </c>
      <c r="W193" s="99">
        <f t="shared" si="25"/>
        <v>2060</v>
      </c>
      <c r="X193" s="116">
        <f t="shared" si="26"/>
        <v>1</v>
      </c>
      <c r="Y193" s="116">
        <f t="shared" si="27"/>
        <v>1</v>
      </c>
      <c r="Z193" s="99">
        <f>MIN((IFERROR(IF(AND($V193&lt;=Z$1,$W193&gt;=Z$1),INDEX(Reliability!E$23:E$50,MATCH($S193,Reliability!$C$23:$C$50,0)),0),0)*IF($T193="n/a",$D193*$Y193,$G193)+IFERROR(IF(AND($V193&lt;=Z$1,$W193&gt;=Z$1),INDEX(Reliability!E$23:E$50,MATCH($T193,Reliability!$C$23:$C$50,0)),0),0)*$H193*$X193*$Y193),$D193)*$R193</f>
        <v>3.6439596011147754E-2</v>
      </c>
      <c r="AA193" s="99">
        <f>MIN((IFERROR(IF(AND($V193&lt;=AA$1,$W193&gt;=AA$1),INDEX(Reliability!F$23:F$50,MATCH($S193,Reliability!$C$23:$C$50,0)),0),0)*IF($T193="n/a",$D193*$Y193,$G193)+IFERROR(IF(AND($V193&lt;=AA$1,$W193&gt;=AA$1),INDEX(Reliability!F$23:F$50,MATCH($T193,Reliability!$C$23:$C$50,0)),0),0)*$H193*$X193*$Y193),$D193)*$R193</f>
        <v>3.7392059696589923E-2</v>
      </c>
      <c r="AB193" s="99">
        <f>MIN((IFERROR(IF(AND($V193&lt;=AB$1,$W193&gt;=AB$1),INDEX(Reliability!G$23:G$50,MATCH($S193,Reliability!$C$23:$C$50,0)),0),0)*IF($T193="n/a",$D193*$Y193,$G193)+IFERROR(IF(AND($V193&lt;=AB$1,$W193&gt;=AB$1),INDEX(Reliability!G$23:G$50,MATCH($T193,Reliability!$C$23:$C$50,0)),0),0)*$H193*$X193*$Y193),$D193)*$R193</f>
        <v>3.8344523382032085E-2</v>
      </c>
      <c r="AC193" s="99">
        <f>MIN((IFERROR(IF(AND($V193&lt;=AC$1,$W193&gt;=AC$1),INDEX(Reliability!H$23:H$50,MATCH($S193,Reliability!$C$23:$C$50,0)),0),0)*IF($T193="n/a",$D193*$Y193,$G193)+IFERROR(IF(AND($V193&lt;=AC$1,$W193&gt;=AC$1),INDEX(Reliability!H$23:H$50,MATCH($T193,Reliability!$C$23:$C$50,0)),0),0)*$H193*$X193*$Y193),$D193)*$R193</f>
        <v>3.7626465915023138E-2</v>
      </c>
      <c r="AD193" s="99">
        <f>MIN((IFERROR(IF(AND($V193&lt;=AD$1,$W193&gt;=AD$1),INDEX(Reliability!I$23:I$50,MATCH($S193,Reliability!$C$23:$C$50,0)),0),0)*IF($T193="n/a",$D193*$Y193,$G193)+IFERROR(IF(AND($V193&lt;=AD$1,$W193&gt;=AD$1),INDEX(Reliability!I$23:I$50,MATCH($T193,Reliability!$C$23:$C$50,0)),0),0)*$H193*$X193*$Y193),$D193)*$R193</f>
        <v>3.6908408448014199E-2</v>
      </c>
      <c r="AE193" s="99">
        <f>MIN((IFERROR(IF(AND($V193&lt;=AE$1,$W193&gt;=AE$1),INDEX(Reliability!J$23:J$50,MATCH($S193,Reliability!$C$23:$C$50,0)),0),0)*IF($T193="n/a",$D193*$Y193,$G193)+IFERROR(IF(AND($V193&lt;=AE$1,$W193&gt;=AE$1),INDEX(Reliability!J$23:J$50,MATCH($T193,Reliability!$C$23:$C$50,0)),0),0)*$H193*$X193*$Y193),$D193)*$R193</f>
        <v>3.7986868084682657E-2</v>
      </c>
      <c r="AF193" s="99">
        <f>MIN((IFERROR(IF(AND($V193&lt;=AF$1,$W193&gt;=AF$1),INDEX(Reliability!K$23:K$50,MATCH($S193,Reliability!$C$23:$C$50,0)),0),0)*IF($T193="n/a",$D193*$Y193,$G193)+IFERROR(IF(AND($V193&lt;=AF$1,$W193&gt;=AF$1),INDEX(Reliability!K$23:K$50,MATCH($T193,Reliability!$C$23:$C$50,0)),0),0)*$H193*$X193*$Y193),$D193)*$R193</f>
        <v>3.9065327721351122E-2</v>
      </c>
      <c r="AG193" s="99">
        <f>MIN((IFERROR(IF(AND($V193&lt;=AG$1,$W193&gt;=AG$1),INDEX(Reliability!L$23:L$50,MATCH($S193,Reliability!$C$23:$C$50,0)),0),0)*IF($T193="n/a",$D193*$Y193,$G193)+IFERROR(IF(AND($V193&lt;=AG$1,$W193&gt;=AG$1),INDEX(Reliability!L$23:L$50,MATCH($T193,Reliability!$C$23:$C$50,0)),0),0)*$H193*$X193*$Y193),$D193)*$R193</f>
        <v>3.7417812303529918E-2</v>
      </c>
      <c r="AH193" s="99">
        <f>MIN((IFERROR(IF(AND($V193&lt;=AH$1,$W193&gt;=AH$1),INDEX(Reliability!M$23:M$50,MATCH($S193,Reliability!$C$23:$C$50,0)),0),0)*IF($T193="n/a",$D193*$Y193,$G193)+IFERROR(IF(AND($V193&lt;=AH$1,$W193&gt;=AH$1),INDEX(Reliability!M$23:M$50,MATCH($T193,Reliability!$C$23:$C$50,0)),0),0)*$H193*$X193*$Y193),$D193)*$R193</f>
        <v>3.5770296885708722E-2</v>
      </c>
      <c r="AI193" s="99">
        <f>MIN((IFERROR(IF(AND($V193&lt;=AI$1,$W193&gt;=AI$1),INDEX(Reliability!N$23:N$50,MATCH($S193,Reliability!$C$23:$C$50,0)),0),0)*IF($T193="n/a",$D193*$Y193,$G193)+IFERROR(IF(AND($V193&lt;=AI$1,$W193&gt;=AI$1),INDEX(Reliability!N$23:N$50,MATCH($T193,Reliability!$C$23:$C$50,0)),0),0)*$H193*$X193*$Y193),$D193)*$R193</f>
        <v>3.4122781467887518E-2</v>
      </c>
      <c r="AJ193" s="99">
        <f>MIN((IFERROR(IF(AND($V193&lt;=AJ$1,$W193&gt;=AJ$1),INDEX(Reliability!O$23:O$50,MATCH($S193,Reliability!$C$23:$C$50,0)),0),0)*IF($T193="n/a",$D193*$Y193,$G193)+IFERROR(IF(AND($V193&lt;=AJ$1,$W193&gt;=AJ$1),INDEX(Reliability!O$23:O$50,MATCH($T193,Reliability!$C$23:$C$50,0)),0),0)*$H193*$X193*$Y193),$D193)*$R193</f>
        <v>3.2475266050066322E-2</v>
      </c>
      <c r="AK193" s="99">
        <f>MIN((IFERROR(IF(AND($V193&lt;=AK$1,$W193&gt;=AK$1),INDEX(Reliability!P$23:P$50,MATCH($S193,Reliability!$C$23:$C$50,0)),0),0)*IF($T193="n/a",$D193*$Y193,$G193)+IFERROR(IF(AND($V193&lt;=AK$1,$W193&gt;=AK$1),INDEX(Reliability!P$23:P$50,MATCH($T193,Reliability!$C$23:$C$50,0)),0),0)*$H193*$X193*$Y193),$D193)*$R193</f>
        <v>3.0827750632245111E-2</v>
      </c>
    </row>
    <row r="194" spans="2:37" x14ac:dyDescent="0.25">
      <c r="B194" s="118" t="str">
        <f>unique_contracts!B189</f>
        <v>RIOOSO_1_QF</v>
      </c>
      <c r="C194" s="99" t="str">
        <f>unique_contracts!D189</f>
        <v>Online</v>
      </c>
      <c r="D194" s="117">
        <f>unique_contracts!J189</f>
        <v>0.04</v>
      </c>
      <c r="E194" s="99">
        <f>unique_contracts!M189</f>
        <v>0</v>
      </c>
      <c r="F194" s="99">
        <f>unique_contracts!N189</f>
        <v>0</v>
      </c>
      <c r="G194" s="99">
        <f>unique_contracts!P189</f>
        <v>0</v>
      </c>
      <c r="H194" s="99">
        <f>unique_contracts!R189</f>
        <v>0</v>
      </c>
      <c r="I194" s="99">
        <f>unique_contracts!V189</f>
        <v>0</v>
      </c>
      <c r="J194" s="118" t="str">
        <f>unique_contracts!AB189</f>
        <v>Buy</v>
      </c>
      <c r="K194" s="99">
        <f>unique_contracts!AM189</f>
        <v>1985</v>
      </c>
      <c r="L194" s="99">
        <f>unique_contracts!AN189</f>
        <v>11</v>
      </c>
      <c r="M194" s="99">
        <f>unique_contracts!AO189</f>
        <v>22</v>
      </c>
      <c r="N194" s="99">
        <f>unique_contracts!AP189</f>
        <v>2060</v>
      </c>
      <c r="O194" s="99">
        <f>unique_contracts!AQ189</f>
        <v>12</v>
      </c>
      <c r="P194" s="99">
        <f>unique_contracts!AR189</f>
        <v>31</v>
      </c>
      <c r="Q194" s="99" t="str">
        <f>unique_contracts!BP189</f>
        <v>EnergyCapacity</v>
      </c>
      <c r="R194" s="99">
        <f t="shared" si="21"/>
        <v>1</v>
      </c>
      <c r="S194" s="99" t="str">
        <f>IFERROR(IF(AND(I194&gt;0,E194="NotHybrid"),_xlfn.CONCAT(MAX(MIN(ROUNDDOWN(I194/D194,0),8),4),INDEX(resources!$G:$G,MATCH(B194,resources!$A:$A,0))),INDEX(resources!$G:$G,MATCH(B194,resources!$A:$A,0))),"n/a")</f>
        <v>small_hydro</v>
      </c>
      <c r="T194" s="99" t="str">
        <f t="shared" si="22"/>
        <v>n/a</v>
      </c>
      <c r="U194" s="99" t="str">
        <f t="shared" si="23"/>
        <v>small_hydro</v>
      </c>
      <c r="V194" s="99">
        <f t="shared" si="24"/>
        <v>1986</v>
      </c>
      <c r="W194" s="99">
        <f t="shared" si="25"/>
        <v>2060</v>
      </c>
      <c r="X194" s="116">
        <f t="shared" si="26"/>
        <v>1</v>
      </c>
      <c r="Y194" s="116">
        <f t="shared" si="27"/>
        <v>1</v>
      </c>
      <c r="Z194" s="99">
        <f>MIN((IFERROR(IF(AND($V194&lt;=Z$1,$W194&gt;=Z$1),INDEX(Reliability!E$23:E$50,MATCH($S194,Reliability!$C$23:$C$50,0)),0),0)*IF($T194="n/a",$D194*$Y194,$G194)+IFERROR(IF(AND($V194&lt;=Z$1,$W194&gt;=Z$1),INDEX(Reliability!E$23:E$50,MATCH($T194,Reliability!$C$23:$C$50,0)),0),0)*$H194*$X194*$Y194),$D194)*$R194</f>
        <v>1.4575838404459101E-2</v>
      </c>
      <c r="AA194" s="99">
        <f>MIN((IFERROR(IF(AND($V194&lt;=AA$1,$W194&gt;=AA$1),INDEX(Reliability!F$23:F$50,MATCH($S194,Reliability!$C$23:$C$50,0)),0),0)*IF($T194="n/a",$D194*$Y194,$G194)+IFERROR(IF(AND($V194&lt;=AA$1,$W194&gt;=AA$1),INDEX(Reliability!F$23:F$50,MATCH($T194,Reliability!$C$23:$C$50,0)),0),0)*$H194*$X194*$Y194),$D194)*$R194</f>
        <v>1.4956823878635967E-2</v>
      </c>
      <c r="AB194" s="99">
        <f>MIN((IFERROR(IF(AND($V194&lt;=AB$1,$W194&gt;=AB$1),INDEX(Reliability!G$23:G$50,MATCH($S194,Reliability!$C$23:$C$50,0)),0),0)*IF($T194="n/a",$D194*$Y194,$G194)+IFERROR(IF(AND($V194&lt;=AB$1,$W194&gt;=AB$1),INDEX(Reliability!G$23:G$50,MATCH($T194,Reliability!$C$23:$C$50,0)),0),0)*$H194*$X194*$Y194),$D194)*$R194</f>
        <v>1.5337809352812832E-2</v>
      </c>
      <c r="AC194" s="99">
        <f>MIN((IFERROR(IF(AND($V194&lt;=AC$1,$W194&gt;=AC$1),INDEX(Reliability!H$23:H$50,MATCH($S194,Reliability!$C$23:$C$50,0)),0),0)*IF($T194="n/a",$D194*$Y194,$G194)+IFERROR(IF(AND($V194&lt;=AC$1,$W194&gt;=AC$1),INDEX(Reliability!H$23:H$50,MATCH($T194,Reliability!$C$23:$C$50,0)),0),0)*$H194*$X194*$Y194),$D194)*$R194</f>
        <v>1.5050586366009255E-2</v>
      </c>
      <c r="AD194" s="99">
        <f>MIN((IFERROR(IF(AND($V194&lt;=AD$1,$W194&gt;=AD$1),INDEX(Reliability!I$23:I$50,MATCH($S194,Reliability!$C$23:$C$50,0)),0),0)*IF($T194="n/a",$D194*$Y194,$G194)+IFERROR(IF(AND($V194&lt;=AD$1,$W194&gt;=AD$1),INDEX(Reliability!I$23:I$50,MATCH($T194,Reliability!$C$23:$C$50,0)),0),0)*$H194*$X194*$Y194),$D194)*$R194</f>
        <v>1.4763363379205679E-2</v>
      </c>
      <c r="AE194" s="99">
        <f>MIN((IFERROR(IF(AND($V194&lt;=AE$1,$W194&gt;=AE$1),INDEX(Reliability!J$23:J$50,MATCH($S194,Reliability!$C$23:$C$50,0)),0),0)*IF($T194="n/a",$D194*$Y194,$G194)+IFERROR(IF(AND($V194&lt;=AE$1,$W194&gt;=AE$1),INDEX(Reliability!J$23:J$50,MATCH($T194,Reliability!$C$23:$C$50,0)),0),0)*$H194*$X194*$Y194),$D194)*$R194</f>
        <v>1.5194747233873063E-2</v>
      </c>
      <c r="AF194" s="99">
        <f>MIN((IFERROR(IF(AND($V194&lt;=AF$1,$W194&gt;=AF$1),INDEX(Reliability!K$23:K$50,MATCH($S194,Reliability!$C$23:$C$50,0)),0),0)*IF($T194="n/a",$D194*$Y194,$G194)+IFERROR(IF(AND($V194&lt;=AF$1,$W194&gt;=AF$1),INDEX(Reliability!K$23:K$50,MATCH($T194,Reliability!$C$23:$C$50,0)),0),0)*$H194*$X194*$Y194),$D194)*$R194</f>
        <v>1.5626131088540447E-2</v>
      </c>
      <c r="AG194" s="99">
        <f>MIN((IFERROR(IF(AND($V194&lt;=AG$1,$W194&gt;=AG$1),INDEX(Reliability!L$23:L$50,MATCH($S194,Reliability!$C$23:$C$50,0)),0),0)*IF($T194="n/a",$D194*$Y194,$G194)+IFERROR(IF(AND($V194&lt;=AG$1,$W194&gt;=AG$1),INDEX(Reliability!L$23:L$50,MATCH($T194,Reliability!$C$23:$C$50,0)),0),0)*$H194*$X194*$Y194),$D194)*$R194</f>
        <v>1.4967124921411968E-2</v>
      </c>
      <c r="AH194" s="99">
        <f>MIN((IFERROR(IF(AND($V194&lt;=AH$1,$W194&gt;=AH$1),INDEX(Reliability!M$23:M$50,MATCH($S194,Reliability!$C$23:$C$50,0)),0),0)*IF($T194="n/a",$D194*$Y194,$G194)+IFERROR(IF(AND($V194&lt;=AH$1,$W194&gt;=AH$1),INDEX(Reliability!M$23:M$50,MATCH($T194,Reliability!$C$23:$C$50,0)),0),0)*$H194*$X194*$Y194),$D194)*$R194</f>
        <v>1.4308118754283488E-2</v>
      </c>
      <c r="AI194" s="99">
        <f>MIN((IFERROR(IF(AND($V194&lt;=AI$1,$W194&gt;=AI$1),INDEX(Reliability!N$23:N$50,MATCH($S194,Reliability!$C$23:$C$50,0)),0),0)*IF($T194="n/a",$D194*$Y194,$G194)+IFERROR(IF(AND($V194&lt;=AI$1,$W194&gt;=AI$1),INDEX(Reliability!N$23:N$50,MATCH($T194,Reliability!$C$23:$C$50,0)),0),0)*$H194*$X194*$Y194),$D194)*$R194</f>
        <v>1.3649112587155008E-2</v>
      </c>
      <c r="AJ194" s="99">
        <f>MIN((IFERROR(IF(AND($V194&lt;=AJ$1,$W194&gt;=AJ$1),INDEX(Reliability!O$23:O$50,MATCH($S194,Reliability!$C$23:$C$50,0)),0),0)*IF($T194="n/a",$D194*$Y194,$G194)+IFERROR(IF(AND($V194&lt;=AJ$1,$W194&gt;=AJ$1),INDEX(Reliability!O$23:O$50,MATCH($T194,Reliability!$C$23:$C$50,0)),0),0)*$H194*$X194*$Y194),$D194)*$R194</f>
        <v>1.2990106420026529E-2</v>
      </c>
      <c r="AK194" s="99">
        <f>MIN((IFERROR(IF(AND($V194&lt;=AK$1,$W194&gt;=AK$1),INDEX(Reliability!P$23:P$50,MATCH($S194,Reliability!$C$23:$C$50,0)),0),0)*IF($T194="n/a",$D194*$Y194,$G194)+IFERROR(IF(AND($V194&lt;=AK$1,$W194&gt;=AK$1),INDEX(Reliability!P$23:P$50,MATCH($T194,Reliability!$C$23:$C$50,0)),0),0)*$H194*$X194*$Y194),$D194)*$R194</f>
        <v>1.2331100252898044E-2</v>
      </c>
    </row>
    <row r="195" spans="2:37" x14ac:dyDescent="0.25">
      <c r="B195" s="118" t="str">
        <f>unique_contracts!B190</f>
        <v>RIOOSO_1_QF</v>
      </c>
      <c r="C195" s="99" t="str">
        <f>unique_contracts!D190</f>
        <v>Online</v>
      </c>
      <c r="D195" s="117">
        <f>unique_contracts!J190</f>
        <v>0.4</v>
      </c>
      <c r="E195" s="99">
        <f>unique_contracts!M190</f>
        <v>0</v>
      </c>
      <c r="F195" s="99">
        <f>unique_contracts!N190</f>
        <v>0</v>
      </c>
      <c r="G195" s="99">
        <f>unique_contracts!P190</f>
        <v>0</v>
      </c>
      <c r="H195" s="99">
        <f>unique_contracts!R190</f>
        <v>0</v>
      </c>
      <c r="I195" s="99">
        <f>unique_contracts!V190</f>
        <v>0</v>
      </c>
      <c r="J195" s="118" t="str">
        <f>unique_contracts!AB190</f>
        <v>Buy</v>
      </c>
      <c r="K195" s="99">
        <f>unique_contracts!AM190</f>
        <v>2008</v>
      </c>
      <c r="L195" s="99">
        <f>unique_contracts!AN190</f>
        <v>8</v>
      </c>
      <c r="M195" s="99">
        <f>unique_contracts!AO190</f>
        <v>15</v>
      </c>
      <c r="N195" s="99">
        <f>unique_contracts!AP190</f>
        <v>2028</v>
      </c>
      <c r="O195" s="99">
        <f>unique_contracts!AQ190</f>
        <v>8</v>
      </c>
      <c r="P195" s="99">
        <f>unique_contracts!AR190</f>
        <v>14</v>
      </c>
      <c r="Q195" s="99" t="str">
        <f>unique_contracts!BP190</f>
        <v>EnergyCapacity</v>
      </c>
      <c r="R195" s="99">
        <f t="shared" si="21"/>
        <v>1</v>
      </c>
      <c r="S195" s="99" t="str">
        <f>IFERROR(IF(AND(I195&gt;0,E195="NotHybrid"),_xlfn.CONCAT(MAX(MIN(ROUNDDOWN(I195/D195,0),8),4),INDEX(resources!$G:$G,MATCH(B195,resources!$A:$A,0))),INDEX(resources!$G:$G,MATCH(B195,resources!$A:$A,0))),"n/a")</f>
        <v>small_hydro</v>
      </c>
      <c r="T195" s="99" t="str">
        <f t="shared" si="22"/>
        <v>n/a</v>
      </c>
      <c r="U195" s="99" t="str">
        <f t="shared" si="23"/>
        <v>small_hydro</v>
      </c>
      <c r="V195" s="99">
        <f t="shared" si="24"/>
        <v>2009</v>
      </c>
      <c r="W195" s="99">
        <f t="shared" si="25"/>
        <v>2027</v>
      </c>
      <c r="X195" s="116">
        <f t="shared" si="26"/>
        <v>1</v>
      </c>
      <c r="Y195" s="116">
        <f t="shared" si="27"/>
        <v>1</v>
      </c>
      <c r="Z195" s="99">
        <f>MIN((IFERROR(IF(AND($V195&lt;=Z$1,$W195&gt;=Z$1),INDEX(Reliability!E$23:E$50,MATCH($S195,Reliability!$C$23:$C$50,0)),0),0)*IF($T195="n/a",$D195*$Y195,$G195)+IFERROR(IF(AND($V195&lt;=Z$1,$W195&gt;=Z$1),INDEX(Reliability!E$23:E$50,MATCH($T195,Reliability!$C$23:$C$50,0)),0),0)*$H195*$X195*$Y195),$D195)*$R195</f>
        <v>0.14575838404459102</v>
      </c>
      <c r="AA195" s="99">
        <f>MIN((IFERROR(IF(AND($V195&lt;=AA$1,$W195&gt;=AA$1),INDEX(Reliability!F$23:F$50,MATCH($S195,Reliability!$C$23:$C$50,0)),0),0)*IF($T195="n/a",$D195*$Y195,$G195)+IFERROR(IF(AND($V195&lt;=AA$1,$W195&gt;=AA$1),INDEX(Reliability!F$23:F$50,MATCH($T195,Reliability!$C$23:$C$50,0)),0),0)*$H195*$X195*$Y195),$D195)*$R195</f>
        <v>0.14956823878635969</v>
      </c>
      <c r="AB195" s="99">
        <f>MIN((IFERROR(IF(AND($V195&lt;=AB$1,$W195&gt;=AB$1),INDEX(Reliability!G$23:G$50,MATCH($S195,Reliability!$C$23:$C$50,0)),0),0)*IF($T195="n/a",$D195*$Y195,$G195)+IFERROR(IF(AND($V195&lt;=AB$1,$W195&gt;=AB$1),INDEX(Reliability!G$23:G$50,MATCH($T195,Reliability!$C$23:$C$50,0)),0),0)*$H195*$X195*$Y195),$D195)*$R195</f>
        <v>0.15337809352812834</v>
      </c>
      <c r="AC195" s="99">
        <f>MIN((IFERROR(IF(AND($V195&lt;=AC$1,$W195&gt;=AC$1),INDEX(Reliability!H$23:H$50,MATCH($S195,Reliability!$C$23:$C$50,0)),0),0)*IF($T195="n/a",$D195*$Y195,$G195)+IFERROR(IF(AND($V195&lt;=AC$1,$W195&gt;=AC$1),INDEX(Reliability!H$23:H$50,MATCH($T195,Reliability!$C$23:$C$50,0)),0),0)*$H195*$X195*$Y195),$D195)*$R195</f>
        <v>0.15050586366009255</v>
      </c>
      <c r="AD195" s="99">
        <f>MIN((IFERROR(IF(AND($V195&lt;=AD$1,$W195&gt;=AD$1),INDEX(Reliability!I$23:I$50,MATCH($S195,Reliability!$C$23:$C$50,0)),0),0)*IF($T195="n/a",$D195*$Y195,$G195)+IFERROR(IF(AND($V195&lt;=AD$1,$W195&gt;=AD$1),INDEX(Reliability!I$23:I$50,MATCH($T195,Reliability!$C$23:$C$50,0)),0),0)*$H195*$X195*$Y195),$D195)*$R195</f>
        <v>0</v>
      </c>
      <c r="AE195" s="99">
        <f>MIN((IFERROR(IF(AND($V195&lt;=AE$1,$W195&gt;=AE$1),INDEX(Reliability!J$23:J$50,MATCH($S195,Reliability!$C$23:$C$50,0)),0),0)*IF($T195="n/a",$D195*$Y195,$G195)+IFERROR(IF(AND($V195&lt;=AE$1,$W195&gt;=AE$1),INDEX(Reliability!J$23:J$50,MATCH($T195,Reliability!$C$23:$C$50,0)),0),0)*$H195*$X195*$Y195),$D195)*$R195</f>
        <v>0</v>
      </c>
      <c r="AF195" s="99">
        <f>MIN((IFERROR(IF(AND($V195&lt;=AF$1,$W195&gt;=AF$1),INDEX(Reliability!K$23:K$50,MATCH($S195,Reliability!$C$23:$C$50,0)),0),0)*IF($T195="n/a",$D195*$Y195,$G195)+IFERROR(IF(AND($V195&lt;=AF$1,$W195&gt;=AF$1),INDEX(Reliability!K$23:K$50,MATCH($T195,Reliability!$C$23:$C$50,0)),0),0)*$H195*$X195*$Y195),$D195)*$R195</f>
        <v>0</v>
      </c>
      <c r="AG195" s="99">
        <f>MIN((IFERROR(IF(AND($V195&lt;=AG$1,$W195&gt;=AG$1),INDEX(Reliability!L$23:L$50,MATCH($S195,Reliability!$C$23:$C$50,0)),0),0)*IF($T195="n/a",$D195*$Y195,$G195)+IFERROR(IF(AND($V195&lt;=AG$1,$W195&gt;=AG$1),INDEX(Reliability!L$23:L$50,MATCH($T195,Reliability!$C$23:$C$50,0)),0),0)*$H195*$X195*$Y195),$D195)*$R195</f>
        <v>0</v>
      </c>
      <c r="AH195" s="99">
        <f>MIN((IFERROR(IF(AND($V195&lt;=AH$1,$W195&gt;=AH$1),INDEX(Reliability!M$23:M$50,MATCH($S195,Reliability!$C$23:$C$50,0)),0),0)*IF($T195="n/a",$D195*$Y195,$G195)+IFERROR(IF(AND($V195&lt;=AH$1,$W195&gt;=AH$1),INDEX(Reliability!M$23:M$50,MATCH($T195,Reliability!$C$23:$C$50,0)),0),0)*$H195*$X195*$Y195),$D195)*$R195</f>
        <v>0</v>
      </c>
      <c r="AI195" s="99">
        <f>MIN((IFERROR(IF(AND($V195&lt;=AI$1,$W195&gt;=AI$1),INDEX(Reliability!N$23:N$50,MATCH($S195,Reliability!$C$23:$C$50,0)),0),0)*IF($T195="n/a",$D195*$Y195,$G195)+IFERROR(IF(AND($V195&lt;=AI$1,$W195&gt;=AI$1),INDEX(Reliability!N$23:N$50,MATCH($T195,Reliability!$C$23:$C$50,0)),0),0)*$H195*$X195*$Y195),$D195)*$R195</f>
        <v>0</v>
      </c>
      <c r="AJ195" s="99">
        <f>MIN((IFERROR(IF(AND($V195&lt;=AJ$1,$W195&gt;=AJ$1),INDEX(Reliability!O$23:O$50,MATCH($S195,Reliability!$C$23:$C$50,0)),0),0)*IF($T195="n/a",$D195*$Y195,$G195)+IFERROR(IF(AND($V195&lt;=AJ$1,$W195&gt;=AJ$1),INDEX(Reliability!O$23:O$50,MATCH($T195,Reliability!$C$23:$C$50,0)),0),0)*$H195*$X195*$Y195),$D195)*$R195</f>
        <v>0</v>
      </c>
      <c r="AK195" s="99">
        <f>MIN((IFERROR(IF(AND($V195&lt;=AK$1,$W195&gt;=AK$1),INDEX(Reliability!P$23:P$50,MATCH($S195,Reliability!$C$23:$C$50,0)),0),0)*IF($T195="n/a",$D195*$Y195,$G195)+IFERROR(IF(AND($V195&lt;=AK$1,$W195&gt;=AK$1),INDEX(Reliability!P$23:P$50,MATCH($T195,Reliability!$C$23:$C$50,0)),0),0)*$H195*$X195*$Y195),$D195)*$R195</f>
        <v>0</v>
      </c>
    </row>
    <row r="196" spans="2:37" x14ac:dyDescent="0.25">
      <c r="B196" s="118" t="str">
        <f>unique_contracts!B191</f>
        <v>REEDLY_6_SOLAR</v>
      </c>
      <c r="C196" s="99" t="str">
        <f>unique_contracts!D191</f>
        <v>Online</v>
      </c>
      <c r="D196" s="117">
        <f>unique_contracts!J191</f>
        <v>1.25</v>
      </c>
      <c r="E196" s="99">
        <f>unique_contracts!M191</f>
        <v>0</v>
      </c>
      <c r="F196" s="99">
        <f>unique_contracts!N191</f>
        <v>0</v>
      </c>
      <c r="G196" s="99">
        <f>unique_contracts!P191</f>
        <v>0</v>
      </c>
      <c r="H196" s="99">
        <f>unique_contracts!R191</f>
        <v>0</v>
      </c>
      <c r="I196" s="99">
        <f>unique_contracts!V191</f>
        <v>0</v>
      </c>
      <c r="J196" s="118" t="str">
        <f>unique_contracts!AB191</f>
        <v>Buy</v>
      </c>
      <c r="K196" s="99">
        <f>unique_contracts!AM191</f>
        <v>2014</v>
      </c>
      <c r="L196" s="99">
        <f>unique_contracts!AN191</f>
        <v>6</v>
      </c>
      <c r="M196" s="99">
        <f>unique_contracts!AO191</f>
        <v>17</v>
      </c>
      <c r="N196" s="99">
        <f>unique_contracts!AP191</f>
        <v>2034</v>
      </c>
      <c r="O196" s="99">
        <f>unique_contracts!AQ191</f>
        <v>6</v>
      </c>
      <c r="P196" s="99">
        <f>unique_contracts!AR191</f>
        <v>16</v>
      </c>
      <c r="Q196" s="99" t="str">
        <f>unique_contracts!BP191</f>
        <v>EnergyCapacity</v>
      </c>
      <c r="R196" s="99">
        <f t="shared" si="21"/>
        <v>1</v>
      </c>
      <c r="S196" s="99" t="str">
        <f>IFERROR(IF(AND(I196&gt;0,E196="NotHybrid"),_xlfn.CONCAT(MAX(MIN(ROUNDDOWN(I196/D196,0),8),4),INDEX(resources!$G:$G,MATCH(B196,resources!$A:$A,0))),INDEX(resources!$G:$G,MATCH(B196,resources!$A:$A,0))),"n/a")</f>
        <v>utility_pv</v>
      </c>
      <c r="T196" s="99" t="str">
        <f t="shared" si="22"/>
        <v>n/a</v>
      </c>
      <c r="U196" s="99" t="str">
        <f t="shared" si="23"/>
        <v>utility_pv</v>
      </c>
      <c r="V196" s="99">
        <f t="shared" si="24"/>
        <v>2015</v>
      </c>
      <c r="W196" s="99">
        <f t="shared" si="25"/>
        <v>2033</v>
      </c>
      <c r="X196" s="116">
        <f t="shared" si="26"/>
        <v>1</v>
      </c>
      <c r="Y196" s="116">
        <f t="shared" si="27"/>
        <v>1</v>
      </c>
      <c r="Z196" s="99">
        <f>MIN((IFERROR(IF(AND($V196&lt;=Z$1,$W196&gt;=Z$1),INDEX(Reliability!E$23:E$50,MATCH($S196,Reliability!$C$23:$C$50,0)),0),0)*IF($T196="n/a",$D196*$Y196,$G196)+IFERROR(IF(AND($V196&lt;=Z$1,$W196&gt;=Z$1),INDEX(Reliability!E$23:E$50,MATCH($T196,Reliability!$C$23:$C$50,0)),0),0)*$H196*$X196*$Y196),$D196)*$R196</f>
        <v>0.15543230194102511</v>
      </c>
      <c r="AA196" s="99">
        <f>MIN((IFERROR(IF(AND($V196&lt;=AA$1,$W196&gt;=AA$1),INDEX(Reliability!F$23:F$50,MATCH($S196,Reliability!$C$23:$C$50,0)),0),0)*IF($T196="n/a",$D196*$Y196,$G196)+IFERROR(IF(AND($V196&lt;=AA$1,$W196&gt;=AA$1),INDEX(Reliability!F$23:F$50,MATCH($T196,Reliability!$C$23:$C$50,0)),0),0)*$H196*$X196*$Y196),$D196)*$R196</f>
        <v>0.15128680379165049</v>
      </c>
      <c r="AB196" s="99">
        <f>MIN((IFERROR(IF(AND($V196&lt;=AB$1,$W196&gt;=AB$1),INDEX(Reliability!G$23:G$50,MATCH($S196,Reliability!$C$23:$C$50,0)),0),0)*IF($T196="n/a",$D196*$Y196,$G196)+IFERROR(IF(AND($V196&lt;=AB$1,$W196&gt;=AB$1),INDEX(Reliability!G$23:G$50,MATCH($T196,Reliability!$C$23:$C$50,0)),0),0)*$H196*$X196*$Y196),$D196)*$R196</f>
        <v>0.14714130564227584</v>
      </c>
      <c r="AC196" s="99">
        <f>MIN((IFERROR(IF(AND($V196&lt;=AC$1,$W196&gt;=AC$1),INDEX(Reliability!H$23:H$50,MATCH($S196,Reliability!$C$23:$C$50,0)),0),0)*IF($T196="n/a",$D196*$Y196,$G196)+IFERROR(IF(AND($V196&lt;=AC$1,$W196&gt;=AC$1),INDEX(Reliability!H$23:H$50,MATCH($T196,Reliability!$C$23:$C$50,0)),0),0)*$H196*$X196*$Y196),$D196)*$R196</f>
        <v>0.12520255924748899</v>
      </c>
      <c r="AD196" s="99">
        <f>MIN((IFERROR(IF(AND($V196&lt;=AD$1,$W196&gt;=AD$1),INDEX(Reliability!I$23:I$50,MATCH($S196,Reliability!$C$23:$C$50,0)),0),0)*IF($T196="n/a",$D196*$Y196,$G196)+IFERROR(IF(AND($V196&lt;=AD$1,$W196&gt;=AD$1),INDEX(Reliability!I$23:I$50,MATCH($T196,Reliability!$C$23:$C$50,0)),0),0)*$H196*$X196*$Y196),$D196)*$R196</f>
        <v>0.10326381285270217</v>
      </c>
      <c r="AE196" s="99">
        <f>MIN((IFERROR(IF(AND($V196&lt;=AE$1,$W196&gt;=AE$1),INDEX(Reliability!J$23:J$50,MATCH($S196,Reliability!$C$23:$C$50,0)),0),0)*IF($T196="n/a",$D196*$Y196,$G196)+IFERROR(IF(AND($V196&lt;=AE$1,$W196&gt;=AE$1),INDEX(Reliability!J$23:J$50,MATCH($T196,Reliability!$C$23:$C$50,0)),0),0)*$H196*$X196*$Y196),$D196)*$R196</f>
        <v>9.5755765687592503E-2</v>
      </c>
      <c r="AF196" s="99">
        <f>MIN((IFERROR(IF(AND($V196&lt;=AF$1,$W196&gt;=AF$1),INDEX(Reliability!K$23:K$50,MATCH($S196,Reliability!$C$23:$C$50,0)),0),0)*IF($T196="n/a",$D196*$Y196,$G196)+IFERROR(IF(AND($V196&lt;=AF$1,$W196&gt;=AF$1),INDEX(Reliability!K$23:K$50,MATCH($T196,Reliability!$C$23:$C$50,0)),0),0)*$H196*$X196*$Y196),$D196)*$R196</f>
        <v>8.8247718522482824E-2</v>
      </c>
      <c r="AG196" s="99">
        <f>MIN((IFERROR(IF(AND($V196&lt;=AG$1,$W196&gt;=AG$1),INDEX(Reliability!L$23:L$50,MATCH($S196,Reliability!$C$23:$C$50,0)),0),0)*IF($T196="n/a",$D196*$Y196,$G196)+IFERROR(IF(AND($V196&lt;=AG$1,$W196&gt;=AG$1),INDEX(Reliability!L$23:L$50,MATCH($T196,Reliability!$C$23:$C$50,0)),0),0)*$H196*$X196*$Y196),$D196)*$R196</f>
        <v>8.6598174817986262E-2</v>
      </c>
      <c r="AH196" s="99">
        <f>MIN((IFERROR(IF(AND($V196&lt;=AH$1,$W196&gt;=AH$1),INDEX(Reliability!M$23:M$50,MATCH($S196,Reliability!$C$23:$C$50,0)),0),0)*IF($T196="n/a",$D196*$Y196,$G196)+IFERROR(IF(AND($V196&lt;=AH$1,$W196&gt;=AH$1),INDEX(Reliability!M$23:M$50,MATCH($T196,Reliability!$C$23:$C$50,0)),0),0)*$H196*$X196*$Y196),$D196)*$R196</f>
        <v>8.4948631113489687E-2</v>
      </c>
      <c r="AI196" s="99">
        <f>MIN((IFERROR(IF(AND($V196&lt;=AI$1,$W196&gt;=AI$1),INDEX(Reliability!N$23:N$50,MATCH($S196,Reliability!$C$23:$C$50,0)),0),0)*IF($T196="n/a",$D196*$Y196,$G196)+IFERROR(IF(AND($V196&lt;=AI$1,$W196&gt;=AI$1),INDEX(Reliability!N$23:N$50,MATCH($T196,Reliability!$C$23:$C$50,0)),0),0)*$H196*$X196*$Y196),$D196)*$R196</f>
        <v>8.3299087408993111E-2</v>
      </c>
      <c r="AJ196" s="99">
        <f>MIN((IFERROR(IF(AND($V196&lt;=AJ$1,$W196&gt;=AJ$1),INDEX(Reliability!O$23:O$50,MATCH($S196,Reliability!$C$23:$C$50,0)),0),0)*IF($T196="n/a",$D196*$Y196,$G196)+IFERROR(IF(AND($V196&lt;=AJ$1,$W196&gt;=AJ$1),INDEX(Reliability!O$23:O$50,MATCH($T196,Reliability!$C$23:$C$50,0)),0),0)*$H196*$X196*$Y196),$D196)*$R196</f>
        <v>0</v>
      </c>
      <c r="AK196" s="99">
        <f>MIN((IFERROR(IF(AND($V196&lt;=AK$1,$W196&gt;=AK$1),INDEX(Reliability!P$23:P$50,MATCH($S196,Reliability!$C$23:$C$50,0)),0),0)*IF($T196="n/a",$D196*$Y196,$G196)+IFERROR(IF(AND($V196&lt;=AK$1,$W196&gt;=AK$1),INDEX(Reliability!P$23:P$50,MATCH($T196,Reliability!$C$23:$C$50,0)),0),0)*$H196*$X196*$Y196),$D196)*$R196</f>
        <v>0</v>
      </c>
    </row>
    <row r="197" spans="2:37" x14ac:dyDescent="0.25">
      <c r="B197" s="118" t="str">
        <f>unique_contracts!B192</f>
        <v>RCKCRK_7_UNIT 2</v>
      </c>
      <c r="C197" s="99" t="str">
        <f>unique_contracts!D192</f>
        <v>Online</v>
      </c>
      <c r="D197" s="117">
        <f>unique_contracts!J192</f>
        <v>56</v>
      </c>
      <c r="E197" s="99">
        <f>unique_contracts!M192</f>
        <v>0</v>
      </c>
      <c r="F197" s="99">
        <f>unique_contracts!N192</f>
        <v>0</v>
      </c>
      <c r="G197" s="99">
        <f>unique_contracts!P192</f>
        <v>0</v>
      </c>
      <c r="H197" s="99">
        <f>unique_contracts!R192</f>
        <v>0</v>
      </c>
      <c r="I197" s="99">
        <f>unique_contracts!V192</f>
        <v>0</v>
      </c>
      <c r="J197" s="118" t="str">
        <f>unique_contracts!AB192</f>
        <v>Owned</v>
      </c>
      <c r="K197" s="99">
        <f>unique_contracts!AM192</f>
        <v>1950</v>
      </c>
      <c r="L197" s="99">
        <f>unique_contracts!AN192</f>
        <v>1</v>
      </c>
      <c r="M197" s="99">
        <f>unique_contracts!AO192</f>
        <v>1</v>
      </c>
      <c r="N197" s="99">
        <f>unique_contracts!AP192</f>
        <v>2099</v>
      </c>
      <c r="O197" s="99">
        <f>unique_contracts!AQ192</f>
        <v>12</v>
      </c>
      <c r="P197" s="99">
        <f>unique_contracts!AR192</f>
        <v>31</v>
      </c>
      <c r="Q197" s="99" t="str">
        <f>unique_contracts!BP192</f>
        <v>EnergyCapacity</v>
      </c>
      <c r="R197" s="99">
        <f t="shared" si="21"/>
        <v>1</v>
      </c>
      <c r="S197" s="99" t="str">
        <f>IFERROR(IF(AND(I197&gt;0,E197="NotHybrid"),_xlfn.CONCAT(MAX(MIN(ROUNDDOWN(I197/D197,0),8),4),INDEX(resources!$G:$G,MATCH(B197,resources!$A:$A,0))),INDEX(resources!$G:$G,MATCH(B197,resources!$A:$A,0))),"n/a")</f>
        <v>hydro</v>
      </c>
      <c r="T197" s="99" t="str">
        <f t="shared" si="22"/>
        <v>n/a</v>
      </c>
      <c r="U197" s="99" t="str">
        <f t="shared" si="23"/>
        <v>hydro</v>
      </c>
      <c r="V197" s="99">
        <f t="shared" si="24"/>
        <v>1950</v>
      </c>
      <c r="W197" s="99">
        <f t="shared" si="25"/>
        <v>2099</v>
      </c>
      <c r="X197" s="116">
        <f t="shared" si="26"/>
        <v>1</v>
      </c>
      <c r="Y197" s="116">
        <f t="shared" si="27"/>
        <v>1</v>
      </c>
      <c r="Z197" s="99">
        <f>MIN((IFERROR(IF(AND($V197&lt;=Z$1,$W197&gt;=Z$1),INDEX(Reliability!E$23:E$50,MATCH($S197,Reliability!$C$23:$C$50,0)),0),0)*IF($T197="n/a",$D197*$Y197,$G197)+IFERROR(IF(AND($V197&lt;=Z$1,$W197&gt;=Z$1),INDEX(Reliability!E$23:E$50,MATCH($T197,Reliability!$C$23:$C$50,0)),0),0)*$H197*$X197*$Y197),$D197)*$R197</f>
        <v>28.452783864133227</v>
      </c>
      <c r="AA197" s="99">
        <f>MIN((IFERROR(IF(AND($V197&lt;=AA$1,$W197&gt;=AA$1),INDEX(Reliability!F$23:F$50,MATCH($S197,Reliability!$C$23:$C$50,0)),0),0)*IF($T197="n/a",$D197*$Y197,$G197)+IFERROR(IF(AND($V197&lt;=AA$1,$W197&gt;=AA$1),INDEX(Reliability!F$23:F$50,MATCH($T197,Reliability!$C$23:$C$50,0)),0),0)*$H197*$X197*$Y197),$D197)*$R197</f>
        <v>29.196487042731341</v>
      </c>
      <c r="AB197" s="99">
        <f>MIN((IFERROR(IF(AND($V197&lt;=AB$1,$W197&gt;=AB$1),INDEX(Reliability!G$23:G$50,MATCH($S197,Reliability!$C$23:$C$50,0)),0),0)*IF($T197="n/a",$D197*$Y197,$G197)+IFERROR(IF(AND($V197&lt;=AB$1,$W197&gt;=AB$1),INDEX(Reliability!G$23:G$50,MATCH($T197,Reliability!$C$23:$C$50,0)),0),0)*$H197*$X197*$Y197),$D197)*$R197</f>
        <v>29.940190221329456</v>
      </c>
      <c r="AC197" s="99">
        <f>MIN((IFERROR(IF(AND($V197&lt;=AC$1,$W197&gt;=AC$1),INDEX(Reliability!H$23:H$50,MATCH($S197,Reliability!$C$23:$C$50,0)),0),0)*IF($T197="n/a",$D197*$Y197,$G197)+IFERROR(IF(AND($V197&lt;=AC$1,$W197&gt;=AC$1),INDEX(Reliability!H$23:H$50,MATCH($T197,Reliability!$C$23:$C$50,0)),0),0)*$H197*$X197*$Y197),$D197)*$R197</f>
        <v>29.379516225257099</v>
      </c>
      <c r="AD197" s="99">
        <f>MIN((IFERROR(IF(AND($V197&lt;=AD$1,$W197&gt;=AD$1),INDEX(Reliability!I$23:I$50,MATCH($S197,Reliability!$C$23:$C$50,0)),0),0)*IF($T197="n/a",$D197*$Y197,$G197)+IFERROR(IF(AND($V197&lt;=AD$1,$W197&gt;=AD$1),INDEX(Reliability!I$23:I$50,MATCH($T197,Reliability!$C$23:$C$50,0)),0),0)*$H197*$X197*$Y197),$D197)*$R197</f>
        <v>28.818842229184749</v>
      </c>
      <c r="AE197" s="99">
        <f>MIN((IFERROR(IF(AND($V197&lt;=AE$1,$W197&gt;=AE$1),INDEX(Reliability!J$23:J$50,MATCH($S197,Reliability!$C$23:$C$50,0)),0),0)*IF($T197="n/a",$D197*$Y197,$G197)+IFERROR(IF(AND($V197&lt;=AE$1,$W197&gt;=AE$1),INDEX(Reliability!J$23:J$50,MATCH($T197,Reliability!$C$23:$C$50,0)),0),0)*$H197*$X197*$Y197),$D197)*$R197</f>
        <v>29.660925630409398</v>
      </c>
      <c r="AF197" s="99">
        <f>MIN((IFERROR(IF(AND($V197&lt;=AF$1,$W197&gt;=AF$1),INDEX(Reliability!K$23:K$50,MATCH($S197,Reliability!$C$23:$C$50,0)),0),0)*IF($T197="n/a",$D197*$Y197,$G197)+IFERROR(IF(AND($V197&lt;=AF$1,$W197&gt;=AF$1),INDEX(Reliability!K$23:K$50,MATCH($T197,Reliability!$C$23:$C$50,0)),0),0)*$H197*$X197*$Y197),$D197)*$R197</f>
        <v>30.50300903163404</v>
      </c>
      <c r="AG197" s="99">
        <f>MIN((IFERROR(IF(AND($V197&lt;=AG$1,$W197&gt;=AG$1),INDEX(Reliability!L$23:L$50,MATCH($S197,Reliability!$C$23:$C$50,0)),0),0)*IF($T197="n/a",$D197*$Y197,$G197)+IFERROR(IF(AND($V197&lt;=AG$1,$W197&gt;=AG$1),INDEX(Reliability!L$23:L$50,MATCH($T197,Reliability!$C$23:$C$50,0)),0),0)*$H197*$X197*$Y197),$D197)*$R197</f>
        <v>29.216595206361305</v>
      </c>
      <c r="AH197" s="99">
        <f>MIN((IFERROR(IF(AND($V197&lt;=AH$1,$W197&gt;=AH$1),INDEX(Reliability!M$23:M$50,MATCH($S197,Reliability!$C$23:$C$50,0)),0),0)*IF($T197="n/a",$D197*$Y197,$G197)+IFERROR(IF(AND($V197&lt;=AH$1,$W197&gt;=AH$1),INDEX(Reliability!M$23:M$50,MATCH($T197,Reliability!$C$23:$C$50,0)),0),0)*$H197*$X197*$Y197),$D197)*$R197</f>
        <v>27.930181381088566</v>
      </c>
      <c r="AI197" s="99">
        <f>MIN((IFERROR(IF(AND($V197&lt;=AI$1,$W197&gt;=AI$1),INDEX(Reliability!N$23:N$50,MATCH($S197,Reliability!$C$23:$C$50,0)),0),0)*IF($T197="n/a",$D197*$Y197,$G197)+IFERROR(IF(AND($V197&lt;=AI$1,$W197&gt;=AI$1),INDEX(Reliability!N$23:N$50,MATCH($T197,Reliability!$C$23:$C$50,0)),0),0)*$H197*$X197*$Y197),$D197)*$R197</f>
        <v>26.643767555815828</v>
      </c>
      <c r="AJ197" s="99">
        <f>MIN((IFERROR(IF(AND($V197&lt;=AJ$1,$W197&gt;=AJ$1),INDEX(Reliability!O$23:O$50,MATCH($S197,Reliability!$C$23:$C$50,0)),0),0)*IF($T197="n/a",$D197*$Y197,$G197)+IFERROR(IF(AND($V197&lt;=AJ$1,$W197&gt;=AJ$1),INDEX(Reliability!O$23:O$50,MATCH($T197,Reliability!$C$23:$C$50,0)),0),0)*$H197*$X197*$Y197),$D197)*$R197</f>
        <v>25.357353730543089</v>
      </c>
      <c r="AK197" s="99">
        <f>MIN((IFERROR(IF(AND($V197&lt;=AK$1,$W197&gt;=AK$1),INDEX(Reliability!P$23:P$50,MATCH($S197,Reliability!$C$23:$C$50,0)),0),0)*IF($T197="n/a",$D197*$Y197,$G197)+IFERROR(IF(AND($V197&lt;=AK$1,$W197&gt;=AK$1),INDEX(Reliability!P$23:P$50,MATCH($T197,Reliability!$C$23:$C$50,0)),0),0)*$H197*$X197*$Y197),$D197)*$R197</f>
        <v>24.07093990527035</v>
      </c>
    </row>
    <row r="198" spans="2:37" x14ac:dyDescent="0.25">
      <c r="B198" s="118" t="str">
        <f>unique_contracts!B193</f>
        <v>RCKCRK_7_UNIT 2</v>
      </c>
      <c r="C198" s="99" t="str">
        <f>unique_contracts!D193</f>
        <v>Online</v>
      </c>
      <c r="D198" s="117">
        <f>unique_contracts!J193</f>
        <v>7</v>
      </c>
      <c r="E198" s="99">
        <f>unique_contracts!M193</f>
        <v>0</v>
      </c>
      <c r="F198" s="99">
        <f>unique_contracts!N193</f>
        <v>0</v>
      </c>
      <c r="G198" s="99">
        <f>unique_contracts!P193</f>
        <v>0</v>
      </c>
      <c r="H198" s="99">
        <f>unique_contracts!R193</f>
        <v>0</v>
      </c>
      <c r="I198" s="99">
        <f>unique_contracts!V193</f>
        <v>0</v>
      </c>
      <c r="J198" s="118" t="str">
        <f>unique_contracts!AB193</f>
        <v>Owned</v>
      </c>
      <c r="K198" s="99">
        <f>unique_contracts!AM193</f>
        <v>2013</v>
      </c>
      <c r="L198" s="99">
        <f>unique_contracts!AN193</f>
        <v>4</v>
      </c>
      <c r="M198" s="99">
        <f>unique_contracts!AO193</f>
        <v>30</v>
      </c>
      <c r="N198" s="99">
        <f>unique_contracts!AP193</f>
        <v>2099</v>
      </c>
      <c r="O198" s="99">
        <f>unique_contracts!AQ193</f>
        <v>12</v>
      </c>
      <c r="P198" s="99">
        <f>unique_contracts!AR193</f>
        <v>31</v>
      </c>
      <c r="Q198" s="99" t="str">
        <f>unique_contracts!BP193</f>
        <v>EnergyCapacity</v>
      </c>
      <c r="R198" s="99">
        <f t="shared" si="21"/>
        <v>1</v>
      </c>
      <c r="S198" s="99" t="str">
        <f>IFERROR(IF(AND(I198&gt;0,E198="NotHybrid"),_xlfn.CONCAT(MAX(MIN(ROUNDDOWN(I198/D198,0),8),4),INDEX(resources!$G:$G,MATCH(B198,resources!$A:$A,0))),INDEX(resources!$G:$G,MATCH(B198,resources!$A:$A,0))),"n/a")</f>
        <v>hydro</v>
      </c>
      <c r="T198" s="99" t="str">
        <f t="shared" si="22"/>
        <v>n/a</v>
      </c>
      <c r="U198" s="99" t="str">
        <f t="shared" si="23"/>
        <v>hydro</v>
      </c>
      <c r="V198" s="99">
        <f t="shared" si="24"/>
        <v>2013</v>
      </c>
      <c r="W198" s="99">
        <f t="shared" si="25"/>
        <v>2099</v>
      </c>
      <c r="X198" s="116">
        <f t="shared" si="26"/>
        <v>1</v>
      </c>
      <c r="Y198" s="116">
        <f t="shared" si="27"/>
        <v>1</v>
      </c>
      <c r="Z198" s="99">
        <f>MIN((IFERROR(IF(AND($V198&lt;=Z$1,$W198&gt;=Z$1),INDEX(Reliability!E$23:E$50,MATCH($S198,Reliability!$C$23:$C$50,0)),0),0)*IF($T198="n/a",$D198*$Y198,$G198)+IFERROR(IF(AND($V198&lt;=Z$1,$W198&gt;=Z$1),INDEX(Reliability!E$23:E$50,MATCH($T198,Reliability!$C$23:$C$50,0)),0),0)*$H198*$X198*$Y198),$D198)*$R198</f>
        <v>3.5565979830166534</v>
      </c>
      <c r="AA198" s="99">
        <f>MIN((IFERROR(IF(AND($V198&lt;=AA$1,$W198&gt;=AA$1),INDEX(Reliability!F$23:F$50,MATCH($S198,Reliability!$C$23:$C$50,0)),0),0)*IF($T198="n/a",$D198*$Y198,$G198)+IFERROR(IF(AND($V198&lt;=AA$1,$W198&gt;=AA$1),INDEX(Reliability!F$23:F$50,MATCH($T198,Reliability!$C$23:$C$50,0)),0),0)*$H198*$X198*$Y198),$D198)*$R198</f>
        <v>3.6495608803414177</v>
      </c>
      <c r="AB198" s="99">
        <f>MIN((IFERROR(IF(AND($V198&lt;=AB$1,$W198&gt;=AB$1),INDEX(Reliability!G$23:G$50,MATCH($S198,Reliability!$C$23:$C$50,0)),0),0)*IF($T198="n/a",$D198*$Y198,$G198)+IFERROR(IF(AND($V198&lt;=AB$1,$W198&gt;=AB$1),INDEX(Reliability!G$23:G$50,MATCH($T198,Reliability!$C$23:$C$50,0)),0),0)*$H198*$X198*$Y198),$D198)*$R198</f>
        <v>3.7425237776661819</v>
      </c>
      <c r="AC198" s="99">
        <f>MIN((IFERROR(IF(AND($V198&lt;=AC$1,$W198&gt;=AC$1),INDEX(Reliability!H$23:H$50,MATCH($S198,Reliability!$C$23:$C$50,0)),0),0)*IF($T198="n/a",$D198*$Y198,$G198)+IFERROR(IF(AND($V198&lt;=AC$1,$W198&gt;=AC$1),INDEX(Reliability!H$23:H$50,MATCH($T198,Reliability!$C$23:$C$50,0)),0),0)*$H198*$X198*$Y198),$D198)*$R198</f>
        <v>3.6724395281571374</v>
      </c>
      <c r="AD198" s="99">
        <f>MIN((IFERROR(IF(AND($V198&lt;=AD$1,$W198&gt;=AD$1),INDEX(Reliability!I$23:I$50,MATCH($S198,Reliability!$C$23:$C$50,0)),0),0)*IF($T198="n/a",$D198*$Y198,$G198)+IFERROR(IF(AND($V198&lt;=AD$1,$W198&gt;=AD$1),INDEX(Reliability!I$23:I$50,MATCH($T198,Reliability!$C$23:$C$50,0)),0),0)*$H198*$X198*$Y198),$D198)*$R198</f>
        <v>3.6023552786480937</v>
      </c>
      <c r="AE198" s="99">
        <f>MIN((IFERROR(IF(AND($V198&lt;=AE$1,$W198&gt;=AE$1),INDEX(Reliability!J$23:J$50,MATCH($S198,Reliability!$C$23:$C$50,0)),0),0)*IF($T198="n/a",$D198*$Y198,$G198)+IFERROR(IF(AND($V198&lt;=AE$1,$W198&gt;=AE$1),INDEX(Reliability!J$23:J$50,MATCH($T198,Reliability!$C$23:$C$50,0)),0),0)*$H198*$X198*$Y198),$D198)*$R198</f>
        <v>3.7076157038011748</v>
      </c>
      <c r="AF198" s="99">
        <f>MIN((IFERROR(IF(AND($V198&lt;=AF$1,$W198&gt;=AF$1),INDEX(Reliability!K$23:K$50,MATCH($S198,Reliability!$C$23:$C$50,0)),0),0)*IF($T198="n/a",$D198*$Y198,$G198)+IFERROR(IF(AND($V198&lt;=AF$1,$W198&gt;=AF$1),INDEX(Reliability!K$23:K$50,MATCH($T198,Reliability!$C$23:$C$50,0)),0),0)*$H198*$X198*$Y198),$D198)*$R198</f>
        <v>3.812876128954255</v>
      </c>
      <c r="AG198" s="99">
        <f>MIN((IFERROR(IF(AND($V198&lt;=AG$1,$W198&gt;=AG$1),INDEX(Reliability!L$23:L$50,MATCH($S198,Reliability!$C$23:$C$50,0)),0),0)*IF($T198="n/a",$D198*$Y198,$G198)+IFERROR(IF(AND($V198&lt;=AG$1,$W198&gt;=AG$1),INDEX(Reliability!L$23:L$50,MATCH($T198,Reliability!$C$23:$C$50,0)),0),0)*$H198*$X198*$Y198),$D198)*$R198</f>
        <v>3.6520744007951631</v>
      </c>
      <c r="AH198" s="99">
        <f>MIN((IFERROR(IF(AND($V198&lt;=AH$1,$W198&gt;=AH$1),INDEX(Reliability!M$23:M$50,MATCH($S198,Reliability!$C$23:$C$50,0)),0),0)*IF($T198="n/a",$D198*$Y198,$G198)+IFERROR(IF(AND($V198&lt;=AH$1,$W198&gt;=AH$1),INDEX(Reliability!M$23:M$50,MATCH($T198,Reliability!$C$23:$C$50,0)),0),0)*$H198*$X198*$Y198),$D198)*$R198</f>
        <v>3.4912726726360708</v>
      </c>
      <c r="AI198" s="99">
        <f>MIN((IFERROR(IF(AND($V198&lt;=AI$1,$W198&gt;=AI$1),INDEX(Reliability!N$23:N$50,MATCH($S198,Reliability!$C$23:$C$50,0)),0),0)*IF($T198="n/a",$D198*$Y198,$G198)+IFERROR(IF(AND($V198&lt;=AI$1,$W198&gt;=AI$1),INDEX(Reliability!N$23:N$50,MATCH($T198,Reliability!$C$23:$C$50,0)),0),0)*$H198*$X198*$Y198),$D198)*$R198</f>
        <v>3.3304709444769784</v>
      </c>
      <c r="AJ198" s="99">
        <f>MIN((IFERROR(IF(AND($V198&lt;=AJ$1,$W198&gt;=AJ$1),INDEX(Reliability!O$23:O$50,MATCH($S198,Reliability!$C$23:$C$50,0)),0),0)*IF($T198="n/a",$D198*$Y198,$G198)+IFERROR(IF(AND($V198&lt;=AJ$1,$W198&gt;=AJ$1),INDEX(Reliability!O$23:O$50,MATCH($T198,Reliability!$C$23:$C$50,0)),0),0)*$H198*$X198*$Y198),$D198)*$R198</f>
        <v>3.1696692163178861</v>
      </c>
      <c r="AK198" s="99">
        <f>MIN((IFERROR(IF(AND($V198&lt;=AK$1,$W198&gt;=AK$1),INDEX(Reliability!P$23:P$50,MATCH($S198,Reliability!$C$23:$C$50,0)),0),0)*IF($T198="n/a",$D198*$Y198,$G198)+IFERROR(IF(AND($V198&lt;=AK$1,$W198&gt;=AK$1),INDEX(Reliability!P$23:P$50,MATCH($T198,Reliability!$C$23:$C$50,0)),0),0)*$H198*$X198*$Y198),$D198)*$R198</f>
        <v>3.0088674881587938</v>
      </c>
    </row>
    <row r="199" spans="2:37" x14ac:dyDescent="0.25">
      <c r="B199" s="118" t="str">
        <f>unique_contracts!B194</f>
        <v>RCKCRK_7_UNIT 1</v>
      </c>
      <c r="C199" s="99" t="str">
        <f>unique_contracts!D194</f>
        <v>Online</v>
      </c>
      <c r="D199" s="117">
        <f>unique_contracts!J194</f>
        <v>56</v>
      </c>
      <c r="E199" s="99">
        <f>unique_contracts!M194</f>
        <v>0</v>
      </c>
      <c r="F199" s="99">
        <f>unique_contracts!N194</f>
        <v>0</v>
      </c>
      <c r="G199" s="99">
        <f>unique_contracts!P194</f>
        <v>0</v>
      </c>
      <c r="H199" s="99">
        <f>unique_contracts!R194</f>
        <v>0</v>
      </c>
      <c r="I199" s="99">
        <f>unique_contracts!V194</f>
        <v>0</v>
      </c>
      <c r="J199" s="118" t="str">
        <f>unique_contracts!AB194</f>
        <v>Owned</v>
      </c>
      <c r="K199" s="99">
        <f>unique_contracts!AM194</f>
        <v>1950</v>
      </c>
      <c r="L199" s="99">
        <f>unique_contracts!AN194</f>
        <v>1</v>
      </c>
      <c r="M199" s="99">
        <f>unique_contracts!AO194</f>
        <v>1</v>
      </c>
      <c r="N199" s="99">
        <f>unique_contracts!AP194</f>
        <v>2099</v>
      </c>
      <c r="O199" s="99">
        <f>unique_contracts!AQ194</f>
        <v>12</v>
      </c>
      <c r="P199" s="99">
        <f>unique_contracts!AR194</f>
        <v>31</v>
      </c>
      <c r="Q199" s="99" t="str">
        <f>unique_contracts!BP194</f>
        <v>EnergyCapacity</v>
      </c>
      <c r="R199" s="99">
        <f t="shared" si="21"/>
        <v>1</v>
      </c>
      <c r="S199" s="99" t="str">
        <f>IFERROR(IF(AND(I199&gt;0,E199="NotHybrid"),_xlfn.CONCAT(MAX(MIN(ROUNDDOWN(I199/D199,0),8),4),INDEX(resources!$G:$G,MATCH(B199,resources!$A:$A,0))),INDEX(resources!$G:$G,MATCH(B199,resources!$A:$A,0))),"n/a")</f>
        <v>hydro</v>
      </c>
      <c r="T199" s="99" t="str">
        <f t="shared" si="22"/>
        <v>n/a</v>
      </c>
      <c r="U199" s="99" t="str">
        <f t="shared" si="23"/>
        <v>hydro</v>
      </c>
      <c r="V199" s="99">
        <f t="shared" si="24"/>
        <v>1950</v>
      </c>
      <c r="W199" s="99">
        <f t="shared" si="25"/>
        <v>2099</v>
      </c>
      <c r="X199" s="116">
        <f t="shared" si="26"/>
        <v>1</v>
      </c>
      <c r="Y199" s="116">
        <f t="shared" si="27"/>
        <v>1</v>
      </c>
      <c r="Z199" s="99">
        <f>MIN((IFERROR(IF(AND($V199&lt;=Z$1,$W199&gt;=Z$1),INDEX(Reliability!E$23:E$50,MATCH($S199,Reliability!$C$23:$C$50,0)),0),0)*IF($T199="n/a",$D199*$Y199,$G199)+IFERROR(IF(AND($V199&lt;=Z$1,$W199&gt;=Z$1),INDEX(Reliability!E$23:E$50,MATCH($T199,Reliability!$C$23:$C$50,0)),0),0)*$H199*$X199*$Y199),$D199)*$R199</f>
        <v>28.452783864133227</v>
      </c>
      <c r="AA199" s="99">
        <f>MIN((IFERROR(IF(AND($V199&lt;=AA$1,$W199&gt;=AA$1),INDEX(Reliability!F$23:F$50,MATCH($S199,Reliability!$C$23:$C$50,0)),0),0)*IF($T199="n/a",$D199*$Y199,$G199)+IFERROR(IF(AND($V199&lt;=AA$1,$W199&gt;=AA$1),INDEX(Reliability!F$23:F$50,MATCH($T199,Reliability!$C$23:$C$50,0)),0),0)*$H199*$X199*$Y199),$D199)*$R199</f>
        <v>29.196487042731341</v>
      </c>
      <c r="AB199" s="99">
        <f>MIN((IFERROR(IF(AND($V199&lt;=AB$1,$W199&gt;=AB$1),INDEX(Reliability!G$23:G$50,MATCH($S199,Reliability!$C$23:$C$50,0)),0),0)*IF($T199="n/a",$D199*$Y199,$G199)+IFERROR(IF(AND($V199&lt;=AB$1,$W199&gt;=AB$1),INDEX(Reliability!G$23:G$50,MATCH($T199,Reliability!$C$23:$C$50,0)),0),0)*$H199*$X199*$Y199),$D199)*$R199</f>
        <v>29.940190221329456</v>
      </c>
      <c r="AC199" s="99">
        <f>MIN((IFERROR(IF(AND($V199&lt;=AC$1,$W199&gt;=AC$1),INDEX(Reliability!H$23:H$50,MATCH($S199,Reliability!$C$23:$C$50,0)),0),0)*IF($T199="n/a",$D199*$Y199,$G199)+IFERROR(IF(AND($V199&lt;=AC$1,$W199&gt;=AC$1),INDEX(Reliability!H$23:H$50,MATCH($T199,Reliability!$C$23:$C$50,0)),0),0)*$H199*$X199*$Y199),$D199)*$R199</f>
        <v>29.379516225257099</v>
      </c>
      <c r="AD199" s="99">
        <f>MIN((IFERROR(IF(AND($V199&lt;=AD$1,$W199&gt;=AD$1),INDEX(Reliability!I$23:I$50,MATCH($S199,Reliability!$C$23:$C$50,0)),0),0)*IF($T199="n/a",$D199*$Y199,$G199)+IFERROR(IF(AND($V199&lt;=AD$1,$W199&gt;=AD$1),INDEX(Reliability!I$23:I$50,MATCH($T199,Reliability!$C$23:$C$50,0)),0),0)*$H199*$X199*$Y199),$D199)*$R199</f>
        <v>28.818842229184749</v>
      </c>
      <c r="AE199" s="99">
        <f>MIN((IFERROR(IF(AND($V199&lt;=AE$1,$W199&gt;=AE$1),INDEX(Reliability!J$23:J$50,MATCH($S199,Reliability!$C$23:$C$50,0)),0),0)*IF($T199="n/a",$D199*$Y199,$G199)+IFERROR(IF(AND($V199&lt;=AE$1,$W199&gt;=AE$1),INDEX(Reliability!J$23:J$50,MATCH($T199,Reliability!$C$23:$C$50,0)),0),0)*$H199*$X199*$Y199),$D199)*$R199</f>
        <v>29.660925630409398</v>
      </c>
      <c r="AF199" s="99">
        <f>MIN((IFERROR(IF(AND($V199&lt;=AF$1,$W199&gt;=AF$1),INDEX(Reliability!K$23:K$50,MATCH($S199,Reliability!$C$23:$C$50,0)),0),0)*IF($T199="n/a",$D199*$Y199,$G199)+IFERROR(IF(AND($V199&lt;=AF$1,$W199&gt;=AF$1),INDEX(Reliability!K$23:K$50,MATCH($T199,Reliability!$C$23:$C$50,0)),0),0)*$H199*$X199*$Y199),$D199)*$R199</f>
        <v>30.50300903163404</v>
      </c>
      <c r="AG199" s="99">
        <f>MIN((IFERROR(IF(AND($V199&lt;=AG$1,$W199&gt;=AG$1),INDEX(Reliability!L$23:L$50,MATCH($S199,Reliability!$C$23:$C$50,0)),0),0)*IF($T199="n/a",$D199*$Y199,$G199)+IFERROR(IF(AND($V199&lt;=AG$1,$W199&gt;=AG$1),INDEX(Reliability!L$23:L$50,MATCH($T199,Reliability!$C$23:$C$50,0)),0),0)*$H199*$X199*$Y199),$D199)*$R199</f>
        <v>29.216595206361305</v>
      </c>
      <c r="AH199" s="99">
        <f>MIN((IFERROR(IF(AND($V199&lt;=AH$1,$W199&gt;=AH$1),INDEX(Reliability!M$23:M$50,MATCH($S199,Reliability!$C$23:$C$50,0)),0),0)*IF($T199="n/a",$D199*$Y199,$G199)+IFERROR(IF(AND($V199&lt;=AH$1,$W199&gt;=AH$1),INDEX(Reliability!M$23:M$50,MATCH($T199,Reliability!$C$23:$C$50,0)),0),0)*$H199*$X199*$Y199),$D199)*$R199</f>
        <v>27.930181381088566</v>
      </c>
      <c r="AI199" s="99">
        <f>MIN((IFERROR(IF(AND($V199&lt;=AI$1,$W199&gt;=AI$1),INDEX(Reliability!N$23:N$50,MATCH($S199,Reliability!$C$23:$C$50,0)),0),0)*IF($T199="n/a",$D199*$Y199,$G199)+IFERROR(IF(AND($V199&lt;=AI$1,$W199&gt;=AI$1),INDEX(Reliability!N$23:N$50,MATCH($T199,Reliability!$C$23:$C$50,0)),0),0)*$H199*$X199*$Y199),$D199)*$R199</f>
        <v>26.643767555815828</v>
      </c>
      <c r="AJ199" s="99">
        <f>MIN((IFERROR(IF(AND($V199&lt;=AJ$1,$W199&gt;=AJ$1),INDEX(Reliability!O$23:O$50,MATCH($S199,Reliability!$C$23:$C$50,0)),0),0)*IF($T199="n/a",$D199*$Y199,$G199)+IFERROR(IF(AND($V199&lt;=AJ$1,$W199&gt;=AJ$1),INDEX(Reliability!O$23:O$50,MATCH($T199,Reliability!$C$23:$C$50,0)),0),0)*$H199*$X199*$Y199),$D199)*$R199</f>
        <v>25.357353730543089</v>
      </c>
      <c r="AK199" s="99">
        <f>MIN((IFERROR(IF(AND($V199&lt;=AK$1,$W199&gt;=AK$1),INDEX(Reliability!P$23:P$50,MATCH($S199,Reliability!$C$23:$C$50,0)),0),0)*IF($T199="n/a",$D199*$Y199,$G199)+IFERROR(IF(AND($V199&lt;=AK$1,$W199&gt;=AK$1),INDEX(Reliability!P$23:P$50,MATCH($T199,Reliability!$C$23:$C$50,0)),0),0)*$H199*$X199*$Y199),$D199)*$R199</f>
        <v>24.07093990527035</v>
      </c>
    </row>
    <row r="200" spans="2:37" x14ac:dyDescent="0.25">
      <c r="B200" s="118" t="str">
        <f>unique_contracts!B195</f>
        <v>RCKCRK_7_UNIT 1</v>
      </c>
      <c r="C200" s="99" t="str">
        <f>unique_contracts!D195</f>
        <v>Online</v>
      </c>
      <c r="D200" s="117">
        <f>unique_contracts!J195</f>
        <v>7</v>
      </c>
      <c r="E200" s="99">
        <f>unique_contracts!M195</f>
        <v>0</v>
      </c>
      <c r="F200" s="99">
        <f>unique_contracts!N195</f>
        <v>0</v>
      </c>
      <c r="G200" s="99">
        <f>unique_contracts!P195</f>
        <v>0</v>
      </c>
      <c r="H200" s="99">
        <f>unique_contracts!R195</f>
        <v>0</v>
      </c>
      <c r="I200" s="99">
        <f>unique_contracts!V195</f>
        <v>0</v>
      </c>
      <c r="J200" s="118" t="str">
        <f>unique_contracts!AB195</f>
        <v>Owned</v>
      </c>
      <c r="K200" s="99">
        <f>unique_contracts!AM195</f>
        <v>2013</v>
      </c>
      <c r="L200" s="99">
        <f>unique_contracts!AN195</f>
        <v>4</v>
      </c>
      <c r="M200" s="99">
        <f>unique_contracts!AO195</f>
        <v>30</v>
      </c>
      <c r="N200" s="99">
        <f>unique_contracts!AP195</f>
        <v>2099</v>
      </c>
      <c r="O200" s="99">
        <f>unique_contracts!AQ195</f>
        <v>12</v>
      </c>
      <c r="P200" s="99">
        <f>unique_contracts!AR195</f>
        <v>31</v>
      </c>
      <c r="Q200" s="99" t="str">
        <f>unique_contracts!BP195</f>
        <v>EnergyCapacity</v>
      </c>
      <c r="R200" s="99">
        <f t="shared" si="21"/>
        <v>1</v>
      </c>
      <c r="S200" s="99" t="str">
        <f>IFERROR(IF(AND(I200&gt;0,E200="NotHybrid"),_xlfn.CONCAT(MAX(MIN(ROUNDDOWN(I200/D200,0),8),4),INDEX(resources!$G:$G,MATCH(B200,resources!$A:$A,0))),INDEX(resources!$G:$G,MATCH(B200,resources!$A:$A,0))),"n/a")</f>
        <v>hydro</v>
      </c>
      <c r="T200" s="99" t="str">
        <f t="shared" si="22"/>
        <v>n/a</v>
      </c>
      <c r="U200" s="99" t="str">
        <f t="shared" si="23"/>
        <v>hydro</v>
      </c>
      <c r="V200" s="99">
        <f t="shared" si="24"/>
        <v>2013</v>
      </c>
      <c r="W200" s="99">
        <f t="shared" si="25"/>
        <v>2099</v>
      </c>
      <c r="X200" s="116">
        <f t="shared" si="26"/>
        <v>1</v>
      </c>
      <c r="Y200" s="116">
        <f t="shared" si="27"/>
        <v>1</v>
      </c>
      <c r="Z200" s="99">
        <f>MIN((IFERROR(IF(AND($V200&lt;=Z$1,$W200&gt;=Z$1),INDEX(Reliability!E$23:E$50,MATCH($S200,Reliability!$C$23:$C$50,0)),0),0)*IF($T200="n/a",$D200*$Y200,$G200)+IFERROR(IF(AND($V200&lt;=Z$1,$W200&gt;=Z$1),INDEX(Reliability!E$23:E$50,MATCH($T200,Reliability!$C$23:$C$50,0)),0),0)*$H200*$X200*$Y200),$D200)*$R200</f>
        <v>3.5565979830166534</v>
      </c>
      <c r="AA200" s="99">
        <f>MIN((IFERROR(IF(AND($V200&lt;=AA$1,$W200&gt;=AA$1),INDEX(Reliability!F$23:F$50,MATCH($S200,Reliability!$C$23:$C$50,0)),0),0)*IF($T200="n/a",$D200*$Y200,$G200)+IFERROR(IF(AND($V200&lt;=AA$1,$W200&gt;=AA$1),INDEX(Reliability!F$23:F$50,MATCH($T200,Reliability!$C$23:$C$50,0)),0),0)*$H200*$X200*$Y200),$D200)*$R200</f>
        <v>3.6495608803414177</v>
      </c>
      <c r="AB200" s="99">
        <f>MIN((IFERROR(IF(AND($V200&lt;=AB$1,$W200&gt;=AB$1),INDEX(Reliability!G$23:G$50,MATCH($S200,Reliability!$C$23:$C$50,0)),0),0)*IF($T200="n/a",$D200*$Y200,$G200)+IFERROR(IF(AND($V200&lt;=AB$1,$W200&gt;=AB$1),INDEX(Reliability!G$23:G$50,MATCH($T200,Reliability!$C$23:$C$50,0)),0),0)*$H200*$X200*$Y200),$D200)*$R200</f>
        <v>3.7425237776661819</v>
      </c>
      <c r="AC200" s="99">
        <f>MIN((IFERROR(IF(AND($V200&lt;=AC$1,$W200&gt;=AC$1),INDEX(Reliability!H$23:H$50,MATCH($S200,Reliability!$C$23:$C$50,0)),0),0)*IF($T200="n/a",$D200*$Y200,$G200)+IFERROR(IF(AND($V200&lt;=AC$1,$W200&gt;=AC$1),INDEX(Reliability!H$23:H$50,MATCH($T200,Reliability!$C$23:$C$50,0)),0),0)*$H200*$X200*$Y200),$D200)*$R200</f>
        <v>3.6724395281571374</v>
      </c>
      <c r="AD200" s="99">
        <f>MIN((IFERROR(IF(AND($V200&lt;=AD$1,$W200&gt;=AD$1),INDEX(Reliability!I$23:I$50,MATCH($S200,Reliability!$C$23:$C$50,0)),0),0)*IF($T200="n/a",$D200*$Y200,$G200)+IFERROR(IF(AND($V200&lt;=AD$1,$W200&gt;=AD$1),INDEX(Reliability!I$23:I$50,MATCH($T200,Reliability!$C$23:$C$50,0)),0),0)*$H200*$X200*$Y200),$D200)*$R200</f>
        <v>3.6023552786480937</v>
      </c>
      <c r="AE200" s="99">
        <f>MIN((IFERROR(IF(AND($V200&lt;=AE$1,$W200&gt;=AE$1),INDEX(Reliability!J$23:J$50,MATCH($S200,Reliability!$C$23:$C$50,0)),0),0)*IF($T200="n/a",$D200*$Y200,$G200)+IFERROR(IF(AND($V200&lt;=AE$1,$W200&gt;=AE$1),INDEX(Reliability!J$23:J$50,MATCH($T200,Reliability!$C$23:$C$50,0)),0),0)*$H200*$X200*$Y200),$D200)*$R200</f>
        <v>3.7076157038011748</v>
      </c>
      <c r="AF200" s="99">
        <f>MIN((IFERROR(IF(AND($V200&lt;=AF$1,$W200&gt;=AF$1),INDEX(Reliability!K$23:K$50,MATCH($S200,Reliability!$C$23:$C$50,0)),0),0)*IF($T200="n/a",$D200*$Y200,$G200)+IFERROR(IF(AND($V200&lt;=AF$1,$W200&gt;=AF$1),INDEX(Reliability!K$23:K$50,MATCH($T200,Reliability!$C$23:$C$50,0)),0),0)*$H200*$X200*$Y200),$D200)*$R200</f>
        <v>3.812876128954255</v>
      </c>
      <c r="AG200" s="99">
        <f>MIN((IFERROR(IF(AND($V200&lt;=AG$1,$W200&gt;=AG$1),INDEX(Reliability!L$23:L$50,MATCH($S200,Reliability!$C$23:$C$50,0)),0),0)*IF($T200="n/a",$D200*$Y200,$G200)+IFERROR(IF(AND($V200&lt;=AG$1,$W200&gt;=AG$1),INDEX(Reliability!L$23:L$50,MATCH($T200,Reliability!$C$23:$C$50,0)),0),0)*$H200*$X200*$Y200),$D200)*$R200</f>
        <v>3.6520744007951631</v>
      </c>
      <c r="AH200" s="99">
        <f>MIN((IFERROR(IF(AND($V200&lt;=AH$1,$W200&gt;=AH$1),INDEX(Reliability!M$23:M$50,MATCH($S200,Reliability!$C$23:$C$50,0)),0),0)*IF($T200="n/a",$D200*$Y200,$G200)+IFERROR(IF(AND($V200&lt;=AH$1,$W200&gt;=AH$1),INDEX(Reliability!M$23:M$50,MATCH($T200,Reliability!$C$23:$C$50,0)),0),0)*$H200*$X200*$Y200),$D200)*$R200</f>
        <v>3.4912726726360708</v>
      </c>
      <c r="AI200" s="99">
        <f>MIN((IFERROR(IF(AND($V200&lt;=AI$1,$W200&gt;=AI$1),INDEX(Reliability!N$23:N$50,MATCH($S200,Reliability!$C$23:$C$50,0)),0),0)*IF($T200="n/a",$D200*$Y200,$G200)+IFERROR(IF(AND($V200&lt;=AI$1,$W200&gt;=AI$1),INDEX(Reliability!N$23:N$50,MATCH($T200,Reliability!$C$23:$C$50,0)),0),0)*$H200*$X200*$Y200),$D200)*$R200</f>
        <v>3.3304709444769784</v>
      </c>
      <c r="AJ200" s="99">
        <f>MIN((IFERROR(IF(AND($V200&lt;=AJ$1,$W200&gt;=AJ$1),INDEX(Reliability!O$23:O$50,MATCH($S200,Reliability!$C$23:$C$50,0)),0),0)*IF($T200="n/a",$D200*$Y200,$G200)+IFERROR(IF(AND($V200&lt;=AJ$1,$W200&gt;=AJ$1),INDEX(Reliability!O$23:O$50,MATCH($T200,Reliability!$C$23:$C$50,0)),0),0)*$H200*$X200*$Y200),$D200)*$R200</f>
        <v>3.1696692163178861</v>
      </c>
      <c r="AK200" s="99">
        <f>MIN((IFERROR(IF(AND($V200&lt;=AK$1,$W200&gt;=AK$1),INDEX(Reliability!P$23:P$50,MATCH($S200,Reliability!$C$23:$C$50,0)),0),0)*IF($T200="n/a",$D200*$Y200,$G200)+IFERROR(IF(AND($V200&lt;=AK$1,$W200&gt;=AK$1),INDEX(Reliability!P$23:P$50,MATCH($T200,Reliability!$C$23:$C$50,0)),0),0)*$H200*$X200*$Y200),$D200)*$R200</f>
        <v>3.0088674881587938</v>
      </c>
    </row>
    <row r="201" spans="2:37" x14ac:dyDescent="0.25">
      <c r="B201" s="118" t="str">
        <f>unique_contracts!B196</f>
        <v>_UNSPECIFIED_NON_IMPORT</v>
      </c>
      <c r="C201" s="99" t="str">
        <f>unique_contracts!D196</f>
        <v>Online</v>
      </c>
      <c r="D201" s="117">
        <f>unique_contracts!J196</f>
        <v>102.9</v>
      </c>
      <c r="E201" s="99">
        <f>unique_contracts!M196</f>
        <v>0</v>
      </c>
      <c r="F201" s="99">
        <f>unique_contracts!N196</f>
        <v>0</v>
      </c>
      <c r="G201" s="99">
        <f>unique_contracts!P196</f>
        <v>0</v>
      </c>
      <c r="H201" s="99">
        <f>unique_contracts!R196</f>
        <v>0</v>
      </c>
      <c r="I201" s="99">
        <f>unique_contracts!V196</f>
        <v>0</v>
      </c>
      <c r="J201" s="118" t="str">
        <f>unique_contracts!AB196</f>
        <v>Buy</v>
      </c>
      <c r="K201" s="99">
        <f>unique_contracts!AM196</f>
        <v>2009</v>
      </c>
      <c r="L201" s="99">
        <f>unique_contracts!AN196</f>
        <v>1</v>
      </c>
      <c r="M201" s="99">
        <f>unique_contracts!AO196</f>
        <v>5</v>
      </c>
      <c r="N201" s="99">
        <f>unique_contracts!AP196</f>
        <v>2024</v>
      </c>
      <c r="O201" s="99">
        <f>unique_contracts!AQ196</f>
        <v>1</v>
      </c>
      <c r="P201" s="99">
        <f>unique_contracts!AR196</f>
        <v>4</v>
      </c>
      <c r="Q201" s="99" t="str">
        <f>unique_contracts!BP196</f>
        <v>EnergyCapacity</v>
      </c>
      <c r="R201" s="99">
        <f t="shared" si="21"/>
        <v>1</v>
      </c>
      <c r="S201" s="99" t="str">
        <f>IFERROR(IF(AND(I201&gt;0,E201="NotHybrid"),_xlfn.CONCAT(MAX(MIN(ROUNDDOWN(I201/D201,0),8),4),INDEX(resources!$G:$G,MATCH(B201,resources!$A:$A,0))),INDEX(resources!$G:$G,MATCH(B201,resources!$A:$A,0))),"n/a")</f>
        <v>n/a</v>
      </c>
      <c r="T201" s="99" t="str">
        <f t="shared" si="22"/>
        <v>n/a</v>
      </c>
      <c r="U201" s="99" t="str">
        <f t="shared" si="23"/>
        <v>n/a</v>
      </c>
      <c r="V201" s="99">
        <f t="shared" si="24"/>
        <v>2009</v>
      </c>
      <c r="W201" s="99">
        <f t="shared" si="25"/>
        <v>2023</v>
      </c>
      <c r="X201" s="116">
        <f t="shared" si="26"/>
        <v>1</v>
      </c>
      <c r="Y201" s="116">
        <f t="shared" si="27"/>
        <v>1</v>
      </c>
      <c r="Z201" s="99">
        <f>MIN((IFERROR(IF(AND($V201&lt;=Z$1,$W201&gt;=Z$1),INDEX(Reliability!E$23:E$50,MATCH($S201,Reliability!$C$23:$C$50,0)),0),0)*IF($T201="n/a",$D201*$Y201,$G201)+IFERROR(IF(AND($V201&lt;=Z$1,$W201&gt;=Z$1),INDEX(Reliability!E$23:E$50,MATCH($T201,Reliability!$C$23:$C$50,0)),0),0)*$H201*$X201*$Y201),$D201)*$R201</f>
        <v>0</v>
      </c>
      <c r="AA201" s="99">
        <f>MIN((IFERROR(IF(AND($V201&lt;=AA$1,$W201&gt;=AA$1),INDEX(Reliability!F$23:F$50,MATCH($S201,Reliability!$C$23:$C$50,0)),0),0)*IF($T201="n/a",$D201*$Y201,$G201)+IFERROR(IF(AND($V201&lt;=AA$1,$W201&gt;=AA$1),INDEX(Reliability!F$23:F$50,MATCH($T201,Reliability!$C$23:$C$50,0)),0),0)*$H201*$X201*$Y201),$D201)*$R201</f>
        <v>0</v>
      </c>
      <c r="AB201" s="99">
        <f>MIN((IFERROR(IF(AND($V201&lt;=AB$1,$W201&gt;=AB$1),INDEX(Reliability!G$23:G$50,MATCH($S201,Reliability!$C$23:$C$50,0)),0),0)*IF($T201="n/a",$D201*$Y201,$G201)+IFERROR(IF(AND($V201&lt;=AB$1,$W201&gt;=AB$1),INDEX(Reliability!G$23:G$50,MATCH($T201,Reliability!$C$23:$C$50,0)),0),0)*$H201*$X201*$Y201),$D201)*$R201</f>
        <v>0</v>
      </c>
      <c r="AC201" s="99">
        <f>MIN((IFERROR(IF(AND($V201&lt;=AC$1,$W201&gt;=AC$1),INDEX(Reliability!H$23:H$50,MATCH($S201,Reliability!$C$23:$C$50,0)),0),0)*IF($T201="n/a",$D201*$Y201,$G201)+IFERROR(IF(AND($V201&lt;=AC$1,$W201&gt;=AC$1),INDEX(Reliability!H$23:H$50,MATCH($T201,Reliability!$C$23:$C$50,0)),0),0)*$H201*$X201*$Y201),$D201)*$R201</f>
        <v>0</v>
      </c>
      <c r="AD201" s="99">
        <f>MIN((IFERROR(IF(AND($V201&lt;=AD$1,$W201&gt;=AD$1),INDEX(Reliability!I$23:I$50,MATCH($S201,Reliability!$C$23:$C$50,0)),0),0)*IF($T201="n/a",$D201*$Y201,$G201)+IFERROR(IF(AND($V201&lt;=AD$1,$W201&gt;=AD$1),INDEX(Reliability!I$23:I$50,MATCH($T201,Reliability!$C$23:$C$50,0)),0),0)*$H201*$X201*$Y201),$D201)*$R201</f>
        <v>0</v>
      </c>
      <c r="AE201" s="99">
        <f>MIN((IFERROR(IF(AND($V201&lt;=AE$1,$W201&gt;=AE$1),INDEX(Reliability!J$23:J$50,MATCH($S201,Reliability!$C$23:$C$50,0)),0),0)*IF($T201="n/a",$D201*$Y201,$G201)+IFERROR(IF(AND($V201&lt;=AE$1,$W201&gt;=AE$1),INDEX(Reliability!J$23:J$50,MATCH($T201,Reliability!$C$23:$C$50,0)),0),0)*$H201*$X201*$Y201),$D201)*$R201</f>
        <v>0</v>
      </c>
      <c r="AF201" s="99">
        <f>MIN((IFERROR(IF(AND($V201&lt;=AF$1,$W201&gt;=AF$1),INDEX(Reliability!K$23:K$50,MATCH($S201,Reliability!$C$23:$C$50,0)),0),0)*IF($T201="n/a",$D201*$Y201,$G201)+IFERROR(IF(AND($V201&lt;=AF$1,$W201&gt;=AF$1),INDEX(Reliability!K$23:K$50,MATCH($T201,Reliability!$C$23:$C$50,0)),0),0)*$H201*$X201*$Y201),$D201)*$R201</f>
        <v>0</v>
      </c>
      <c r="AG201" s="99">
        <f>MIN((IFERROR(IF(AND($V201&lt;=AG$1,$W201&gt;=AG$1),INDEX(Reliability!L$23:L$50,MATCH($S201,Reliability!$C$23:$C$50,0)),0),0)*IF($T201="n/a",$D201*$Y201,$G201)+IFERROR(IF(AND($V201&lt;=AG$1,$W201&gt;=AG$1),INDEX(Reliability!L$23:L$50,MATCH($T201,Reliability!$C$23:$C$50,0)),0),0)*$H201*$X201*$Y201),$D201)*$R201</f>
        <v>0</v>
      </c>
      <c r="AH201" s="99">
        <f>MIN((IFERROR(IF(AND($V201&lt;=AH$1,$W201&gt;=AH$1),INDEX(Reliability!M$23:M$50,MATCH($S201,Reliability!$C$23:$C$50,0)),0),0)*IF($T201="n/a",$D201*$Y201,$G201)+IFERROR(IF(AND($V201&lt;=AH$1,$W201&gt;=AH$1),INDEX(Reliability!M$23:M$50,MATCH($T201,Reliability!$C$23:$C$50,0)),0),0)*$H201*$X201*$Y201),$D201)*$R201</f>
        <v>0</v>
      </c>
      <c r="AI201" s="99">
        <f>MIN((IFERROR(IF(AND($V201&lt;=AI$1,$W201&gt;=AI$1),INDEX(Reliability!N$23:N$50,MATCH($S201,Reliability!$C$23:$C$50,0)),0),0)*IF($T201="n/a",$D201*$Y201,$G201)+IFERROR(IF(AND($V201&lt;=AI$1,$W201&gt;=AI$1),INDEX(Reliability!N$23:N$50,MATCH($T201,Reliability!$C$23:$C$50,0)),0),0)*$H201*$X201*$Y201),$D201)*$R201</f>
        <v>0</v>
      </c>
      <c r="AJ201" s="99">
        <f>MIN((IFERROR(IF(AND($V201&lt;=AJ$1,$W201&gt;=AJ$1),INDEX(Reliability!O$23:O$50,MATCH($S201,Reliability!$C$23:$C$50,0)),0),0)*IF($T201="n/a",$D201*$Y201,$G201)+IFERROR(IF(AND($V201&lt;=AJ$1,$W201&gt;=AJ$1),INDEX(Reliability!O$23:O$50,MATCH($T201,Reliability!$C$23:$C$50,0)),0),0)*$H201*$X201*$Y201),$D201)*$R201</f>
        <v>0</v>
      </c>
      <c r="AK201" s="99">
        <f>MIN((IFERROR(IF(AND($V201&lt;=AK$1,$W201&gt;=AK$1),INDEX(Reliability!P$23:P$50,MATCH($S201,Reliability!$C$23:$C$50,0)),0),0)*IF($T201="n/a",$D201*$Y201,$G201)+IFERROR(IF(AND($V201&lt;=AK$1,$W201&gt;=AK$1),INDEX(Reliability!P$23:P$50,MATCH($T201,Reliability!$C$23:$C$50,0)),0),0)*$H201*$X201*$Y201),$D201)*$R201</f>
        <v>0</v>
      </c>
    </row>
    <row r="202" spans="2:37" x14ac:dyDescent="0.25">
      <c r="B202" s="118" t="str">
        <f>unique_contracts!B197</f>
        <v>PUTHCR_1_SOLAR1</v>
      </c>
      <c r="C202" s="99" t="str">
        <f>unique_contracts!D197</f>
        <v>Online</v>
      </c>
      <c r="D202" s="117">
        <f>unique_contracts!J197</f>
        <v>2</v>
      </c>
      <c r="E202" s="99">
        <f>unique_contracts!M197</f>
        <v>0</v>
      </c>
      <c r="F202" s="99">
        <f>unique_contracts!N197</f>
        <v>0</v>
      </c>
      <c r="G202" s="99">
        <f>unique_contracts!P197</f>
        <v>0</v>
      </c>
      <c r="H202" s="99">
        <f>unique_contracts!R197</f>
        <v>0</v>
      </c>
      <c r="I202" s="99">
        <f>unique_contracts!V197</f>
        <v>0</v>
      </c>
      <c r="J202" s="118" t="str">
        <f>unique_contracts!AB197</f>
        <v>Buy</v>
      </c>
      <c r="K202" s="99">
        <f>unique_contracts!AM197</f>
        <v>2014</v>
      </c>
      <c r="L202" s="99">
        <f>unique_contracts!AN197</f>
        <v>12</v>
      </c>
      <c r="M202" s="99">
        <f>unique_contracts!AO197</f>
        <v>23</v>
      </c>
      <c r="N202" s="99">
        <f>unique_contracts!AP197</f>
        <v>2034</v>
      </c>
      <c r="O202" s="99">
        <f>unique_contracts!AQ197</f>
        <v>12</v>
      </c>
      <c r="P202" s="99">
        <f>unique_contracts!AR197</f>
        <v>22</v>
      </c>
      <c r="Q202" s="99" t="str">
        <f>unique_contracts!BP197</f>
        <v>EnergyCapacity</v>
      </c>
      <c r="R202" s="99">
        <f t="shared" si="21"/>
        <v>1</v>
      </c>
      <c r="S202" s="99" t="str">
        <f>IFERROR(IF(AND(I202&gt;0,E202="NotHybrid"),_xlfn.CONCAT(MAX(MIN(ROUNDDOWN(I202/D202,0),8),4),INDEX(resources!$G:$G,MATCH(B202,resources!$A:$A,0))),INDEX(resources!$G:$G,MATCH(B202,resources!$A:$A,0))),"n/a")</f>
        <v>utility_pv</v>
      </c>
      <c r="T202" s="99" t="str">
        <f t="shared" si="22"/>
        <v>n/a</v>
      </c>
      <c r="U202" s="99" t="str">
        <f t="shared" si="23"/>
        <v>utility_pv</v>
      </c>
      <c r="V202" s="99">
        <f t="shared" si="24"/>
        <v>2015</v>
      </c>
      <c r="W202" s="99">
        <f t="shared" si="25"/>
        <v>2034</v>
      </c>
      <c r="X202" s="116">
        <f t="shared" si="26"/>
        <v>1</v>
      </c>
      <c r="Y202" s="116">
        <f t="shared" si="27"/>
        <v>1</v>
      </c>
      <c r="Z202" s="99">
        <f>MIN((IFERROR(IF(AND($V202&lt;=Z$1,$W202&gt;=Z$1),INDEX(Reliability!E$23:E$50,MATCH($S202,Reliability!$C$23:$C$50,0)),0),0)*IF($T202="n/a",$D202*$Y202,$G202)+IFERROR(IF(AND($V202&lt;=Z$1,$W202&gt;=Z$1),INDEX(Reliability!E$23:E$50,MATCH($T202,Reliability!$C$23:$C$50,0)),0),0)*$H202*$X202*$Y202),$D202)*$R202</f>
        <v>0.24869168310564019</v>
      </c>
      <c r="AA202" s="99">
        <f>MIN((IFERROR(IF(AND($V202&lt;=AA$1,$W202&gt;=AA$1),INDEX(Reliability!F$23:F$50,MATCH($S202,Reliability!$C$23:$C$50,0)),0),0)*IF($T202="n/a",$D202*$Y202,$G202)+IFERROR(IF(AND($V202&lt;=AA$1,$W202&gt;=AA$1),INDEX(Reliability!F$23:F$50,MATCH($T202,Reliability!$C$23:$C$50,0)),0),0)*$H202*$X202*$Y202),$D202)*$R202</f>
        <v>0.24205888606664078</v>
      </c>
      <c r="AB202" s="99">
        <f>MIN((IFERROR(IF(AND($V202&lt;=AB$1,$W202&gt;=AB$1),INDEX(Reliability!G$23:G$50,MATCH($S202,Reliability!$C$23:$C$50,0)),0),0)*IF($T202="n/a",$D202*$Y202,$G202)+IFERROR(IF(AND($V202&lt;=AB$1,$W202&gt;=AB$1),INDEX(Reliability!G$23:G$50,MATCH($T202,Reliability!$C$23:$C$50,0)),0),0)*$H202*$X202*$Y202),$D202)*$R202</f>
        <v>0.23542608902764137</v>
      </c>
      <c r="AC202" s="99">
        <f>MIN((IFERROR(IF(AND($V202&lt;=AC$1,$W202&gt;=AC$1),INDEX(Reliability!H$23:H$50,MATCH($S202,Reliability!$C$23:$C$50,0)),0),0)*IF($T202="n/a",$D202*$Y202,$G202)+IFERROR(IF(AND($V202&lt;=AC$1,$W202&gt;=AC$1),INDEX(Reliability!H$23:H$50,MATCH($T202,Reliability!$C$23:$C$50,0)),0),0)*$H202*$X202*$Y202),$D202)*$R202</f>
        <v>0.2003240947959824</v>
      </c>
      <c r="AD202" s="99">
        <f>MIN((IFERROR(IF(AND($V202&lt;=AD$1,$W202&gt;=AD$1),INDEX(Reliability!I$23:I$50,MATCH($S202,Reliability!$C$23:$C$50,0)),0),0)*IF($T202="n/a",$D202*$Y202,$G202)+IFERROR(IF(AND($V202&lt;=AD$1,$W202&gt;=AD$1),INDEX(Reliability!I$23:I$50,MATCH($T202,Reliability!$C$23:$C$50,0)),0),0)*$H202*$X202*$Y202),$D202)*$R202</f>
        <v>0.16522210056432346</v>
      </c>
      <c r="AE202" s="99">
        <f>MIN((IFERROR(IF(AND($V202&lt;=AE$1,$W202&gt;=AE$1),INDEX(Reliability!J$23:J$50,MATCH($S202,Reliability!$C$23:$C$50,0)),0),0)*IF($T202="n/a",$D202*$Y202,$G202)+IFERROR(IF(AND($V202&lt;=AE$1,$W202&gt;=AE$1),INDEX(Reliability!J$23:J$50,MATCH($T202,Reliability!$C$23:$C$50,0)),0),0)*$H202*$X202*$Y202),$D202)*$R202</f>
        <v>0.15320922510014801</v>
      </c>
      <c r="AF202" s="99">
        <f>MIN((IFERROR(IF(AND($V202&lt;=AF$1,$W202&gt;=AF$1),INDEX(Reliability!K$23:K$50,MATCH($S202,Reliability!$C$23:$C$50,0)),0),0)*IF($T202="n/a",$D202*$Y202,$G202)+IFERROR(IF(AND($V202&lt;=AF$1,$W202&gt;=AF$1),INDEX(Reliability!K$23:K$50,MATCH($T202,Reliability!$C$23:$C$50,0)),0),0)*$H202*$X202*$Y202),$D202)*$R202</f>
        <v>0.14119634963597252</v>
      </c>
      <c r="AG202" s="99">
        <f>MIN((IFERROR(IF(AND($V202&lt;=AG$1,$W202&gt;=AG$1),INDEX(Reliability!L$23:L$50,MATCH($S202,Reliability!$C$23:$C$50,0)),0),0)*IF($T202="n/a",$D202*$Y202,$G202)+IFERROR(IF(AND($V202&lt;=AG$1,$W202&gt;=AG$1),INDEX(Reliability!L$23:L$50,MATCH($T202,Reliability!$C$23:$C$50,0)),0),0)*$H202*$X202*$Y202),$D202)*$R202</f>
        <v>0.13855707970877801</v>
      </c>
      <c r="AH202" s="99">
        <f>MIN((IFERROR(IF(AND($V202&lt;=AH$1,$W202&gt;=AH$1),INDEX(Reliability!M$23:M$50,MATCH($S202,Reliability!$C$23:$C$50,0)),0),0)*IF($T202="n/a",$D202*$Y202,$G202)+IFERROR(IF(AND($V202&lt;=AH$1,$W202&gt;=AH$1),INDEX(Reliability!M$23:M$50,MATCH($T202,Reliability!$C$23:$C$50,0)),0),0)*$H202*$X202*$Y202),$D202)*$R202</f>
        <v>0.13591780978158349</v>
      </c>
      <c r="AI202" s="99">
        <f>MIN((IFERROR(IF(AND($V202&lt;=AI$1,$W202&gt;=AI$1),INDEX(Reliability!N$23:N$50,MATCH($S202,Reliability!$C$23:$C$50,0)),0),0)*IF($T202="n/a",$D202*$Y202,$G202)+IFERROR(IF(AND($V202&lt;=AI$1,$W202&gt;=AI$1),INDEX(Reliability!N$23:N$50,MATCH($T202,Reliability!$C$23:$C$50,0)),0),0)*$H202*$X202*$Y202),$D202)*$R202</f>
        <v>0.13327853985438898</v>
      </c>
      <c r="AJ202" s="99">
        <f>MIN((IFERROR(IF(AND($V202&lt;=AJ$1,$W202&gt;=AJ$1),INDEX(Reliability!O$23:O$50,MATCH($S202,Reliability!$C$23:$C$50,0)),0),0)*IF($T202="n/a",$D202*$Y202,$G202)+IFERROR(IF(AND($V202&lt;=AJ$1,$W202&gt;=AJ$1),INDEX(Reliability!O$23:O$50,MATCH($T202,Reliability!$C$23:$C$50,0)),0),0)*$H202*$X202*$Y202),$D202)*$R202</f>
        <v>0.13063926992719446</v>
      </c>
      <c r="AK202" s="99">
        <f>MIN((IFERROR(IF(AND($V202&lt;=AK$1,$W202&gt;=AK$1),INDEX(Reliability!P$23:P$50,MATCH($S202,Reliability!$C$23:$C$50,0)),0),0)*IF($T202="n/a",$D202*$Y202,$G202)+IFERROR(IF(AND($V202&lt;=AK$1,$W202&gt;=AK$1),INDEX(Reliability!P$23:P$50,MATCH($T202,Reliability!$C$23:$C$50,0)),0),0)*$H202*$X202*$Y202),$D202)*$R202</f>
        <v>0</v>
      </c>
    </row>
    <row r="203" spans="2:37" x14ac:dyDescent="0.25">
      <c r="B203" s="118" t="str">
        <f>unique_contracts!B198</f>
        <v>PSWEET_7_QFUNTS</v>
      </c>
      <c r="C203" s="99" t="str">
        <f>unique_contracts!D198</f>
        <v>Online</v>
      </c>
      <c r="D203" s="117">
        <f>unique_contracts!J198</f>
        <v>0.18</v>
      </c>
      <c r="E203" s="99">
        <f>unique_contracts!M198</f>
        <v>0</v>
      </c>
      <c r="F203" s="99">
        <f>unique_contracts!N198</f>
        <v>0</v>
      </c>
      <c r="G203" s="99">
        <f>unique_contracts!P198</f>
        <v>0</v>
      </c>
      <c r="H203" s="99">
        <f>unique_contracts!R198</f>
        <v>0</v>
      </c>
      <c r="I203" s="99">
        <f>unique_contracts!V198</f>
        <v>0</v>
      </c>
      <c r="J203" s="118" t="str">
        <f>unique_contracts!AB198</f>
        <v>Buy</v>
      </c>
      <c r="K203" s="99">
        <f>unique_contracts!AM198</f>
        <v>1987</v>
      </c>
      <c r="L203" s="99">
        <f>unique_contracts!AN198</f>
        <v>9</v>
      </c>
      <c r="M203" s="99">
        <f>unique_contracts!AO198</f>
        <v>1</v>
      </c>
      <c r="N203" s="99">
        <f>unique_contracts!AP198</f>
        <v>2060</v>
      </c>
      <c r="O203" s="99">
        <f>unique_contracts!AQ198</f>
        <v>12</v>
      </c>
      <c r="P203" s="99">
        <f>unique_contracts!AR198</f>
        <v>31</v>
      </c>
      <c r="Q203" s="99" t="str">
        <f>unique_contracts!BP198</f>
        <v>EnergyCapacity</v>
      </c>
      <c r="R203" s="99">
        <f t="shared" si="21"/>
        <v>1</v>
      </c>
      <c r="S203" s="99" t="str">
        <f>IFERROR(IF(AND(I203&gt;0,E203="NotHybrid"),_xlfn.CONCAT(MAX(MIN(ROUNDDOWN(I203/D203,0),8),4),INDEX(resources!$G:$G,MATCH(B203,resources!$A:$A,0))),INDEX(resources!$G:$G,MATCH(B203,resources!$A:$A,0))),"n/a")</f>
        <v>cogen</v>
      </c>
      <c r="T203" s="99" t="str">
        <f t="shared" si="22"/>
        <v>n/a</v>
      </c>
      <c r="U203" s="99" t="str">
        <f t="shared" si="23"/>
        <v>cogen</v>
      </c>
      <c r="V203" s="99">
        <f t="shared" si="24"/>
        <v>1988</v>
      </c>
      <c r="W203" s="99">
        <f t="shared" si="25"/>
        <v>2060</v>
      </c>
      <c r="X203" s="116">
        <f t="shared" si="26"/>
        <v>1</v>
      </c>
      <c r="Y203" s="116">
        <f t="shared" si="27"/>
        <v>1</v>
      </c>
      <c r="Z203" s="99">
        <f>MIN((IFERROR(IF(AND($V203&lt;=Z$1,$W203&gt;=Z$1),INDEX(Reliability!E$23:E$50,MATCH($S203,Reliability!$C$23:$C$50,0)),0),0)*IF($T203="n/a",$D203*$Y203,$G203)+IFERROR(IF(AND($V203&lt;=Z$1,$W203&gt;=Z$1),INDEX(Reliability!E$23:E$50,MATCH($T203,Reliability!$C$23:$C$50,0)),0),0)*$H203*$X203*$Y203),$D203)*$R203</f>
        <v>0.16770898648484395</v>
      </c>
      <c r="AA203" s="99">
        <f>MIN((IFERROR(IF(AND($V203&lt;=AA$1,$W203&gt;=AA$1),INDEX(Reliability!F$23:F$50,MATCH($S203,Reliability!$C$23:$C$50,0)),0),0)*IF($T203="n/a",$D203*$Y203,$G203)+IFERROR(IF(AND($V203&lt;=AA$1,$W203&gt;=AA$1),INDEX(Reliability!F$23:F$50,MATCH($T203,Reliability!$C$23:$C$50,0)),0),0)*$H203*$X203*$Y203),$D203)*$R203</f>
        <v>0.16736889807341976</v>
      </c>
      <c r="AB203" s="99">
        <f>MIN((IFERROR(IF(AND($V203&lt;=AB$1,$W203&gt;=AB$1),INDEX(Reliability!G$23:G$50,MATCH($S203,Reliability!$C$23:$C$50,0)),0),0)*IF($T203="n/a",$D203*$Y203,$G203)+IFERROR(IF(AND($V203&lt;=AB$1,$W203&gt;=AB$1),INDEX(Reliability!G$23:G$50,MATCH($T203,Reliability!$C$23:$C$50,0)),0),0)*$H203*$X203*$Y203),$D203)*$R203</f>
        <v>0.1670288096619956</v>
      </c>
      <c r="AC203" s="99">
        <f>MIN((IFERROR(IF(AND($V203&lt;=AC$1,$W203&gt;=AC$1),INDEX(Reliability!H$23:H$50,MATCH($S203,Reliability!$C$23:$C$50,0)),0),0)*IF($T203="n/a",$D203*$Y203,$G203)+IFERROR(IF(AND($V203&lt;=AC$1,$W203&gt;=AC$1),INDEX(Reliability!H$23:H$50,MATCH($T203,Reliability!$C$23:$C$50,0)),0),0)*$H203*$X203*$Y203),$D203)*$R203</f>
        <v>0.16816814683087788</v>
      </c>
      <c r="AD203" s="99">
        <f>MIN((IFERROR(IF(AND($V203&lt;=AD$1,$W203&gt;=AD$1),INDEX(Reliability!I$23:I$50,MATCH($S203,Reliability!$C$23:$C$50,0)),0),0)*IF($T203="n/a",$D203*$Y203,$G203)+IFERROR(IF(AND($V203&lt;=AD$1,$W203&gt;=AD$1),INDEX(Reliability!I$23:I$50,MATCH($T203,Reliability!$C$23:$C$50,0)),0),0)*$H203*$X203*$Y203),$D203)*$R203</f>
        <v>0.1693074839997602</v>
      </c>
      <c r="AE203" s="99">
        <f>MIN((IFERROR(IF(AND($V203&lt;=AE$1,$W203&gt;=AE$1),INDEX(Reliability!J$23:J$50,MATCH($S203,Reliability!$C$23:$C$50,0)),0),0)*IF($T203="n/a",$D203*$Y203,$G203)+IFERROR(IF(AND($V203&lt;=AE$1,$W203&gt;=AE$1),INDEX(Reliability!J$23:J$50,MATCH($T203,Reliability!$C$23:$C$50,0)),0),0)*$H203*$X203*$Y203),$D203)*$R203</f>
        <v>0.1677197009178521</v>
      </c>
      <c r="AF203" s="99">
        <f>MIN((IFERROR(IF(AND($V203&lt;=AF$1,$W203&gt;=AF$1),INDEX(Reliability!K$23:K$50,MATCH($S203,Reliability!$C$23:$C$50,0)),0),0)*IF($T203="n/a",$D203*$Y203,$G203)+IFERROR(IF(AND($V203&lt;=AF$1,$W203&gt;=AF$1),INDEX(Reliability!K$23:K$50,MATCH($T203,Reliability!$C$23:$C$50,0)),0),0)*$H203*$X203*$Y203),$D203)*$R203</f>
        <v>0.166131917835944</v>
      </c>
      <c r="AG203" s="99">
        <f>MIN((IFERROR(IF(AND($V203&lt;=AG$1,$W203&gt;=AG$1),INDEX(Reliability!L$23:L$50,MATCH($S203,Reliability!$C$23:$C$50,0)),0),0)*IF($T203="n/a",$D203*$Y203,$G203)+IFERROR(IF(AND($V203&lt;=AG$1,$W203&gt;=AG$1),INDEX(Reliability!L$23:L$50,MATCH($T203,Reliability!$C$23:$C$50,0)),0),0)*$H203*$X203*$Y203),$D203)*$R203</f>
        <v>0.16651748813294762</v>
      </c>
      <c r="AH203" s="99">
        <f>MIN((IFERROR(IF(AND($V203&lt;=AH$1,$W203&gt;=AH$1),INDEX(Reliability!M$23:M$50,MATCH($S203,Reliability!$C$23:$C$50,0)),0),0)*IF($T203="n/a",$D203*$Y203,$G203)+IFERROR(IF(AND($V203&lt;=AH$1,$W203&gt;=AH$1),INDEX(Reliability!M$23:M$50,MATCH($T203,Reliability!$C$23:$C$50,0)),0),0)*$H203*$X203*$Y203),$D203)*$R203</f>
        <v>0.16690305842995123</v>
      </c>
      <c r="AI203" s="99">
        <f>MIN((IFERROR(IF(AND($V203&lt;=AI$1,$W203&gt;=AI$1),INDEX(Reliability!N$23:N$50,MATCH($S203,Reliability!$C$23:$C$50,0)),0),0)*IF($T203="n/a",$D203*$Y203,$G203)+IFERROR(IF(AND($V203&lt;=AI$1,$W203&gt;=AI$1),INDEX(Reliability!N$23:N$50,MATCH($T203,Reliability!$C$23:$C$50,0)),0),0)*$H203*$X203*$Y203),$D203)*$R203</f>
        <v>0.16728862872695488</v>
      </c>
      <c r="AJ203" s="99">
        <f>MIN((IFERROR(IF(AND($V203&lt;=AJ$1,$W203&gt;=AJ$1),INDEX(Reliability!O$23:O$50,MATCH($S203,Reliability!$C$23:$C$50,0)),0),0)*IF($T203="n/a",$D203*$Y203,$G203)+IFERROR(IF(AND($V203&lt;=AJ$1,$W203&gt;=AJ$1),INDEX(Reliability!O$23:O$50,MATCH($T203,Reliability!$C$23:$C$50,0)),0),0)*$H203*$X203*$Y203),$D203)*$R203</f>
        <v>0.1676741990239585</v>
      </c>
      <c r="AK203" s="99">
        <f>MIN((IFERROR(IF(AND($V203&lt;=AK$1,$W203&gt;=AK$1),INDEX(Reliability!P$23:P$50,MATCH($S203,Reliability!$C$23:$C$50,0)),0),0)*IF($T203="n/a",$D203*$Y203,$G203)+IFERROR(IF(AND($V203&lt;=AK$1,$W203&gt;=AK$1),INDEX(Reliability!P$23:P$50,MATCH($T203,Reliability!$C$23:$C$50,0)),0),0)*$H203*$X203*$Y203),$D203)*$R203</f>
        <v>0.16805976932096217</v>
      </c>
    </row>
    <row r="204" spans="2:37" x14ac:dyDescent="0.25">
      <c r="B204" s="118" t="str">
        <f>unique_contracts!B199</f>
        <v>POTTER_7_VECINO</v>
      </c>
      <c r="C204" s="99" t="str">
        <f>unique_contracts!D199</f>
        <v>Online</v>
      </c>
      <c r="D204" s="117">
        <f>unique_contracts!J199</f>
        <v>0.33</v>
      </c>
      <c r="E204" s="99">
        <f>unique_contracts!M199</f>
        <v>0</v>
      </c>
      <c r="F204" s="99">
        <f>unique_contracts!N199</f>
        <v>0</v>
      </c>
      <c r="G204" s="99">
        <f>unique_contracts!P199</f>
        <v>0</v>
      </c>
      <c r="H204" s="99">
        <f>unique_contracts!R199</f>
        <v>0</v>
      </c>
      <c r="I204" s="99">
        <f>unique_contracts!V199</f>
        <v>0</v>
      </c>
      <c r="J204" s="118" t="str">
        <f>unique_contracts!AB199</f>
        <v>Buy</v>
      </c>
      <c r="K204" s="99">
        <f>unique_contracts!AM199</f>
        <v>2011</v>
      </c>
      <c r="L204" s="99">
        <f>unique_contracts!AN199</f>
        <v>4</v>
      </c>
      <c r="M204" s="99">
        <f>unique_contracts!AO199</f>
        <v>19</v>
      </c>
      <c r="N204" s="99">
        <f>unique_contracts!AP199</f>
        <v>2026</v>
      </c>
      <c r="O204" s="99">
        <f>unique_contracts!AQ199</f>
        <v>4</v>
      </c>
      <c r="P204" s="99">
        <f>unique_contracts!AR199</f>
        <v>18</v>
      </c>
      <c r="Q204" s="99" t="str">
        <f>unique_contracts!BP199</f>
        <v>EnergyCapacity</v>
      </c>
      <c r="R204" s="99">
        <f t="shared" si="21"/>
        <v>1</v>
      </c>
      <c r="S204" s="99" t="str">
        <f>IFERROR(IF(AND(I204&gt;0,E204="NotHybrid"),_xlfn.CONCAT(MAX(MIN(ROUNDDOWN(I204/D204,0),8),4),INDEX(resources!$G:$G,MATCH(B204,resources!$A:$A,0))),INDEX(resources!$G:$G,MATCH(B204,resources!$A:$A,0))),"n/a")</f>
        <v>hydro</v>
      </c>
      <c r="T204" s="99" t="str">
        <f t="shared" si="22"/>
        <v>n/a</v>
      </c>
      <c r="U204" s="99" t="str">
        <f t="shared" si="23"/>
        <v>hydro</v>
      </c>
      <c r="V204" s="99">
        <f t="shared" si="24"/>
        <v>2011</v>
      </c>
      <c r="W204" s="99">
        <f t="shared" si="25"/>
        <v>2025</v>
      </c>
      <c r="X204" s="116">
        <f t="shared" si="26"/>
        <v>1</v>
      </c>
      <c r="Y204" s="116">
        <f t="shared" si="27"/>
        <v>1</v>
      </c>
      <c r="Z204" s="99">
        <f>MIN((IFERROR(IF(AND($V204&lt;=Z$1,$W204&gt;=Z$1),INDEX(Reliability!E$23:E$50,MATCH($S204,Reliability!$C$23:$C$50,0)),0),0)*IF($T204="n/a",$D204*$Y204,$G204)+IFERROR(IF(AND($V204&lt;=Z$1,$W204&gt;=Z$1),INDEX(Reliability!E$23:E$50,MATCH($T204,Reliability!$C$23:$C$50,0)),0),0)*$H204*$X204*$Y204),$D204)*$R204</f>
        <v>0.16766819062792795</v>
      </c>
      <c r="AA204" s="99">
        <f>MIN((IFERROR(IF(AND($V204&lt;=AA$1,$W204&gt;=AA$1),INDEX(Reliability!F$23:F$50,MATCH($S204,Reliability!$C$23:$C$50,0)),0),0)*IF($T204="n/a",$D204*$Y204,$G204)+IFERROR(IF(AND($V204&lt;=AA$1,$W204&gt;=AA$1),INDEX(Reliability!F$23:F$50,MATCH($T204,Reliability!$C$23:$C$50,0)),0),0)*$H204*$X204*$Y204),$D204)*$R204</f>
        <v>0.17205072721609541</v>
      </c>
      <c r="AB204" s="99">
        <f>MIN((IFERROR(IF(AND($V204&lt;=AB$1,$W204&gt;=AB$1),INDEX(Reliability!G$23:G$50,MATCH($S204,Reliability!$C$23:$C$50,0)),0),0)*IF($T204="n/a",$D204*$Y204,$G204)+IFERROR(IF(AND($V204&lt;=AB$1,$W204&gt;=AB$1),INDEX(Reliability!G$23:G$50,MATCH($T204,Reliability!$C$23:$C$50,0)),0),0)*$H204*$X204*$Y204),$D204)*$R204</f>
        <v>0</v>
      </c>
      <c r="AC204" s="99">
        <f>MIN((IFERROR(IF(AND($V204&lt;=AC$1,$W204&gt;=AC$1),INDEX(Reliability!H$23:H$50,MATCH($S204,Reliability!$C$23:$C$50,0)),0),0)*IF($T204="n/a",$D204*$Y204,$G204)+IFERROR(IF(AND($V204&lt;=AC$1,$W204&gt;=AC$1),INDEX(Reliability!H$23:H$50,MATCH($T204,Reliability!$C$23:$C$50,0)),0),0)*$H204*$X204*$Y204),$D204)*$R204</f>
        <v>0</v>
      </c>
      <c r="AD204" s="99">
        <f>MIN((IFERROR(IF(AND($V204&lt;=AD$1,$W204&gt;=AD$1),INDEX(Reliability!I$23:I$50,MATCH($S204,Reliability!$C$23:$C$50,0)),0),0)*IF($T204="n/a",$D204*$Y204,$G204)+IFERROR(IF(AND($V204&lt;=AD$1,$W204&gt;=AD$1),INDEX(Reliability!I$23:I$50,MATCH($T204,Reliability!$C$23:$C$50,0)),0),0)*$H204*$X204*$Y204),$D204)*$R204</f>
        <v>0</v>
      </c>
      <c r="AE204" s="99">
        <f>MIN((IFERROR(IF(AND($V204&lt;=AE$1,$W204&gt;=AE$1),INDEX(Reliability!J$23:J$50,MATCH($S204,Reliability!$C$23:$C$50,0)),0),0)*IF($T204="n/a",$D204*$Y204,$G204)+IFERROR(IF(AND($V204&lt;=AE$1,$W204&gt;=AE$1),INDEX(Reliability!J$23:J$50,MATCH($T204,Reliability!$C$23:$C$50,0)),0),0)*$H204*$X204*$Y204),$D204)*$R204</f>
        <v>0</v>
      </c>
      <c r="AF204" s="99">
        <f>MIN((IFERROR(IF(AND($V204&lt;=AF$1,$W204&gt;=AF$1),INDEX(Reliability!K$23:K$50,MATCH($S204,Reliability!$C$23:$C$50,0)),0),0)*IF($T204="n/a",$D204*$Y204,$G204)+IFERROR(IF(AND($V204&lt;=AF$1,$W204&gt;=AF$1),INDEX(Reliability!K$23:K$50,MATCH($T204,Reliability!$C$23:$C$50,0)),0),0)*$H204*$X204*$Y204),$D204)*$R204</f>
        <v>0</v>
      </c>
      <c r="AG204" s="99">
        <f>MIN((IFERROR(IF(AND($V204&lt;=AG$1,$W204&gt;=AG$1),INDEX(Reliability!L$23:L$50,MATCH($S204,Reliability!$C$23:$C$50,0)),0),0)*IF($T204="n/a",$D204*$Y204,$G204)+IFERROR(IF(AND($V204&lt;=AG$1,$W204&gt;=AG$1),INDEX(Reliability!L$23:L$50,MATCH($T204,Reliability!$C$23:$C$50,0)),0),0)*$H204*$X204*$Y204),$D204)*$R204</f>
        <v>0</v>
      </c>
      <c r="AH204" s="99">
        <f>MIN((IFERROR(IF(AND($V204&lt;=AH$1,$W204&gt;=AH$1),INDEX(Reliability!M$23:M$50,MATCH($S204,Reliability!$C$23:$C$50,0)),0),0)*IF($T204="n/a",$D204*$Y204,$G204)+IFERROR(IF(AND($V204&lt;=AH$1,$W204&gt;=AH$1),INDEX(Reliability!M$23:M$50,MATCH($T204,Reliability!$C$23:$C$50,0)),0),0)*$H204*$X204*$Y204),$D204)*$R204</f>
        <v>0</v>
      </c>
      <c r="AI204" s="99">
        <f>MIN((IFERROR(IF(AND($V204&lt;=AI$1,$W204&gt;=AI$1),INDEX(Reliability!N$23:N$50,MATCH($S204,Reliability!$C$23:$C$50,0)),0),0)*IF($T204="n/a",$D204*$Y204,$G204)+IFERROR(IF(AND($V204&lt;=AI$1,$W204&gt;=AI$1),INDEX(Reliability!N$23:N$50,MATCH($T204,Reliability!$C$23:$C$50,0)),0),0)*$H204*$X204*$Y204),$D204)*$R204</f>
        <v>0</v>
      </c>
      <c r="AJ204" s="99">
        <f>MIN((IFERROR(IF(AND($V204&lt;=AJ$1,$W204&gt;=AJ$1),INDEX(Reliability!O$23:O$50,MATCH($S204,Reliability!$C$23:$C$50,0)),0),0)*IF($T204="n/a",$D204*$Y204,$G204)+IFERROR(IF(AND($V204&lt;=AJ$1,$W204&gt;=AJ$1),INDEX(Reliability!O$23:O$50,MATCH($T204,Reliability!$C$23:$C$50,0)),0),0)*$H204*$X204*$Y204),$D204)*$R204</f>
        <v>0</v>
      </c>
      <c r="AK204" s="99">
        <f>MIN((IFERROR(IF(AND($V204&lt;=AK$1,$W204&gt;=AK$1),INDEX(Reliability!P$23:P$50,MATCH($S204,Reliability!$C$23:$C$50,0)),0),0)*IF($T204="n/a",$D204*$Y204,$G204)+IFERROR(IF(AND($V204&lt;=AK$1,$W204&gt;=AK$1),INDEX(Reliability!P$23:P$50,MATCH($T204,Reliability!$C$23:$C$50,0)),0),0)*$H204*$X204*$Y204),$D204)*$R204</f>
        <v>0</v>
      </c>
    </row>
    <row r="205" spans="2:37" x14ac:dyDescent="0.25">
      <c r="B205" s="118" t="str">
        <f>unique_contracts!B200</f>
        <v>POTTER_6_UNITS</v>
      </c>
      <c r="C205" s="99" t="str">
        <f>unique_contracts!D200</f>
        <v>Online</v>
      </c>
      <c r="D205" s="117">
        <f>unique_contracts!J200</f>
        <v>9.1999999999999993</v>
      </c>
      <c r="E205" s="99">
        <f>unique_contracts!M200</f>
        <v>0</v>
      </c>
      <c r="F205" s="99">
        <f>unique_contracts!N200</f>
        <v>0</v>
      </c>
      <c r="G205" s="99">
        <f>unique_contracts!P200</f>
        <v>0</v>
      </c>
      <c r="H205" s="99">
        <f>unique_contracts!R200</f>
        <v>0</v>
      </c>
      <c r="I205" s="99">
        <f>unique_contracts!V200</f>
        <v>0</v>
      </c>
      <c r="J205" s="118" t="str">
        <f>unique_contracts!AB200</f>
        <v>Owned</v>
      </c>
      <c r="K205" s="99">
        <f>unique_contracts!AM200</f>
        <v>1950</v>
      </c>
      <c r="L205" s="99">
        <f>unique_contracts!AN200</f>
        <v>1</v>
      </c>
      <c r="M205" s="99">
        <f>unique_contracts!AO200</f>
        <v>1</v>
      </c>
      <c r="N205" s="99">
        <f>unique_contracts!AP200</f>
        <v>2099</v>
      </c>
      <c r="O205" s="99">
        <f>unique_contracts!AQ200</f>
        <v>12</v>
      </c>
      <c r="P205" s="99">
        <f>unique_contracts!AR200</f>
        <v>31</v>
      </c>
      <c r="Q205" s="99" t="str">
        <f>unique_contracts!BP200</f>
        <v>EnergyCapacity</v>
      </c>
      <c r="R205" s="99">
        <f t="shared" si="21"/>
        <v>1</v>
      </c>
      <c r="S205" s="99" t="str">
        <f>IFERROR(IF(AND(I205&gt;0,E205="NotHybrid"),_xlfn.CONCAT(MAX(MIN(ROUNDDOWN(I205/D205,0),8),4),INDEX(resources!$G:$G,MATCH(B205,resources!$A:$A,0))),INDEX(resources!$G:$G,MATCH(B205,resources!$A:$A,0))),"n/a")</f>
        <v>small_hydro</v>
      </c>
      <c r="T205" s="99" t="str">
        <f t="shared" si="22"/>
        <v>n/a</v>
      </c>
      <c r="U205" s="99" t="str">
        <f t="shared" si="23"/>
        <v>small_hydro</v>
      </c>
      <c r="V205" s="99">
        <f t="shared" si="24"/>
        <v>1950</v>
      </c>
      <c r="W205" s="99">
        <f t="shared" si="25"/>
        <v>2099</v>
      </c>
      <c r="X205" s="116">
        <f t="shared" si="26"/>
        <v>1</v>
      </c>
      <c r="Y205" s="116">
        <f t="shared" si="27"/>
        <v>1</v>
      </c>
      <c r="Z205" s="99">
        <f>MIN((IFERROR(IF(AND($V205&lt;=Z$1,$W205&gt;=Z$1),INDEX(Reliability!E$23:E$50,MATCH($S205,Reliability!$C$23:$C$50,0)),0),0)*IF($T205="n/a",$D205*$Y205,$G205)+IFERROR(IF(AND($V205&lt;=Z$1,$W205&gt;=Z$1),INDEX(Reliability!E$23:E$50,MATCH($T205,Reliability!$C$23:$C$50,0)),0),0)*$H205*$X205*$Y205),$D205)*$R205</f>
        <v>3.3524428330255929</v>
      </c>
      <c r="AA205" s="99">
        <f>MIN((IFERROR(IF(AND($V205&lt;=AA$1,$W205&gt;=AA$1),INDEX(Reliability!F$23:F$50,MATCH($S205,Reliability!$C$23:$C$50,0)),0),0)*IF($T205="n/a",$D205*$Y205,$G205)+IFERROR(IF(AND($V205&lt;=AA$1,$W205&gt;=AA$1),INDEX(Reliability!F$23:F$50,MATCH($T205,Reliability!$C$23:$C$50,0)),0),0)*$H205*$X205*$Y205),$D205)*$R205</f>
        <v>3.4400694920862724</v>
      </c>
      <c r="AB205" s="99">
        <f>MIN((IFERROR(IF(AND($V205&lt;=AB$1,$W205&gt;=AB$1),INDEX(Reliability!G$23:G$50,MATCH($S205,Reliability!$C$23:$C$50,0)),0),0)*IF($T205="n/a",$D205*$Y205,$G205)+IFERROR(IF(AND($V205&lt;=AB$1,$W205&gt;=AB$1),INDEX(Reliability!G$23:G$50,MATCH($T205,Reliability!$C$23:$C$50,0)),0),0)*$H205*$X205*$Y205),$D205)*$R205</f>
        <v>3.5276961511469511</v>
      </c>
      <c r="AC205" s="99">
        <f>MIN((IFERROR(IF(AND($V205&lt;=AC$1,$W205&gt;=AC$1),INDEX(Reliability!H$23:H$50,MATCH($S205,Reliability!$C$23:$C$50,0)),0),0)*IF($T205="n/a",$D205*$Y205,$G205)+IFERROR(IF(AND($V205&lt;=AC$1,$W205&gt;=AC$1),INDEX(Reliability!H$23:H$50,MATCH($T205,Reliability!$C$23:$C$50,0)),0),0)*$H205*$X205*$Y205),$D205)*$R205</f>
        <v>3.4616348641821286</v>
      </c>
      <c r="AD205" s="99">
        <f>MIN((IFERROR(IF(AND($V205&lt;=AD$1,$W205&gt;=AD$1),INDEX(Reliability!I$23:I$50,MATCH($S205,Reliability!$C$23:$C$50,0)),0),0)*IF($T205="n/a",$D205*$Y205,$G205)+IFERROR(IF(AND($V205&lt;=AD$1,$W205&gt;=AD$1),INDEX(Reliability!I$23:I$50,MATCH($T205,Reliability!$C$23:$C$50,0)),0),0)*$H205*$X205*$Y205),$D205)*$R205</f>
        <v>3.3955735772173057</v>
      </c>
      <c r="AE205" s="99">
        <f>MIN((IFERROR(IF(AND($V205&lt;=AE$1,$W205&gt;=AE$1),INDEX(Reliability!J$23:J$50,MATCH($S205,Reliability!$C$23:$C$50,0)),0),0)*IF($T205="n/a",$D205*$Y205,$G205)+IFERROR(IF(AND($V205&lt;=AE$1,$W205&gt;=AE$1),INDEX(Reliability!J$23:J$50,MATCH($T205,Reliability!$C$23:$C$50,0)),0),0)*$H205*$X205*$Y205),$D205)*$R205</f>
        <v>3.494791863790804</v>
      </c>
      <c r="AF205" s="99">
        <f>MIN((IFERROR(IF(AND($V205&lt;=AF$1,$W205&gt;=AF$1),INDEX(Reliability!K$23:K$50,MATCH($S205,Reliability!$C$23:$C$50,0)),0),0)*IF($T205="n/a",$D205*$Y205,$G205)+IFERROR(IF(AND($V205&lt;=AF$1,$W205&gt;=AF$1),INDEX(Reliability!K$23:K$50,MATCH($T205,Reliability!$C$23:$C$50,0)),0),0)*$H205*$X205*$Y205),$D205)*$R205</f>
        <v>3.5940101503643027</v>
      </c>
      <c r="AG205" s="99">
        <f>MIN((IFERROR(IF(AND($V205&lt;=AG$1,$W205&gt;=AG$1),INDEX(Reliability!L$23:L$50,MATCH($S205,Reliability!$C$23:$C$50,0)),0),0)*IF($T205="n/a",$D205*$Y205,$G205)+IFERROR(IF(AND($V205&lt;=AG$1,$W205&gt;=AG$1),INDEX(Reliability!L$23:L$50,MATCH($T205,Reliability!$C$23:$C$50,0)),0),0)*$H205*$X205*$Y205),$D205)*$R205</f>
        <v>3.442438731924752</v>
      </c>
      <c r="AH205" s="99">
        <f>MIN((IFERROR(IF(AND($V205&lt;=AH$1,$W205&gt;=AH$1),INDEX(Reliability!M$23:M$50,MATCH($S205,Reliability!$C$23:$C$50,0)),0),0)*IF($T205="n/a",$D205*$Y205,$G205)+IFERROR(IF(AND($V205&lt;=AH$1,$W205&gt;=AH$1),INDEX(Reliability!M$23:M$50,MATCH($T205,Reliability!$C$23:$C$50,0)),0),0)*$H205*$X205*$Y205),$D205)*$R205</f>
        <v>3.2908673134852018</v>
      </c>
      <c r="AI205" s="99">
        <f>MIN((IFERROR(IF(AND($V205&lt;=AI$1,$W205&gt;=AI$1),INDEX(Reliability!N$23:N$50,MATCH($S205,Reliability!$C$23:$C$50,0)),0),0)*IF($T205="n/a",$D205*$Y205,$G205)+IFERROR(IF(AND($V205&lt;=AI$1,$W205&gt;=AI$1),INDEX(Reliability!N$23:N$50,MATCH($T205,Reliability!$C$23:$C$50,0)),0),0)*$H205*$X205*$Y205),$D205)*$R205</f>
        <v>3.1392958950456515</v>
      </c>
      <c r="AJ205" s="99">
        <f>MIN((IFERROR(IF(AND($V205&lt;=AJ$1,$W205&gt;=AJ$1),INDEX(Reliability!O$23:O$50,MATCH($S205,Reliability!$C$23:$C$50,0)),0),0)*IF($T205="n/a",$D205*$Y205,$G205)+IFERROR(IF(AND($V205&lt;=AJ$1,$W205&gt;=AJ$1),INDEX(Reliability!O$23:O$50,MATCH($T205,Reliability!$C$23:$C$50,0)),0),0)*$H205*$X205*$Y205),$D205)*$R205</f>
        <v>2.9877244766061013</v>
      </c>
      <c r="AK205" s="99">
        <f>MIN((IFERROR(IF(AND($V205&lt;=AK$1,$W205&gt;=AK$1),INDEX(Reliability!P$23:P$50,MATCH($S205,Reliability!$C$23:$C$50,0)),0),0)*IF($T205="n/a",$D205*$Y205,$G205)+IFERROR(IF(AND($V205&lt;=AK$1,$W205&gt;=AK$1),INDEX(Reliability!P$23:P$50,MATCH($T205,Reliability!$C$23:$C$50,0)),0),0)*$H205*$X205*$Y205),$D205)*$R205</f>
        <v>2.8361530581665497</v>
      </c>
    </row>
    <row r="206" spans="2:37" x14ac:dyDescent="0.25">
      <c r="B206" s="118" t="str">
        <f>unique_contracts!B201</f>
        <v>POEPH_7_UNIT 2</v>
      </c>
      <c r="C206" s="99" t="str">
        <f>unique_contracts!D201</f>
        <v>Online</v>
      </c>
      <c r="D206" s="117">
        <f>unique_contracts!J201</f>
        <v>60</v>
      </c>
      <c r="E206" s="99">
        <f>unique_contracts!M201</f>
        <v>0</v>
      </c>
      <c r="F206" s="99">
        <f>unique_contracts!N201</f>
        <v>0</v>
      </c>
      <c r="G206" s="99">
        <f>unique_contracts!P201</f>
        <v>0</v>
      </c>
      <c r="H206" s="99">
        <f>unique_contracts!R201</f>
        <v>0</v>
      </c>
      <c r="I206" s="99">
        <f>unique_contracts!V201</f>
        <v>0</v>
      </c>
      <c r="J206" s="118" t="str">
        <f>unique_contracts!AB201</f>
        <v>Owned</v>
      </c>
      <c r="K206" s="99">
        <f>unique_contracts!AM201</f>
        <v>1950</v>
      </c>
      <c r="L206" s="99">
        <f>unique_contracts!AN201</f>
        <v>1</v>
      </c>
      <c r="M206" s="99">
        <f>unique_contracts!AO201</f>
        <v>1</v>
      </c>
      <c r="N206" s="99">
        <f>unique_contracts!AP201</f>
        <v>2099</v>
      </c>
      <c r="O206" s="99">
        <f>unique_contracts!AQ201</f>
        <v>12</v>
      </c>
      <c r="P206" s="99">
        <f>unique_contracts!AR201</f>
        <v>31</v>
      </c>
      <c r="Q206" s="99" t="str">
        <f>unique_contracts!BP201</f>
        <v>EnergyCapacity</v>
      </c>
      <c r="R206" s="99">
        <f t="shared" si="21"/>
        <v>1</v>
      </c>
      <c r="S206" s="99" t="str">
        <f>IFERROR(IF(AND(I206&gt;0,E206="NotHybrid"),_xlfn.CONCAT(MAX(MIN(ROUNDDOWN(I206/D206,0),8),4),INDEX(resources!$G:$G,MATCH(B206,resources!$A:$A,0))),INDEX(resources!$G:$G,MATCH(B206,resources!$A:$A,0))),"n/a")</f>
        <v>hydro</v>
      </c>
      <c r="T206" s="99" t="str">
        <f t="shared" si="22"/>
        <v>n/a</v>
      </c>
      <c r="U206" s="99" t="str">
        <f t="shared" si="23"/>
        <v>hydro</v>
      </c>
      <c r="V206" s="99">
        <f t="shared" si="24"/>
        <v>1950</v>
      </c>
      <c r="W206" s="99">
        <f t="shared" si="25"/>
        <v>2099</v>
      </c>
      <c r="X206" s="116">
        <f t="shared" si="26"/>
        <v>1</v>
      </c>
      <c r="Y206" s="116">
        <f t="shared" si="27"/>
        <v>1</v>
      </c>
      <c r="Z206" s="99">
        <f>MIN((IFERROR(IF(AND($V206&lt;=Z$1,$W206&gt;=Z$1),INDEX(Reliability!E$23:E$50,MATCH($S206,Reliability!$C$23:$C$50,0)),0),0)*IF($T206="n/a",$D206*$Y206,$G206)+IFERROR(IF(AND($V206&lt;=Z$1,$W206&gt;=Z$1),INDEX(Reliability!E$23:E$50,MATCH($T206,Reliability!$C$23:$C$50,0)),0),0)*$H206*$X206*$Y206),$D206)*$R206</f>
        <v>30.485125568714174</v>
      </c>
      <c r="AA206" s="99">
        <f>MIN((IFERROR(IF(AND($V206&lt;=AA$1,$W206&gt;=AA$1),INDEX(Reliability!F$23:F$50,MATCH($S206,Reliability!$C$23:$C$50,0)),0),0)*IF($T206="n/a",$D206*$Y206,$G206)+IFERROR(IF(AND($V206&lt;=AA$1,$W206&gt;=AA$1),INDEX(Reliability!F$23:F$50,MATCH($T206,Reliability!$C$23:$C$50,0)),0),0)*$H206*$X206*$Y206),$D206)*$R206</f>
        <v>31.281950402926437</v>
      </c>
      <c r="AB206" s="99">
        <f>MIN((IFERROR(IF(AND($V206&lt;=AB$1,$W206&gt;=AB$1),INDEX(Reliability!G$23:G$50,MATCH($S206,Reliability!$C$23:$C$50,0)),0),0)*IF($T206="n/a",$D206*$Y206,$G206)+IFERROR(IF(AND($V206&lt;=AB$1,$W206&gt;=AB$1),INDEX(Reliability!G$23:G$50,MATCH($T206,Reliability!$C$23:$C$50,0)),0),0)*$H206*$X206*$Y206),$D206)*$R206</f>
        <v>32.0787752371387</v>
      </c>
      <c r="AC206" s="99">
        <f>MIN((IFERROR(IF(AND($V206&lt;=AC$1,$W206&gt;=AC$1),INDEX(Reliability!H$23:H$50,MATCH($S206,Reliability!$C$23:$C$50,0)),0),0)*IF($T206="n/a",$D206*$Y206,$G206)+IFERROR(IF(AND($V206&lt;=AC$1,$W206&gt;=AC$1),INDEX(Reliability!H$23:H$50,MATCH($T206,Reliability!$C$23:$C$50,0)),0),0)*$H206*$X206*$Y206),$D206)*$R206</f>
        <v>31.478053098489749</v>
      </c>
      <c r="AD206" s="99">
        <f>MIN((IFERROR(IF(AND($V206&lt;=AD$1,$W206&gt;=AD$1),INDEX(Reliability!I$23:I$50,MATCH($S206,Reliability!$C$23:$C$50,0)),0),0)*IF($T206="n/a",$D206*$Y206,$G206)+IFERROR(IF(AND($V206&lt;=AD$1,$W206&gt;=AD$1),INDEX(Reliability!I$23:I$50,MATCH($T206,Reliability!$C$23:$C$50,0)),0),0)*$H206*$X206*$Y206),$D206)*$R206</f>
        <v>30.877330959840805</v>
      </c>
      <c r="AE206" s="99">
        <f>MIN((IFERROR(IF(AND($V206&lt;=AE$1,$W206&gt;=AE$1),INDEX(Reliability!J$23:J$50,MATCH($S206,Reliability!$C$23:$C$50,0)),0),0)*IF($T206="n/a",$D206*$Y206,$G206)+IFERROR(IF(AND($V206&lt;=AE$1,$W206&gt;=AE$1),INDEX(Reliability!J$23:J$50,MATCH($T206,Reliability!$C$23:$C$50,0)),0),0)*$H206*$X206*$Y206),$D206)*$R206</f>
        <v>31.779563175438639</v>
      </c>
      <c r="AF206" s="99">
        <f>MIN((IFERROR(IF(AND($V206&lt;=AF$1,$W206&gt;=AF$1),INDEX(Reliability!K$23:K$50,MATCH($S206,Reliability!$C$23:$C$50,0)),0),0)*IF($T206="n/a",$D206*$Y206,$G206)+IFERROR(IF(AND($V206&lt;=AF$1,$W206&gt;=AF$1),INDEX(Reliability!K$23:K$50,MATCH($T206,Reliability!$C$23:$C$50,0)),0),0)*$H206*$X206*$Y206),$D206)*$R206</f>
        <v>32.681795391036474</v>
      </c>
      <c r="AG206" s="99">
        <f>MIN((IFERROR(IF(AND($V206&lt;=AG$1,$W206&gt;=AG$1),INDEX(Reliability!L$23:L$50,MATCH($S206,Reliability!$C$23:$C$50,0)),0),0)*IF($T206="n/a",$D206*$Y206,$G206)+IFERROR(IF(AND($V206&lt;=AG$1,$W206&gt;=AG$1),INDEX(Reliability!L$23:L$50,MATCH($T206,Reliability!$C$23:$C$50,0)),0),0)*$H206*$X206*$Y206),$D206)*$R206</f>
        <v>31.303494863958541</v>
      </c>
      <c r="AH206" s="99">
        <f>MIN((IFERROR(IF(AND($V206&lt;=AH$1,$W206&gt;=AH$1),INDEX(Reliability!M$23:M$50,MATCH($S206,Reliability!$C$23:$C$50,0)),0),0)*IF($T206="n/a",$D206*$Y206,$G206)+IFERROR(IF(AND($V206&lt;=AH$1,$W206&gt;=AH$1),INDEX(Reliability!M$23:M$50,MATCH($T206,Reliability!$C$23:$C$50,0)),0),0)*$H206*$X206*$Y206),$D206)*$R206</f>
        <v>29.925194336880605</v>
      </c>
      <c r="AI206" s="99">
        <f>MIN((IFERROR(IF(AND($V206&lt;=AI$1,$W206&gt;=AI$1),INDEX(Reliability!N$23:N$50,MATCH($S206,Reliability!$C$23:$C$50,0)),0),0)*IF($T206="n/a",$D206*$Y206,$G206)+IFERROR(IF(AND($V206&lt;=AI$1,$W206&gt;=AI$1),INDEX(Reliability!N$23:N$50,MATCH($T206,Reliability!$C$23:$C$50,0)),0),0)*$H206*$X206*$Y206),$D206)*$R206</f>
        <v>28.546893809802672</v>
      </c>
      <c r="AJ206" s="99">
        <f>MIN((IFERROR(IF(AND($V206&lt;=AJ$1,$W206&gt;=AJ$1),INDEX(Reliability!O$23:O$50,MATCH($S206,Reliability!$C$23:$C$50,0)),0),0)*IF($T206="n/a",$D206*$Y206,$G206)+IFERROR(IF(AND($V206&lt;=AJ$1,$W206&gt;=AJ$1),INDEX(Reliability!O$23:O$50,MATCH($T206,Reliability!$C$23:$C$50,0)),0),0)*$H206*$X206*$Y206),$D206)*$R206</f>
        <v>27.168593282724736</v>
      </c>
      <c r="AK206" s="99">
        <f>MIN((IFERROR(IF(AND($V206&lt;=AK$1,$W206&gt;=AK$1),INDEX(Reliability!P$23:P$50,MATCH($S206,Reliability!$C$23:$C$50,0)),0),0)*IF($T206="n/a",$D206*$Y206,$G206)+IFERROR(IF(AND($V206&lt;=AK$1,$W206&gt;=AK$1),INDEX(Reliability!P$23:P$50,MATCH($T206,Reliability!$C$23:$C$50,0)),0),0)*$H206*$X206*$Y206),$D206)*$R206</f>
        <v>25.790292755646803</v>
      </c>
    </row>
    <row r="207" spans="2:37" x14ac:dyDescent="0.25">
      <c r="B207" s="118" t="str">
        <f>unique_contracts!B202</f>
        <v>POEPH_7_UNIT 1</v>
      </c>
      <c r="C207" s="99" t="str">
        <f>unique_contracts!D202</f>
        <v>Online</v>
      </c>
      <c r="D207" s="117">
        <f>unique_contracts!J202</f>
        <v>60</v>
      </c>
      <c r="E207" s="99">
        <f>unique_contracts!M202</f>
        <v>0</v>
      </c>
      <c r="F207" s="99">
        <f>unique_contracts!N202</f>
        <v>0</v>
      </c>
      <c r="G207" s="99">
        <f>unique_contracts!P202</f>
        <v>0</v>
      </c>
      <c r="H207" s="99">
        <f>unique_contracts!R202</f>
        <v>0</v>
      </c>
      <c r="I207" s="99">
        <f>unique_contracts!V202</f>
        <v>0</v>
      </c>
      <c r="J207" s="118" t="str">
        <f>unique_contracts!AB202</f>
        <v>Owned</v>
      </c>
      <c r="K207" s="99">
        <f>unique_contracts!AM202</f>
        <v>1950</v>
      </c>
      <c r="L207" s="99">
        <f>unique_contracts!AN202</f>
        <v>1</v>
      </c>
      <c r="M207" s="99">
        <f>unique_contracts!AO202</f>
        <v>1</v>
      </c>
      <c r="N207" s="99">
        <f>unique_contracts!AP202</f>
        <v>2099</v>
      </c>
      <c r="O207" s="99">
        <f>unique_contracts!AQ202</f>
        <v>12</v>
      </c>
      <c r="P207" s="99">
        <f>unique_contracts!AR202</f>
        <v>31</v>
      </c>
      <c r="Q207" s="99" t="str">
        <f>unique_contracts!BP202</f>
        <v>EnergyCapacity</v>
      </c>
      <c r="R207" s="99">
        <f t="shared" si="21"/>
        <v>1</v>
      </c>
      <c r="S207" s="99" t="str">
        <f>IFERROR(IF(AND(I207&gt;0,E207="NotHybrid"),_xlfn.CONCAT(MAX(MIN(ROUNDDOWN(I207/D207,0),8),4),INDEX(resources!$G:$G,MATCH(B207,resources!$A:$A,0))),INDEX(resources!$G:$G,MATCH(B207,resources!$A:$A,0))),"n/a")</f>
        <v>hydro</v>
      </c>
      <c r="T207" s="99" t="str">
        <f t="shared" si="22"/>
        <v>n/a</v>
      </c>
      <c r="U207" s="99" t="str">
        <f t="shared" si="23"/>
        <v>hydro</v>
      </c>
      <c r="V207" s="99">
        <f t="shared" si="24"/>
        <v>1950</v>
      </c>
      <c r="W207" s="99">
        <f t="shared" si="25"/>
        <v>2099</v>
      </c>
      <c r="X207" s="116">
        <f t="shared" si="26"/>
        <v>1</v>
      </c>
      <c r="Y207" s="116">
        <f t="shared" si="27"/>
        <v>1</v>
      </c>
      <c r="Z207" s="99">
        <f>MIN((IFERROR(IF(AND($V207&lt;=Z$1,$W207&gt;=Z$1),INDEX(Reliability!E$23:E$50,MATCH($S207,Reliability!$C$23:$C$50,0)),0),0)*IF($T207="n/a",$D207*$Y207,$G207)+IFERROR(IF(AND($V207&lt;=Z$1,$W207&gt;=Z$1),INDEX(Reliability!E$23:E$50,MATCH($T207,Reliability!$C$23:$C$50,0)),0),0)*$H207*$X207*$Y207),$D207)*$R207</f>
        <v>30.485125568714174</v>
      </c>
      <c r="AA207" s="99">
        <f>MIN((IFERROR(IF(AND($V207&lt;=AA$1,$W207&gt;=AA$1),INDEX(Reliability!F$23:F$50,MATCH($S207,Reliability!$C$23:$C$50,0)),0),0)*IF($T207="n/a",$D207*$Y207,$G207)+IFERROR(IF(AND($V207&lt;=AA$1,$W207&gt;=AA$1),INDEX(Reliability!F$23:F$50,MATCH($T207,Reliability!$C$23:$C$50,0)),0),0)*$H207*$X207*$Y207),$D207)*$R207</f>
        <v>31.281950402926437</v>
      </c>
      <c r="AB207" s="99">
        <f>MIN((IFERROR(IF(AND($V207&lt;=AB$1,$W207&gt;=AB$1),INDEX(Reliability!G$23:G$50,MATCH($S207,Reliability!$C$23:$C$50,0)),0),0)*IF($T207="n/a",$D207*$Y207,$G207)+IFERROR(IF(AND($V207&lt;=AB$1,$W207&gt;=AB$1),INDEX(Reliability!G$23:G$50,MATCH($T207,Reliability!$C$23:$C$50,0)),0),0)*$H207*$X207*$Y207),$D207)*$R207</f>
        <v>32.0787752371387</v>
      </c>
      <c r="AC207" s="99">
        <f>MIN((IFERROR(IF(AND($V207&lt;=AC$1,$W207&gt;=AC$1),INDEX(Reliability!H$23:H$50,MATCH($S207,Reliability!$C$23:$C$50,0)),0),0)*IF($T207="n/a",$D207*$Y207,$G207)+IFERROR(IF(AND($V207&lt;=AC$1,$W207&gt;=AC$1),INDEX(Reliability!H$23:H$50,MATCH($T207,Reliability!$C$23:$C$50,0)),0),0)*$H207*$X207*$Y207),$D207)*$R207</f>
        <v>31.478053098489749</v>
      </c>
      <c r="AD207" s="99">
        <f>MIN((IFERROR(IF(AND($V207&lt;=AD$1,$W207&gt;=AD$1),INDEX(Reliability!I$23:I$50,MATCH($S207,Reliability!$C$23:$C$50,0)),0),0)*IF($T207="n/a",$D207*$Y207,$G207)+IFERROR(IF(AND($V207&lt;=AD$1,$W207&gt;=AD$1),INDEX(Reliability!I$23:I$50,MATCH($T207,Reliability!$C$23:$C$50,0)),0),0)*$H207*$X207*$Y207),$D207)*$R207</f>
        <v>30.877330959840805</v>
      </c>
      <c r="AE207" s="99">
        <f>MIN((IFERROR(IF(AND($V207&lt;=AE$1,$W207&gt;=AE$1),INDEX(Reliability!J$23:J$50,MATCH($S207,Reliability!$C$23:$C$50,0)),0),0)*IF($T207="n/a",$D207*$Y207,$G207)+IFERROR(IF(AND($V207&lt;=AE$1,$W207&gt;=AE$1),INDEX(Reliability!J$23:J$50,MATCH($T207,Reliability!$C$23:$C$50,0)),0),0)*$H207*$X207*$Y207),$D207)*$R207</f>
        <v>31.779563175438639</v>
      </c>
      <c r="AF207" s="99">
        <f>MIN((IFERROR(IF(AND($V207&lt;=AF$1,$W207&gt;=AF$1),INDEX(Reliability!K$23:K$50,MATCH($S207,Reliability!$C$23:$C$50,0)),0),0)*IF($T207="n/a",$D207*$Y207,$G207)+IFERROR(IF(AND($V207&lt;=AF$1,$W207&gt;=AF$1),INDEX(Reliability!K$23:K$50,MATCH($T207,Reliability!$C$23:$C$50,0)),0),0)*$H207*$X207*$Y207),$D207)*$R207</f>
        <v>32.681795391036474</v>
      </c>
      <c r="AG207" s="99">
        <f>MIN((IFERROR(IF(AND($V207&lt;=AG$1,$W207&gt;=AG$1),INDEX(Reliability!L$23:L$50,MATCH($S207,Reliability!$C$23:$C$50,0)),0),0)*IF($T207="n/a",$D207*$Y207,$G207)+IFERROR(IF(AND($V207&lt;=AG$1,$W207&gt;=AG$1),INDEX(Reliability!L$23:L$50,MATCH($T207,Reliability!$C$23:$C$50,0)),0),0)*$H207*$X207*$Y207),$D207)*$R207</f>
        <v>31.303494863958541</v>
      </c>
      <c r="AH207" s="99">
        <f>MIN((IFERROR(IF(AND($V207&lt;=AH$1,$W207&gt;=AH$1),INDEX(Reliability!M$23:M$50,MATCH($S207,Reliability!$C$23:$C$50,0)),0),0)*IF($T207="n/a",$D207*$Y207,$G207)+IFERROR(IF(AND($V207&lt;=AH$1,$W207&gt;=AH$1),INDEX(Reliability!M$23:M$50,MATCH($T207,Reliability!$C$23:$C$50,0)),0),0)*$H207*$X207*$Y207),$D207)*$R207</f>
        <v>29.925194336880605</v>
      </c>
      <c r="AI207" s="99">
        <f>MIN((IFERROR(IF(AND($V207&lt;=AI$1,$W207&gt;=AI$1),INDEX(Reliability!N$23:N$50,MATCH($S207,Reliability!$C$23:$C$50,0)),0),0)*IF($T207="n/a",$D207*$Y207,$G207)+IFERROR(IF(AND($V207&lt;=AI$1,$W207&gt;=AI$1),INDEX(Reliability!N$23:N$50,MATCH($T207,Reliability!$C$23:$C$50,0)),0),0)*$H207*$X207*$Y207),$D207)*$R207</f>
        <v>28.546893809802672</v>
      </c>
      <c r="AJ207" s="99">
        <f>MIN((IFERROR(IF(AND($V207&lt;=AJ$1,$W207&gt;=AJ$1),INDEX(Reliability!O$23:O$50,MATCH($S207,Reliability!$C$23:$C$50,0)),0),0)*IF($T207="n/a",$D207*$Y207,$G207)+IFERROR(IF(AND($V207&lt;=AJ$1,$W207&gt;=AJ$1),INDEX(Reliability!O$23:O$50,MATCH($T207,Reliability!$C$23:$C$50,0)),0),0)*$H207*$X207*$Y207),$D207)*$R207</f>
        <v>27.168593282724736</v>
      </c>
      <c r="AK207" s="99">
        <f>MIN((IFERROR(IF(AND($V207&lt;=AK$1,$W207&gt;=AK$1),INDEX(Reliability!P$23:P$50,MATCH($S207,Reliability!$C$23:$C$50,0)),0),0)*IF($T207="n/a",$D207*$Y207,$G207)+IFERROR(IF(AND($V207&lt;=AK$1,$W207&gt;=AK$1),INDEX(Reliability!P$23:P$50,MATCH($T207,Reliability!$C$23:$C$50,0)),0),0)*$H207*$X207*$Y207),$D207)*$R207</f>
        <v>25.790292755646803</v>
      </c>
    </row>
    <row r="208" spans="2:37" x14ac:dyDescent="0.25">
      <c r="B208" s="118" t="str">
        <f>unique_contracts!B203</f>
        <v>PNCHPP_1_PL1X2</v>
      </c>
      <c r="C208" s="99" t="str">
        <f>unique_contracts!D203</f>
        <v>Online</v>
      </c>
      <c r="D208" s="117">
        <f>unique_contracts!J203</f>
        <v>118.06</v>
      </c>
      <c r="E208" s="99">
        <f>unique_contracts!M203</f>
        <v>0</v>
      </c>
      <c r="F208" s="99">
        <f>unique_contracts!N203</f>
        <v>0</v>
      </c>
      <c r="G208" s="99">
        <f>unique_contracts!P203</f>
        <v>0</v>
      </c>
      <c r="H208" s="99">
        <f>unique_contracts!R203</f>
        <v>0</v>
      </c>
      <c r="I208" s="99">
        <f>unique_contracts!V203</f>
        <v>0</v>
      </c>
      <c r="J208" s="118" t="str">
        <f>unique_contracts!AB203</f>
        <v>Buy</v>
      </c>
      <c r="K208" s="99">
        <f>unique_contracts!AM203</f>
        <v>2009</v>
      </c>
      <c r="L208" s="99">
        <f>unique_contracts!AN203</f>
        <v>5</v>
      </c>
      <c r="M208" s="99">
        <f>unique_contracts!AO203</f>
        <v>1</v>
      </c>
      <c r="N208" s="99">
        <f>unique_contracts!AP203</f>
        <v>2024</v>
      </c>
      <c r="O208" s="99">
        <f>unique_contracts!AQ203</f>
        <v>4</v>
      </c>
      <c r="P208" s="99">
        <f>unique_contracts!AR203</f>
        <v>30</v>
      </c>
      <c r="Q208" s="99" t="str">
        <f>unique_contracts!BP203</f>
        <v>EnergyCapacity</v>
      </c>
      <c r="R208" s="99">
        <f t="shared" si="21"/>
        <v>1</v>
      </c>
      <c r="S208" s="99" t="str">
        <f>IFERROR(IF(AND(I208&gt;0,E208="NotHybrid"),_xlfn.CONCAT(MAX(MIN(ROUNDDOWN(I208/D208,0),8),4),INDEX(resources!$G:$G,MATCH(B208,resources!$A:$A,0))),INDEX(resources!$G:$G,MATCH(B208,resources!$A:$A,0))),"n/a")</f>
        <v>gas_ct</v>
      </c>
      <c r="T208" s="99" t="str">
        <f t="shared" si="22"/>
        <v>n/a</v>
      </c>
      <c r="U208" s="99" t="str">
        <f t="shared" si="23"/>
        <v>gas_ct</v>
      </c>
      <c r="V208" s="99">
        <f t="shared" si="24"/>
        <v>2009</v>
      </c>
      <c r="W208" s="99">
        <f t="shared" si="25"/>
        <v>2023</v>
      </c>
      <c r="X208" s="116">
        <f t="shared" si="26"/>
        <v>1</v>
      </c>
      <c r="Y208" s="116">
        <f t="shared" si="27"/>
        <v>1</v>
      </c>
      <c r="Z208" s="99">
        <f>MIN((IFERROR(IF(AND($V208&lt;=Z$1,$W208&gt;=Z$1),INDEX(Reliability!E$23:E$50,MATCH($S208,Reliability!$C$23:$C$50,0)),0),0)*IF($T208="n/a",$D208*$Y208,$G208)+IFERROR(IF(AND($V208&lt;=Z$1,$W208&gt;=Z$1),INDEX(Reliability!E$23:E$50,MATCH($T208,Reliability!$C$23:$C$50,0)),0),0)*$H208*$X208*$Y208),$D208)*$R208</f>
        <v>0</v>
      </c>
      <c r="AA208" s="99">
        <f>MIN((IFERROR(IF(AND($V208&lt;=AA$1,$W208&gt;=AA$1),INDEX(Reliability!F$23:F$50,MATCH($S208,Reliability!$C$23:$C$50,0)),0),0)*IF($T208="n/a",$D208*$Y208,$G208)+IFERROR(IF(AND($V208&lt;=AA$1,$W208&gt;=AA$1),INDEX(Reliability!F$23:F$50,MATCH($T208,Reliability!$C$23:$C$50,0)),0),0)*$H208*$X208*$Y208),$D208)*$R208</f>
        <v>0</v>
      </c>
      <c r="AB208" s="99">
        <f>MIN((IFERROR(IF(AND($V208&lt;=AB$1,$W208&gt;=AB$1),INDEX(Reliability!G$23:G$50,MATCH($S208,Reliability!$C$23:$C$50,0)),0),0)*IF($T208="n/a",$D208*$Y208,$G208)+IFERROR(IF(AND($V208&lt;=AB$1,$W208&gt;=AB$1),INDEX(Reliability!G$23:G$50,MATCH($T208,Reliability!$C$23:$C$50,0)),0),0)*$H208*$X208*$Y208),$D208)*$R208</f>
        <v>0</v>
      </c>
      <c r="AC208" s="99">
        <f>MIN((IFERROR(IF(AND($V208&lt;=AC$1,$W208&gt;=AC$1),INDEX(Reliability!H$23:H$50,MATCH($S208,Reliability!$C$23:$C$50,0)),0),0)*IF($T208="n/a",$D208*$Y208,$G208)+IFERROR(IF(AND($V208&lt;=AC$1,$W208&gt;=AC$1),INDEX(Reliability!H$23:H$50,MATCH($T208,Reliability!$C$23:$C$50,0)),0),0)*$H208*$X208*$Y208),$D208)*$R208</f>
        <v>0</v>
      </c>
      <c r="AD208" s="99">
        <f>MIN((IFERROR(IF(AND($V208&lt;=AD$1,$W208&gt;=AD$1),INDEX(Reliability!I$23:I$50,MATCH($S208,Reliability!$C$23:$C$50,0)),0),0)*IF($T208="n/a",$D208*$Y208,$G208)+IFERROR(IF(AND($V208&lt;=AD$1,$W208&gt;=AD$1),INDEX(Reliability!I$23:I$50,MATCH($T208,Reliability!$C$23:$C$50,0)),0),0)*$H208*$X208*$Y208),$D208)*$R208</f>
        <v>0</v>
      </c>
      <c r="AE208" s="99">
        <f>MIN((IFERROR(IF(AND($V208&lt;=AE$1,$W208&gt;=AE$1),INDEX(Reliability!J$23:J$50,MATCH($S208,Reliability!$C$23:$C$50,0)),0),0)*IF($T208="n/a",$D208*$Y208,$G208)+IFERROR(IF(AND($V208&lt;=AE$1,$W208&gt;=AE$1),INDEX(Reliability!J$23:J$50,MATCH($T208,Reliability!$C$23:$C$50,0)),0),0)*$H208*$X208*$Y208),$D208)*$R208</f>
        <v>0</v>
      </c>
      <c r="AF208" s="99">
        <f>MIN((IFERROR(IF(AND($V208&lt;=AF$1,$W208&gt;=AF$1),INDEX(Reliability!K$23:K$50,MATCH($S208,Reliability!$C$23:$C$50,0)),0),0)*IF($T208="n/a",$D208*$Y208,$G208)+IFERROR(IF(AND($V208&lt;=AF$1,$W208&gt;=AF$1),INDEX(Reliability!K$23:K$50,MATCH($T208,Reliability!$C$23:$C$50,0)),0),0)*$H208*$X208*$Y208),$D208)*$R208</f>
        <v>0</v>
      </c>
      <c r="AG208" s="99">
        <f>MIN((IFERROR(IF(AND($V208&lt;=AG$1,$W208&gt;=AG$1),INDEX(Reliability!L$23:L$50,MATCH($S208,Reliability!$C$23:$C$50,0)),0),0)*IF($T208="n/a",$D208*$Y208,$G208)+IFERROR(IF(AND($V208&lt;=AG$1,$W208&gt;=AG$1),INDEX(Reliability!L$23:L$50,MATCH($T208,Reliability!$C$23:$C$50,0)),0),0)*$H208*$X208*$Y208),$D208)*$R208</f>
        <v>0</v>
      </c>
      <c r="AH208" s="99">
        <f>MIN((IFERROR(IF(AND($V208&lt;=AH$1,$W208&gt;=AH$1),INDEX(Reliability!M$23:M$50,MATCH($S208,Reliability!$C$23:$C$50,0)),0),0)*IF($T208="n/a",$D208*$Y208,$G208)+IFERROR(IF(AND($V208&lt;=AH$1,$W208&gt;=AH$1),INDEX(Reliability!M$23:M$50,MATCH($T208,Reliability!$C$23:$C$50,0)),0),0)*$H208*$X208*$Y208),$D208)*$R208</f>
        <v>0</v>
      </c>
      <c r="AI208" s="99">
        <f>MIN((IFERROR(IF(AND($V208&lt;=AI$1,$W208&gt;=AI$1),INDEX(Reliability!N$23:N$50,MATCH($S208,Reliability!$C$23:$C$50,0)),0),0)*IF($T208="n/a",$D208*$Y208,$G208)+IFERROR(IF(AND($V208&lt;=AI$1,$W208&gt;=AI$1),INDEX(Reliability!N$23:N$50,MATCH($T208,Reliability!$C$23:$C$50,0)),0),0)*$H208*$X208*$Y208),$D208)*$R208</f>
        <v>0</v>
      </c>
      <c r="AJ208" s="99">
        <f>MIN((IFERROR(IF(AND($V208&lt;=AJ$1,$W208&gt;=AJ$1),INDEX(Reliability!O$23:O$50,MATCH($S208,Reliability!$C$23:$C$50,0)),0),0)*IF($T208="n/a",$D208*$Y208,$G208)+IFERROR(IF(AND($V208&lt;=AJ$1,$W208&gt;=AJ$1),INDEX(Reliability!O$23:O$50,MATCH($T208,Reliability!$C$23:$C$50,0)),0),0)*$H208*$X208*$Y208),$D208)*$R208</f>
        <v>0</v>
      </c>
      <c r="AK208" s="99">
        <f>MIN((IFERROR(IF(AND($V208&lt;=AK$1,$W208&gt;=AK$1),INDEX(Reliability!P$23:P$50,MATCH($S208,Reliability!$C$23:$C$50,0)),0),0)*IF($T208="n/a",$D208*$Y208,$G208)+IFERROR(IF(AND($V208&lt;=AK$1,$W208&gt;=AK$1),INDEX(Reliability!P$23:P$50,MATCH($T208,Reliability!$C$23:$C$50,0)),0),0)*$H208*$X208*$Y208),$D208)*$R208</f>
        <v>0</v>
      </c>
    </row>
    <row r="209" spans="2:37" x14ac:dyDescent="0.25">
      <c r="B209" s="118" t="str">
        <f>unique_contracts!B204</f>
        <v>PNCHEG_2_PL1X4</v>
      </c>
      <c r="C209" s="99" t="str">
        <f>unique_contracts!D204</f>
        <v>Online</v>
      </c>
      <c r="D209" s="117">
        <f>unique_contracts!J204</f>
        <v>398.62</v>
      </c>
      <c r="E209" s="99">
        <f>unique_contracts!M204</f>
        <v>0</v>
      </c>
      <c r="F209" s="99">
        <f>unique_contracts!N204</f>
        <v>0</v>
      </c>
      <c r="G209" s="99">
        <f>unique_contracts!P204</f>
        <v>0</v>
      </c>
      <c r="H209" s="99">
        <f>unique_contracts!R204</f>
        <v>0</v>
      </c>
      <c r="I209" s="99">
        <f>unique_contracts!V204</f>
        <v>0</v>
      </c>
      <c r="J209" s="118" t="str">
        <f>unique_contracts!AB204</f>
        <v>Buy</v>
      </c>
      <c r="K209" s="99">
        <f>unique_contracts!AM204</f>
        <v>2009</v>
      </c>
      <c r="L209" s="99">
        <f>unique_contracts!AN204</f>
        <v>6</v>
      </c>
      <c r="M209" s="99">
        <f>unique_contracts!AO204</f>
        <v>1</v>
      </c>
      <c r="N209" s="99">
        <f>unique_contracts!AP204</f>
        <v>2029</v>
      </c>
      <c r="O209" s="99">
        <f>unique_contracts!AQ204</f>
        <v>5</v>
      </c>
      <c r="P209" s="99">
        <f>unique_contracts!AR204</f>
        <v>31</v>
      </c>
      <c r="Q209" s="99" t="str">
        <f>unique_contracts!BP204</f>
        <v>EnergyCapacity</v>
      </c>
      <c r="R209" s="99">
        <f t="shared" si="21"/>
        <v>1</v>
      </c>
      <c r="S209" s="99" t="str">
        <f>IFERROR(IF(AND(I209&gt;0,E209="NotHybrid"),_xlfn.CONCAT(MAX(MIN(ROUNDDOWN(I209/D209,0),8),4),INDEX(resources!$G:$G,MATCH(B209,resources!$A:$A,0))),INDEX(resources!$G:$G,MATCH(B209,resources!$A:$A,0))),"n/a")</f>
        <v>gas_ct</v>
      </c>
      <c r="T209" s="99" t="str">
        <f t="shared" si="22"/>
        <v>n/a</v>
      </c>
      <c r="U209" s="99" t="str">
        <f t="shared" si="23"/>
        <v>gas_ct</v>
      </c>
      <c r="V209" s="99">
        <f t="shared" si="24"/>
        <v>2009</v>
      </c>
      <c r="W209" s="99">
        <f t="shared" si="25"/>
        <v>2028</v>
      </c>
      <c r="X209" s="116">
        <f t="shared" si="26"/>
        <v>1</v>
      </c>
      <c r="Y209" s="116">
        <f t="shared" si="27"/>
        <v>1</v>
      </c>
      <c r="Z209" s="99">
        <f>MIN((IFERROR(IF(AND($V209&lt;=Z$1,$W209&gt;=Z$1),INDEX(Reliability!E$23:E$50,MATCH($S209,Reliability!$C$23:$C$50,0)),0),0)*IF($T209="n/a",$D209*$Y209,$G209)+IFERROR(IF(AND($V209&lt;=Z$1,$W209&gt;=Z$1),INDEX(Reliability!E$23:E$50,MATCH($T209,Reliability!$C$23:$C$50,0)),0),0)*$H209*$X209*$Y209),$D209)*$R209</f>
        <v>323.82869062760204</v>
      </c>
      <c r="AA209" s="99">
        <f>MIN((IFERROR(IF(AND($V209&lt;=AA$1,$W209&gt;=AA$1),INDEX(Reliability!F$23:F$50,MATCH($S209,Reliability!$C$23:$C$50,0)),0),0)*IF($T209="n/a",$D209*$Y209,$G209)+IFERROR(IF(AND($V209&lt;=AA$1,$W209&gt;=AA$1),INDEX(Reliability!F$23:F$50,MATCH($T209,Reliability!$C$23:$C$50,0)),0),0)*$H209*$X209*$Y209),$D209)*$R209</f>
        <v>332.68134138290003</v>
      </c>
      <c r="AB209" s="99">
        <f>MIN((IFERROR(IF(AND($V209&lt;=AB$1,$W209&gt;=AB$1),INDEX(Reliability!G$23:G$50,MATCH($S209,Reliability!$C$23:$C$50,0)),0),0)*IF($T209="n/a",$D209*$Y209,$G209)+IFERROR(IF(AND($V209&lt;=AB$1,$W209&gt;=AB$1),INDEX(Reliability!G$23:G$50,MATCH($T209,Reliability!$C$23:$C$50,0)),0),0)*$H209*$X209*$Y209),$D209)*$R209</f>
        <v>341.53399213819802</v>
      </c>
      <c r="AC209" s="99">
        <f>MIN((IFERROR(IF(AND($V209&lt;=AC$1,$W209&gt;=AC$1),INDEX(Reliability!H$23:H$50,MATCH($S209,Reliability!$C$23:$C$50,0)),0),0)*IF($T209="n/a",$D209*$Y209,$G209)+IFERROR(IF(AND($V209&lt;=AC$1,$W209&gt;=AC$1),INDEX(Reliability!H$23:H$50,MATCH($T209,Reliability!$C$23:$C$50,0)),0),0)*$H209*$X209*$Y209),$D209)*$R209</f>
        <v>334.93871817062984</v>
      </c>
      <c r="AD209" s="99">
        <f>MIN((IFERROR(IF(AND($V209&lt;=AD$1,$W209&gt;=AD$1),INDEX(Reliability!I$23:I$50,MATCH($S209,Reliability!$C$23:$C$50,0)),0),0)*IF($T209="n/a",$D209*$Y209,$G209)+IFERROR(IF(AND($V209&lt;=AD$1,$W209&gt;=AD$1),INDEX(Reliability!I$23:I$50,MATCH($T209,Reliability!$C$23:$C$50,0)),0),0)*$H209*$X209*$Y209),$D209)*$R209</f>
        <v>328.34344420306167</v>
      </c>
      <c r="AE209" s="99">
        <f>MIN((IFERROR(IF(AND($V209&lt;=AE$1,$W209&gt;=AE$1),INDEX(Reliability!J$23:J$50,MATCH($S209,Reliability!$C$23:$C$50,0)),0),0)*IF($T209="n/a",$D209*$Y209,$G209)+IFERROR(IF(AND($V209&lt;=AE$1,$W209&gt;=AE$1),INDEX(Reliability!J$23:J$50,MATCH($T209,Reliability!$C$23:$C$50,0)),0),0)*$H209*$X209*$Y209),$D209)*$R209</f>
        <v>0</v>
      </c>
      <c r="AF209" s="99">
        <f>MIN((IFERROR(IF(AND($V209&lt;=AF$1,$W209&gt;=AF$1),INDEX(Reliability!K$23:K$50,MATCH($S209,Reliability!$C$23:$C$50,0)),0),0)*IF($T209="n/a",$D209*$Y209,$G209)+IFERROR(IF(AND($V209&lt;=AF$1,$W209&gt;=AF$1),INDEX(Reliability!K$23:K$50,MATCH($T209,Reliability!$C$23:$C$50,0)),0),0)*$H209*$X209*$Y209),$D209)*$R209</f>
        <v>0</v>
      </c>
      <c r="AG209" s="99">
        <f>MIN((IFERROR(IF(AND($V209&lt;=AG$1,$W209&gt;=AG$1),INDEX(Reliability!L$23:L$50,MATCH($S209,Reliability!$C$23:$C$50,0)),0),0)*IF($T209="n/a",$D209*$Y209,$G209)+IFERROR(IF(AND($V209&lt;=AG$1,$W209&gt;=AG$1),INDEX(Reliability!L$23:L$50,MATCH($T209,Reliability!$C$23:$C$50,0)),0),0)*$H209*$X209*$Y209),$D209)*$R209</f>
        <v>0</v>
      </c>
      <c r="AH209" s="99">
        <f>MIN((IFERROR(IF(AND($V209&lt;=AH$1,$W209&gt;=AH$1),INDEX(Reliability!M$23:M$50,MATCH($S209,Reliability!$C$23:$C$50,0)),0),0)*IF($T209="n/a",$D209*$Y209,$G209)+IFERROR(IF(AND($V209&lt;=AH$1,$W209&gt;=AH$1),INDEX(Reliability!M$23:M$50,MATCH($T209,Reliability!$C$23:$C$50,0)),0),0)*$H209*$X209*$Y209),$D209)*$R209</f>
        <v>0</v>
      </c>
      <c r="AI209" s="99">
        <f>MIN((IFERROR(IF(AND($V209&lt;=AI$1,$W209&gt;=AI$1),INDEX(Reliability!N$23:N$50,MATCH($S209,Reliability!$C$23:$C$50,0)),0),0)*IF($T209="n/a",$D209*$Y209,$G209)+IFERROR(IF(AND($V209&lt;=AI$1,$W209&gt;=AI$1),INDEX(Reliability!N$23:N$50,MATCH($T209,Reliability!$C$23:$C$50,0)),0),0)*$H209*$X209*$Y209),$D209)*$R209</f>
        <v>0</v>
      </c>
      <c r="AJ209" s="99">
        <f>MIN((IFERROR(IF(AND($V209&lt;=AJ$1,$W209&gt;=AJ$1),INDEX(Reliability!O$23:O$50,MATCH($S209,Reliability!$C$23:$C$50,0)),0),0)*IF($T209="n/a",$D209*$Y209,$G209)+IFERROR(IF(AND($V209&lt;=AJ$1,$W209&gt;=AJ$1),INDEX(Reliability!O$23:O$50,MATCH($T209,Reliability!$C$23:$C$50,0)),0),0)*$H209*$X209*$Y209),$D209)*$R209</f>
        <v>0</v>
      </c>
      <c r="AK209" s="99">
        <f>MIN((IFERROR(IF(AND($V209&lt;=AK$1,$W209&gt;=AK$1),INDEX(Reliability!P$23:P$50,MATCH($S209,Reliability!$C$23:$C$50,0)),0),0)*IF($T209="n/a",$D209*$Y209,$G209)+IFERROR(IF(AND($V209&lt;=AK$1,$W209&gt;=AK$1),INDEX(Reliability!P$23:P$50,MATCH($T209,Reliability!$C$23:$C$50,0)),0),0)*$H209*$X209*$Y209),$D209)*$R209</f>
        <v>0</v>
      </c>
    </row>
    <row r="210" spans="2:37" x14ac:dyDescent="0.25">
      <c r="B210" s="118" t="str">
        <f>unique_contracts!B205</f>
        <v>PLAINV_6_BSOLAR</v>
      </c>
      <c r="C210" s="99" t="str">
        <f>unique_contracts!D205</f>
        <v>Online</v>
      </c>
      <c r="D210" s="117">
        <f>unique_contracts!J205</f>
        <v>20</v>
      </c>
      <c r="E210" s="99">
        <f>unique_contracts!M205</f>
        <v>0</v>
      </c>
      <c r="F210" s="99">
        <f>unique_contracts!N205</f>
        <v>0</v>
      </c>
      <c r="G210" s="99">
        <f>unique_contracts!P205</f>
        <v>0</v>
      </c>
      <c r="H210" s="99">
        <f>unique_contracts!R205</f>
        <v>0</v>
      </c>
      <c r="I210" s="99">
        <f>unique_contracts!V205</f>
        <v>0</v>
      </c>
      <c r="J210" s="118" t="str">
        <f>unique_contracts!AB205</f>
        <v>Buy</v>
      </c>
      <c r="K210" s="99">
        <f>unique_contracts!AM205</f>
        <v>2015</v>
      </c>
      <c r="L210" s="99">
        <f>unique_contracts!AN205</f>
        <v>2</v>
      </c>
      <c r="M210" s="99">
        <f>unique_contracts!AO205</f>
        <v>17</v>
      </c>
      <c r="N210" s="99">
        <f>unique_contracts!AP205</f>
        <v>2035</v>
      </c>
      <c r="O210" s="99">
        <f>unique_contracts!AQ205</f>
        <v>2</v>
      </c>
      <c r="P210" s="99">
        <f>unique_contracts!AR205</f>
        <v>16</v>
      </c>
      <c r="Q210" s="99" t="str">
        <f>unique_contracts!BP205</f>
        <v>EnergyCapacity</v>
      </c>
      <c r="R210" s="99">
        <f t="shared" si="21"/>
        <v>1</v>
      </c>
      <c r="S210" s="99" t="str">
        <f>IFERROR(IF(AND(I210&gt;0,E210="NotHybrid"),_xlfn.CONCAT(MAX(MIN(ROUNDDOWN(I210/D210,0),8),4),INDEX(resources!$G:$G,MATCH(B210,resources!$A:$A,0))),INDEX(resources!$G:$G,MATCH(B210,resources!$A:$A,0))),"n/a")</f>
        <v>utility_pv</v>
      </c>
      <c r="T210" s="99" t="str">
        <f t="shared" si="22"/>
        <v>n/a</v>
      </c>
      <c r="U210" s="99" t="str">
        <f t="shared" si="23"/>
        <v>utility_pv</v>
      </c>
      <c r="V210" s="99">
        <f t="shared" si="24"/>
        <v>2015</v>
      </c>
      <c r="W210" s="99">
        <f t="shared" si="25"/>
        <v>2034</v>
      </c>
      <c r="X210" s="116">
        <f t="shared" si="26"/>
        <v>1</v>
      </c>
      <c r="Y210" s="116">
        <f t="shared" si="27"/>
        <v>1</v>
      </c>
      <c r="Z210" s="99">
        <f>MIN((IFERROR(IF(AND($V210&lt;=Z$1,$W210&gt;=Z$1),INDEX(Reliability!E$23:E$50,MATCH($S210,Reliability!$C$23:$C$50,0)),0),0)*IF($T210="n/a",$D210*$Y210,$G210)+IFERROR(IF(AND($V210&lt;=Z$1,$W210&gt;=Z$1),INDEX(Reliability!E$23:E$50,MATCH($T210,Reliability!$C$23:$C$50,0)),0),0)*$H210*$X210*$Y210),$D210)*$R210</f>
        <v>2.4869168310564018</v>
      </c>
      <c r="AA210" s="99">
        <f>MIN((IFERROR(IF(AND($V210&lt;=AA$1,$W210&gt;=AA$1),INDEX(Reliability!F$23:F$50,MATCH($S210,Reliability!$C$23:$C$50,0)),0),0)*IF($T210="n/a",$D210*$Y210,$G210)+IFERROR(IF(AND($V210&lt;=AA$1,$W210&gt;=AA$1),INDEX(Reliability!F$23:F$50,MATCH($T210,Reliability!$C$23:$C$50,0)),0),0)*$H210*$X210*$Y210),$D210)*$R210</f>
        <v>2.4205888606664079</v>
      </c>
      <c r="AB210" s="99">
        <f>MIN((IFERROR(IF(AND($V210&lt;=AB$1,$W210&gt;=AB$1),INDEX(Reliability!G$23:G$50,MATCH($S210,Reliability!$C$23:$C$50,0)),0),0)*IF($T210="n/a",$D210*$Y210,$G210)+IFERROR(IF(AND($V210&lt;=AB$1,$W210&gt;=AB$1),INDEX(Reliability!G$23:G$50,MATCH($T210,Reliability!$C$23:$C$50,0)),0),0)*$H210*$X210*$Y210),$D210)*$R210</f>
        <v>2.3542608902764135</v>
      </c>
      <c r="AC210" s="99">
        <f>MIN((IFERROR(IF(AND($V210&lt;=AC$1,$W210&gt;=AC$1),INDEX(Reliability!H$23:H$50,MATCH($S210,Reliability!$C$23:$C$50,0)),0),0)*IF($T210="n/a",$D210*$Y210,$G210)+IFERROR(IF(AND($V210&lt;=AC$1,$W210&gt;=AC$1),INDEX(Reliability!H$23:H$50,MATCH($T210,Reliability!$C$23:$C$50,0)),0),0)*$H210*$X210*$Y210),$D210)*$R210</f>
        <v>2.0032409479598239</v>
      </c>
      <c r="AD210" s="99">
        <f>MIN((IFERROR(IF(AND($V210&lt;=AD$1,$W210&gt;=AD$1),INDEX(Reliability!I$23:I$50,MATCH($S210,Reliability!$C$23:$C$50,0)),0),0)*IF($T210="n/a",$D210*$Y210,$G210)+IFERROR(IF(AND($V210&lt;=AD$1,$W210&gt;=AD$1),INDEX(Reliability!I$23:I$50,MATCH($T210,Reliability!$C$23:$C$50,0)),0),0)*$H210*$X210*$Y210),$D210)*$R210</f>
        <v>1.6522210056432347</v>
      </c>
      <c r="AE210" s="99">
        <f>MIN((IFERROR(IF(AND($V210&lt;=AE$1,$W210&gt;=AE$1),INDEX(Reliability!J$23:J$50,MATCH($S210,Reliability!$C$23:$C$50,0)),0),0)*IF($T210="n/a",$D210*$Y210,$G210)+IFERROR(IF(AND($V210&lt;=AE$1,$W210&gt;=AE$1),INDEX(Reliability!J$23:J$50,MATCH($T210,Reliability!$C$23:$C$50,0)),0),0)*$H210*$X210*$Y210),$D210)*$R210</f>
        <v>1.5320922510014801</v>
      </c>
      <c r="AF210" s="99">
        <f>MIN((IFERROR(IF(AND($V210&lt;=AF$1,$W210&gt;=AF$1),INDEX(Reliability!K$23:K$50,MATCH($S210,Reliability!$C$23:$C$50,0)),0),0)*IF($T210="n/a",$D210*$Y210,$G210)+IFERROR(IF(AND($V210&lt;=AF$1,$W210&gt;=AF$1),INDEX(Reliability!K$23:K$50,MATCH($T210,Reliability!$C$23:$C$50,0)),0),0)*$H210*$X210*$Y210),$D210)*$R210</f>
        <v>1.4119634963597252</v>
      </c>
      <c r="AG210" s="99">
        <f>MIN((IFERROR(IF(AND($V210&lt;=AG$1,$W210&gt;=AG$1),INDEX(Reliability!L$23:L$50,MATCH($S210,Reliability!$C$23:$C$50,0)),0),0)*IF($T210="n/a",$D210*$Y210,$G210)+IFERROR(IF(AND($V210&lt;=AG$1,$W210&gt;=AG$1),INDEX(Reliability!L$23:L$50,MATCH($T210,Reliability!$C$23:$C$50,0)),0),0)*$H210*$X210*$Y210),$D210)*$R210</f>
        <v>1.3855707970877802</v>
      </c>
      <c r="AH210" s="99">
        <f>MIN((IFERROR(IF(AND($V210&lt;=AH$1,$W210&gt;=AH$1),INDEX(Reliability!M$23:M$50,MATCH($S210,Reliability!$C$23:$C$50,0)),0),0)*IF($T210="n/a",$D210*$Y210,$G210)+IFERROR(IF(AND($V210&lt;=AH$1,$W210&gt;=AH$1),INDEX(Reliability!M$23:M$50,MATCH($T210,Reliability!$C$23:$C$50,0)),0),0)*$H210*$X210*$Y210),$D210)*$R210</f>
        <v>1.359178097815835</v>
      </c>
      <c r="AI210" s="99">
        <f>MIN((IFERROR(IF(AND($V210&lt;=AI$1,$W210&gt;=AI$1),INDEX(Reliability!N$23:N$50,MATCH($S210,Reliability!$C$23:$C$50,0)),0),0)*IF($T210="n/a",$D210*$Y210,$G210)+IFERROR(IF(AND($V210&lt;=AI$1,$W210&gt;=AI$1),INDEX(Reliability!N$23:N$50,MATCH($T210,Reliability!$C$23:$C$50,0)),0),0)*$H210*$X210*$Y210),$D210)*$R210</f>
        <v>1.3327853985438898</v>
      </c>
      <c r="AJ210" s="99">
        <f>MIN((IFERROR(IF(AND($V210&lt;=AJ$1,$W210&gt;=AJ$1),INDEX(Reliability!O$23:O$50,MATCH($S210,Reliability!$C$23:$C$50,0)),0),0)*IF($T210="n/a",$D210*$Y210,$G210)+IFERROR(IF(AND($V210&lt;=AJ$1,$W210&gt;=AJ$1),INDEX(Reliability!O$23:O$50,MATCH($T210,Reliability!$C$23:$C$50,0)),0),0)*$H210*$X210*$Y210),$D210)*$R210</f>
        <v>1.3063926992719446</v>
      </c>
      <c r="AK210" s="99">
        <f>MIN((IFERROR(IF(AND($V210&lt;=AK$1,$W210&gt;=AK$1),INDEX(Reliability!P$23:P$50,MATCH($S210,Reliability!$C$23:$C$50,0)),0),0)*IF($T210="n/a",$D210*$Y210,$G210)+IFERROR(IF(AND($V210&lt;=AK$1,$W210&gt;=AK$1),INDEX(Reliability!P$23:P$50,MATCH($T210,Reliability!$C$23:$C$50,0)),0),0)*$H210*$X210*$Y210),$D210)*$R210</f>
        <v>0</v>
      </c>
    </row>
    <row r="211" spans="2:37" x14ac:dyDescent="0.25">
      <c r="B211" s="118" t="str">
        <f>unique_contracts!B206</f>
        <v>PLACVL_1_RCKCRE</v>
      </c>
      <c r="C211" s="99" t="str">
        <f>unique_contracts!D206</f>
        <v>Online</v>
      </c>
      <c r="D211" s="117">
        <f>unique_contracts!J206</f>
        <v>2.7959999999999998</v>
      </c>
      <c r="E211" s="99">
        <f>unique_contracts!M206</f>
        <v>0</v>
      </c>
      <c r="F211" s="99">
        <f>unique_contracts!N206</f>
        <v>0</v>
      </c>
      <c r="G211" s="99">
        <f>unique_contracts!P206</f>
        <v>0</v>
      </c>
      <c r="H211" s="99">
        <f>unique_contracts!R206</f>
        <v>0</v>
      </c>
      <c r="I211" s="99">
        <f>unique_contracts!V206</f>
        <v>0</v>
      </c>
      <c r="J211" s="118" t="str">
        <f>unique_contracts!AB206</f>
        <v>Buy</v>
      </c>
      <c r="K211" s="99">
        <f>unique_contracts!AM206</f>
        <v>2017</v>
      </c>
      <c r="L211" s="99">
        <f>unique_contracts!AN206</f>
        <v>3</v>
      </c>
      <c r="M211" s="99">
        <f>unique_contracts!AO206</f>
        <v>30</v>
      </c>
      <c r="N211" s="99">
        <f>unique_contracts!AP206</f>
        <v>2037</v>
      </c>
      <c r="O211" s="99">
        <f>unique_contracts!AQ206</f>
        <v>3</v>
      </c>
      <c r="P211" s="99">
        <f>unique_contracts!AR206</f>
        <v>29</v>
      </c>
      <c r="Q211" s="99" t="str">
        <f>unique_contracts!BP206</f>
        <v>EnergyCapacity</v>
      </c>
      <c r="R211" s="99">
        <f t="shared" si="21"/>
        <v>1</v>
      </c>
      <c r="S211" s="99" t="str">
        <f>IFERROR(IF(AND(I211&gt;0,E211="NotHybrid"),_xlfn.CONCAT(MAX(MIN(ROUNDDOWN(I211/D211,0),8),4),INDEX(resources!$G:$G,MATCH(B211,resources!$A:$A,0))),INDEX(resources!$G:$G,MATCH(B211,resources!$A:$A,0))),"n/a")</f>
        <v>small_hydro</v>
      </c>
      <c r="T211" s="99" t="str">
        <f t="shared" si="22"/>
        <v>n/a</v>
      </c>
      <c r="U211" s="99" t="str">
        <f t="shared" si="23"/>
        <v>small_hydro</v>
      </c>
      <c r="V211" s="99">
        <f t="shared" si="24"/>
        <v>2017</v>
      </c>
      <c r="W211" s="99">
        <f t="shared" si="25"/>
        <v>2036</v>
      </c>
      <c r="X211" s="116">
        <f t="shared" si="26"/>
        <v>1</v>
      </c>
      <c r="Y211" s="116">
        <f t="shared" si="27"/>
        <v>1</v>
      </c>
      <c r="Z211" s="99">
        <f>MIN((IFERROR(IF(AND($V211&lt;=Z$1,$W211&gt;=Z$1),INDEX(Reliability!E$23:E$50,MATCH($S211,Reliability!$C$23:$C$50,0)),0),0)*IF($T211="n/a",$D211*$Y211,$G211)+IFERROR(IF(AND($V211&lt;=Z$1,$W211&gt;=Z$1),INDEX(Reliability!E$23:E$50,MATCH($T211,Reliability!$C$23:$C$50,0)),0),0)*$H211*$X211*$Y211),$D211)*$R211</f>
        <v>1.018851104471691</v>
      </c>
      <c r="AA211" s="99">
        <f>MIN((IFERROR(IF(AND($V211&lt;=AA$1,$W211&gt;=AA$1),INDEX(Reliability!F$23:F$50,MATCH($S211,Reliability!$C$23:$C$50,0)),0),0)*IF($T211="n/a",$D211*$Y211,$G211)+IFERROR(IF(AND($V211&lt;=AA$1,$W211&gt;=AA$1),INDEX(Reliability!F$23:F$50,MATCH($T211,Reliability!$C$23:$C$50,0)),0),0)*$H211*$X211*$Y211),$D211)*$R211</f>
        <v>1.045481989116654</v>
      </c>
      <c r="AB211" s="99">
        <f>MIN((IFERROR(IF(AND($V211&lt;=AB$1,$W211&gt;=AB$1),INDEX(Reliability!G$23:G$50,MATCH($S211,Reliability!$C$23:$C$50,0)),0),0)*IF($T211="n/a",$D211*$Y211,$G211)+IFERROR(IF(AND($V211&lt;=AB$1,$W211&gt;=AB$1),INDEX(Reliability!G$23:G$50,MATCH($T211,Reliability!$C$23:$C$50,0)),0),0)*$H211*$X211*$Y211),$D211)*$R211</f>
        <v>1.072112873761617</v>
      </c>
      <c r="AC211" s="99">
        <f>MIN((IFERROR(IF(AND($V211&lt;=AC$1,$W211&gt;=AC$1),INDEX(Reliability!H$23:H$50,MATCH($S211,Reliability!$C$23:$C$50,0)),0),0)*IF($T211="n/a",$D211*$Y211,$G211)+IFERROR(IF(AND($V211&lt;=AC$1,$W211&gt;=AC$1),INDEX(Reliability!H$23:H$50,MATCH($T211,Reliability!$C$23:$C$50,0)),0),0)*$H211*$X211*$Y211),$D211)*$R211</f>
        <v>1.052035986984047</v>
      </c>
      <c r="AD211" s="99">
        <f>MIN((IFERROR(IF(AND($V211&lt;=AD$1,$W211&gt;=AD$1),INDEX(Reliability!I$23:I$50,MATCH($S211,Reliability!$C$23:$C$50,0)),0),0)*IF($T211="n/a",$D211*$Y211,$G211)+IFERROR(IF(AND($V211&lt;=AD$1,$W211&gt;=AD$1),INDEX(Reliability!I$23:I$50,MATCH($T211,Reliability!$C$23:$C$50,0)),0),0)*$H211*$X211*$Y211),$D211)*$R211</f>
        <v>1.031959100206477</v>
      </c>
      <c r="AE211" s="99">
        <f>MIN((IFERROR(IF(AND($V211&lt;=AE$1,$W211&gt;=AE$1),INDEX(Reliability!J$23:J$50,MATCH($S211,Reliability!$C$23:$C$50,0)),0),0)*IF($T211="n/a",$D211*$Y211,$G211)+IFERROR(IF(AND($V211&lt;=AE$1,$W211&gt;=AE$1),INDEX(Reliability!J$23:J$50,MATCH($T211,Reliability!$C$23:$C$50,0)),0),0)*$H211*$X211*$Y211),$D211)*$R211</f>
        <v>1.0621128316477271</v>
      </c>
      <c r="AF211" s="99">
        <f>MIN((IFERROR(IF(AND($V211&lt;=AF$1,$W211&gt;=AF$1),INDEX(Reliability!K$23:K$50,MATCH($S211,Reliability!$C$23:$C$50,0)),0),0)*IF($T211="n/a",$D211*$Y211,$G211)+IFERROR(IF(AND($V211&lt;=AF$1,$W211&gt;=AF$1),INDEX(Reliability!K$23:K$50,MATCH($T211,Reliability!$C$23:$C$50,0)),0),0)*$H211*$X211*$Y211),$D211)*$R211</f>
        <v>1.0922665630889772</v>
      </c>
      <c r="AG211" s="99">
        <f>MIN((IFERROR(IF(AND($V211&lt;=AG$1,$W211&gt;=AG$1),INDEX(Reliability!L$23:L$50,MATCH($S211,Reliability!$C$23:$C$50,0)),0),0)*IF($T211="n/a",$D211*$Y211,$G211)+IFERROR(IF(AND($V211&lt;=AG$1,$W211&gt;=AG$1),INDEX(Reliability!L$23:L$50,MATCH($T211,Reliability!$C$23:$C$50,0)),0),0)*$H211*$X211*$Y211),$D211)*$R211</f>
        <v>1.0462020320066965</v>
      </c>
      <c r="AH211" s="99">
        <f>MIN((IFERROR(IF(AND($V211&lt;=AH$1,$W211&gt;=AH$1),INDEX(Reliability!M$23:M$50,MATCH($S211,Reliability!$C$23:$C$50,0)),0),0)*IF($T211="n/a",$D211*$Y211,$G211)+IFERROR(IF(AND($V211&lt;=AH$1,$W211&gt;=AH$1),INDEX(Reliability!M$23:M$50,MATCH($T211,Reliability!$C$23:$C$50,0)),0),0)*$H211*$X211*$Y211),$D211)*$R211</f>
        <v>1.0001375009244158</v>
      </c>
      <c r="AI211" s="99">
        <f>MIN((IFERROR(IF(AND($V211&lt;=AI$1,$W211&gt;=AI$1),INDEX(Reliability!N$23:N$50,MATCH($S211,Reliability!$C$23:$C$50,0)),0),0)*IF($T211="n/a",$D211*$Y211,$G211)+IFERROR(IF(AND($V211&lt;=AI$1,$W211&gt;=AI$1),INDEX(Reliability!N$23:N$50,MATCH($T211,Reliability!$C$23:$C$50,0)),0),0)*$H211*$X211*$Y211),$D211)*$R211</f>
        <v>0.95407296984213497</v>
      </c>
      <c r="AJ211" s="99">
        <f>MIN((IFERROR(IF(AND($V211&lt;=AJ$1,$W211&gt;=AJ$1),INDEX(Reliability!O$23:O$50,MATCH($S211,Reliability!$C$23:$C$50,0)),0),0)*IF($T211="n/a",$D211*$Y211,$G211)+IFERROR(IF(AND($V211&lt;=AJ$1,$W211&gt;=AJ$1),INDEX(Reliability!O$23:O$50,MATCH($T211,Reliability!$C$23:$C$50,0)),0),0)*$H211*$X211*$Y211),$D211)*$R211</f>
        <v>0.90800843875985426</v>
      </c>
      <c r="AK211" s="99">
        <f>MIN((IFERROR(IF(AND($V211&lt;=AK$1,$W211&gt;=AK$1),INDEX(Reliability!P$23:P$50,MATCH($S211,Reliability!$C$23:$C$50,0)),0),0)*IF($T211="n/a",$D211*$Y211,$G211)+IFERROR(IF(AND($V211&lt;=AK$1,$W211&gt;=AK$1),INDEX(Reliability!P$23:P$50,MATCH($T211,Reliability!$C$23:$C$50,0)),0),0)*$H211*$X211*$Y211),$D211)*$R211</f>
        <v>0.86194390767757323</v>
      </c>
    </row>
    <row r="212" spans="2:37" x14ac:dyDescent="0.25">
      <c r="B212" s="118" t="str">
        <f>unique_contracts!B207</f>
        <v>PIT7_7_UNIT 2</v>
      </c>
      <c r="C212" s="99" t="str">
        <f>unique_contracts!D207</f>
        <v>Online</v>
      </c>
      <c r="D212" s="117">
        <f>unique_contracts!J207</f>
        <v>54.6</v>
      </c>
      <c r="E212" s="99">
        <f>unique_contracts!M207</f>
        <v>0</v>
      </c>
      <c r="F212" s="99">
        <f>unique_contracts!N207</f>
        <v>0</v>
      </c>
      <c r="G212" s="99">
        <f>unique_contracts!P207</f>
        <v>0</v>
      </c>
      <c r="H212" s="99">
        <f>unique_contracts!R207</f>
        <v>0</v>
      </c>
      <c r="I212" s="99">
        <f>unique_contracts!V207</f>
        <v>0</v>
      </c>
      <c r="J212" s="118" t="str">
        <f>unique_contracts!AB207</f>
        <v>Owned</v>
      </c>
      <c r="K212" s="99">
        <f>unique_contracts!AM207</f>
        <v>1950</v>
      </c>
      <c r="L212" s="99">
        <f>unique_contracts!AN207</f>
        <v>1</v>
      </c>
      <c r="M212" s="99">
        <f>unique_contracts!AO207</f>
        <v>1</v>
      </c>
      <c r="N212" s="99">
        <f>unique_contracts!AP207</f>
        <v>2099</v>
      </c>
      <c r="O212" s="99">
        <f>unique_contracts!AQ207</f>
        <v>12</v>
      </c>
      <c r="P212" s="99">
        <f>unique_contracts!AR207</f>
        <v>31</v>
      </c>
      <c r="Q212" s="99" t="str">
        <f>unique_contracts!BP207</f>
        <v>EnergyCapacity</v>
      </c>
      <c r="R212" s="99">
        <f t="shared" si="21"/>
        <v>1</v>
      </c>
      <c r="S212" s="99" t="str">
        <f>IFERROR(IF(AND(I212&gt;0,E212="NotHybrid"),_xlfn.CONCAT(MAX(MIN(ROUNDDOWN(I212/D212,0),8),4),INDEX(resources!$G:$G,MATCH(B212,resources!$A:$A,0))),INDEX(resources!$G:$G,MATCH(B212,resources!$A:$A,0))),"n/a")</f>
        <v>hydro</v>
      </c>
      <c r="T212" s="99" t="str">
        <f t="shared" si="22"/>
        <v>n/a</v>
      </c>
      <c r="U212" s="99" t="str">
        <f t="shared" si="23"/>
        <v>hydro</v>
      </c>
      <c r="V212" s="99">
        <f t="shared" si="24"/>
        <v>1950</v>
      </c>
      <c r="W212" s="99">
        <f t="shared" si="25"/>
        <v>2099</v>
      </c>
      <c r="X212" s="116">
        <f t="shared" si="26"/>
        <v>1</v>
      </c>
      <c r="Y212" s="116">
        <f t="shared" si="27"/>
        <v>1</v>
      </c>
      <c r="Z212" s="99">
        <f>MIN((IFERROR(IF(AND($V212&lt;=Z$1,$W212&gt;=Z$1),INDEX(Reliability!E$23:E$50,MATCH($S212,Reliability!$C$23:$C$50,0)),0),0)*IF($T212="n/a",$D212*$Y212,$G212)+IFERROR(IF(AND($V212&lt;=Z$1,$W212&gt;=Z$1),INDEX(Reliability!E$23:E$50,MATCH($T212,Reliability!$C$23:$C$50,0)),0),0)*$H212*$X212*$Y212),$D212)*$R212</f>
        <v>27.741464267529899</v>
      </c>
      <c r="AA212" s="99">
        <f>MIN((IFERROR(IF(AND($V212&lt;=AA$1,$W212&gt;=AA$1),INDEX(Reliability!F$23:F$50,MATCH($S212,Reliability!$C$23:$C$50,0)),0),0)*IF($T212="n/a",$D212*$Y212,$G212)+IFERROR(IF(AND($V212&lt;=AA$1,$W212&gt;=AA$1),INDEX(Reliability!F$23:F$50,MATCH($T212,Reliability!$C$23:$C$50,0)),0),0)*$H212*$X212*$Y212),$D212)*$R212</f>
        <v>28.466574866663059</v>
      </c>
      <c r="AB212" s="99">
        <f>MIN((IFERROR(IF(AND($V212&lt;=AB$1,$W212&gt;=AB$1),INDEX(Reliability!G$23:G$50,MATCH($S212,Reliability!$C$23:$C$50,0)),0),0)*IF($T212="n/a",$D212*$Y212,$G212)+IFERROR(IF(AND($V212&lt;=AB$1,$W212&gt;=AB$1),INDEX(Reliability!G$23:G$50,MATCH($T212,Reliability!$C$23:$C$50,0)),0),0)*$H212*$X212*$Y212),$D212)*$R212</f>
        <v>29.191685465796219</v>
      </c>
      <c r="AC212" s="99">
        <f>MIN((IFERROR(IF(AND($V212&lt;=AC$1,$W212&gt;=AC$1),INDEX(Reliability!H$23:H$50,MATCH($S212,Reliability!$C$23:$C$50,0)),0),0)*IF($T212="n/a",$D212*$Y212,$G212)+IFERROR(IF(AND($V212&lt;=AC$1,$W212&gt;=AC$1),INDEX(Reliability!H$23:H$50,MATCH($T212,Reliability!$C$23:$C$50,0)),0),0)*$H212*$X212*$Y212),$D212)*$R212</f>
        <v>28.645028319625673</v>
      </c>
      <c r="AD212" s="99">
        <f>MIN((IFERROR(IF(AND($V212&lt;=AD$1,$W212&gt;=AD$1),INDEX(Reliability!I$23:I$50,MATCH($S212,Reliability!$C$23:$C$50,0)),0),0)*IF($T212="n/a",$D212*$Y212,$G212)+IFERROR(IF(AND($V212&lt;=AD$1,$W212&gt;=AD$1),INDEX(Reliability!I$23:I$50,MATCH($T212,Reliability!$C$23:$C$50,0)),0),0)*$H212*$X212*$Y212),$D212)*$R212</f>
        <v>28.098371173455131</v>
      </c>
      <c r="AE212" s="99">
        <f>MIN((IFERROR(IF(AND($V212&lt;=AE$1,$W212&gt;=AE$1),INDEX(Reliability!J$23:J$50,MATCH($S212,Reliability!$C$23:$C$50,0)),0),0)*IF($T212="n/a",$D212*$Y212,$G212)+IFERROR(IF(AND($V212&lt;=AE$1,$W212&gt;=AE$1),INDEX(Reliability!J$23:J$50,MATCH($T212,Reliability!$C$23:$C$50,0)),0),0)*$H212*$X212*$Y212),$D212)*$R212</f>
        <v>28.919402489649165</v>
      </c>
      <c r="AF212" s="99">
        <f>MIN((IFERROR(IF(AND($V212&lt;=AF$1,$W212&gt;=AF$1),INDEX(Reliability!K$23:K$50,MATCH($S212,Reliability!$C$23:$C$50,0)),0),0)*IF($T212="n/a",$D212*$Y212,$G212)+IFERROR(IF(AND($V212&lt;=AF$1,$W212&gt;=AF$1),INDEX(Reliability!K$23:K$50,MATCH($T212,Reliability!$C$23:$C$50,0)),0),0)*$H212*$X212*$Y212),$D212)*$R212</f>
        <v>29.740433805843189</v>
      </c>
      <c r="AG212" s="99">
        <f>MIN((IFERROR(IF(AND($V212&lt;=AG$1,$W212&gt;=AG$1),INDEX(Reliability!L$23:L$50,MATCH($S212,Reliability!$C$23:$C$50,0)),0),0)*IF($T212="n/a",$D212*$Y212,$G212)+IFERROR(IF(AND($V212&lt;=AG$1,$W212&gt;=AG$1),INDEX(Reliability!L$23:L$50,MATCH($T212,Reliability!$C$23:$C$50,0)),0),0)*$H212*$X212*$Y212),$D212)*$R212</f>
        <v>28.486180326202273</v>
      </c>
      <c r="AH212" s="99">
        <f>MIN((IFERROR(IF(AND($V212&lt;=AH$1,$W212&gt;=AH$1),INDEX(Reliability!M$23:M$50,MATCH($S212,Reliability!$C$23:$C$50,0)),0),0)*IF($T212="n/a",$D212*$Y212,$G212)+IFERROR(IF(AND($V212&lt;=AH$1,$W212&gt;=AH$1),INDEX(Reliability!M$23:M$50,MATCH($T212,Reliability!$C$23:$C$50,0)),0),0)*$H212*$X212*$Y212),$D212)*$R212</f>
        <v>27.231926846561354</v>
      </c>
      <c r="AI212" s="99">
        <f>MIN((IFERROR(IF(AND($V212&lt;=AI$1,$W212&gt;=AI$1),INDEX(Reliability!N$23:N$50,MATCH($S212,Reliability!$C$23:$C$50,0)),0),0)*IF($T212="n/a",$D212*$Y212,$G212)+IFERROR(IF(AND($V212&lt;=AI$1,$W212&gt;=AI$1),INDEX(Reliability!N$23:N$50,MATCH($T212,Reliability!$C$23:$C$50,0)),0),0)*$H212*$X212*$Y212),$D212)*$R212</f>
        <v>25.977673366920431</v>
      </c>
      <c r="AJ212" s="99">
        <f>MIN((IFERROR(IF(AND($V212&lt;=AJ$1,$W212&gt;=AJ$1),INDEX(Reliability!O$23:O$50,MATCH($S212,Reliability!$C$23:$C$50,0)),0),0)*IF($T212="n/a",$D212*$Y212,$G212)+IFERROR(IF(AND($V212&lt;=AJ$1,$W212&gt;=AJ$1),INDEX(Reliability!O$23:O$50,MATCH($T212,Reliability!$C$23:$C$50,0)),0),0)*$H212*$X212*$Y212),$D212)*$R212</f>
        <v>24.723419887279512</v>
      </c>
      <c r="AK212" s="99">
        <f>MIN((IFERROR(IF(AND($V212&lt;=AK$1,$W212&gt;=AK$1),INDEX(Reliability!P$23:P$50,MATCH($S212,Reliability!$C$23:$C$50,0)),0),0)*IF($T212="n/a",$D212*$Y212,$G212)+IFERROR(IF(AND($V212&lt;=AK$1,$W212&gt;=AK$1),INDEX(Reliability!P$23:P$50,MATCH($T212,Reliability!$C$23:$C$50,0)),0),0)*$H212*$X212*$Y212),$D212)*$R212</f>
        <v>23.469166407638589</v>
      </c>
    </row>
    <row r="213" spans="2:37" x14ac:dyDescent="0.25">
      <c r="B213" s="118" t="str">
        <f>unique_contracts!B208</f>
        <v>PIT7_7_UNIT 1</v>
      </c>
      <c r="C213" s="99" t="str">
        <f>unique_contracts!D208</f>
        <v>Online</v>
      </c>
      <c r="D213" s="117">
        <f>unique_contracts!J208</f>
        <v>55.7</v>
      </c>
      <c r="E213" s="99">
        <f>unique_contracts!M208</f>
        <v>0</v>
      </c>
      <c r="F213" s="99">
        <f>unique_contracts!N208</f>
        <v>0</v>
      </c>
      <c r="G213" s="99">
        <f>unique_contracts!P208</f>
        <v>0</v>
      </c>
      <c r="H213" s="99">
        <f>unique_contracts!R208</f>
        <v>0</v>
      </c>
      <c r="I213" s="99">
        <f>unique_contracts!V208</f>
        <v>0</v>
      </c>
      <c r="J213" s="118" t="str">
        <f>unique_contracts!AB208</f>
        <v>Owned</v>
      </c>
      <c r="K213" s="99">
        <f>unique_contracts!AM208</f>
        <v>1950</v>
      </c>
      <c r="L213" s="99">
        <f>unique_contracts!AN208</f>
        <v>1</v>
      </c>
      <c r="M213" s="99">
        <f>unique_contracts!AO208</f>
        <v>1</v>
      </c>
      <c r="N213" s="99">
        <f>unique_contracts!AP208</f>
        <v>2099</v>
      </c>
      <c r="O213" s="99">
        <f>unique_contracts!AQ208</f>
        <v>12</v>
      </c>
      <c r="P213" s="99">
        <f>unique_contracts!AR208</f>
        <v>31</v>
      </c>
      <c r="Q213" s="99" t="str">
        <f>unique_contracts!BP208</f>
        <v>EnergyCapacity</v>
      </c>
      <c r="R213" s="99">
        <f t="shared" si="21"/>
        <v>1</v>
      </c>
      <c r="S213" s="99" t="str">
        <f>IFERROR(IF(AND(I213&gt;0,E213="NotHybrid"),_xlfn.CONCAT(MAX(MIN(ROUNDDOWN(I213/D213,0),8),4),INDEX(resources!$G:$G,MATCH(B213,resources!$A:$A,0))),INDEX(resources!$G:$G,MATCH(B213,resources!$A:$A,0))),"n/a")</f>
        <v>hydro</v>
      </c>
      <c r="T213" s="99" t="str">
        <f t="shared" si="22"/>
        <v>n/a</v>
      </c>
      <c r="U213" s="99" t="str">
        <f t="shared" si="23"/>
        <v>hydro</v>
      </c>
      <c r="V213" s="99">
        <f t="shared" si="24"/>
        <v>1950</v>
      </c>
      <c r="W213" s="99">
        <f t="shared" si="25"/>
        <v>2099</v>
      </c>
      <c r="X213" s="116">
        <f t="shared" si="26"/>
        <v>1</v>
      </c>
      <c r="Y213" s="116">
        <f t="shared" si="27"/>
        <v>1</v>
      </c>
      <c r="Z213" s="99">
        <f>MIN((IFERROR(IF(AND($V213&lt;=Z$1,$W213&gt;=Z$1),INDEX(Reliability!E$23:E$50,MATCH($S213,Reliability!$C$23:$C$50,0)),0),0)*IF($T213="n/a",$D213*$Y213,$G213)+IFERROR(IF(AND($V213&lt;=Z$1,$W213&gt;=Z$1),INDEX(Reliability!E$23:E$50,MATCH($T213,Reliability!$C$23:$C$50,0)),0),0)*$H213*$X213*$Y213),$D213)*$R213</f>
        <v>28.300358236289657</v>
      </c>
      <c r="AA213" s="99">
        <f>MIN((IFERROR(IF(AND($V213&lt;=AA$1,$W213&gt;=AA$1),INDEX(Reliability!F$23:F$50,MATCH($S213,Reliability!$C$23:$C$50,0)),0),0)*IF($T213="n/a",$D213*$Y213,$G213)+IFERROR(IF(AND($V213&lt;=AA$1,$W213&gt;=AA$1),INDEX(Reliability!F$23:F$50,MATCH($T213,Reliability!$C$23:$C$50,0)),0),0)*$H213*$X213*$Y213),$D213)*$R213</f>
        <v>29.04007729071671</v>
      </c>
      <c r="AB213" s="99">
        <f>MIN((IFERROR(IF(AND($V213&lt;=AB$1,$W213&gt;=AB$1),INDEX(Reliability!G$23:G$50,MATCH($S213,Reliability!$C$23:$C$50,0)),0),0)*IF($T213="n/a",$D213*$Y213,$G213)+IFERROR(IF(AND($V213&lt;=AB$1,$W213&gt;=AB$1),INDEX(Reliability!G$23:G$50,MATCH($T213,Reliability!$C$23:$C$50,0)),0),0)*$H213*$X213*$Y213),$D213)*$R213</f>
        <v>29.779796345143762</v>
      </c>
      <c r="AC213" s="99">
        <f>MIN((IFERROR(IF(AND($V213&lt;=AC$1,$W213&gt;=AC$1),INDEX(Reliability!H$23:H$50,MATCH($S213,Reliability!$C$23:$C$50,0)),0),0)*IF($T213="n/a",$D213*$Y213,$G213)+IFERROR(IF(AND($V213&lt;=AC$1,$W213&gt;=AC$1),INDEX(Reliability!H$23:H$50,MATCH($T213,Reliability!$C$23:$C$50,0)),0),0)*$H213*$X213*$Y213),$D213)*$R213</f>
        <v>29.22212595976465</v>
      </c>
      <c r="AD213" s="99">
        <f>MIN((IFERROR(IF(AND($V213&lt;=AD$1,$W213&gt;=AD$1),INDEX(Reliability!I$23:I$50,MATCH($S213,Reliability!$C$23:$C$50,0)),0),0)*IF($T213="n/a",$D213*$Y213,$G213)+IFERROR(IF(AND($V213&lt;=AD$1,$W213&gt;=AD$1),INDEX(Reliability!I$23:I$50,MATCH($T213,Reliability!$C$23:$C$50,0)),0),0)*$H213*$X213*$Y213),$D213)*$R213</f>
        <v>28.664455574385546</v>
      </c>
      <c r="AE213" s="99">
        <f>MIN((IFERROR(IF(AND($V213&lt;=AE$1,$W213&gt;=AE$1),INDEX(Reliability!J$23:J$50,MATCH($S213,Reliability!$C$23:$C$50,0)),0),0)*IF($T213="n/a",$D213*$Y213,$G213)+IFERROR(IF(AND($V213&lt;=AE$1,$W213&gt;=AE$1),INDEX(Reliability!J$23:J$50,MATCH($T213,Reliability!$C$23:$C$50,0)),0),0)*$H213*$X213*$Y213),$D213)*$R213</f>
        <v>29.502027814532205</v>
      </c>
      <c r="AF213" s="99">
        <f>MIN((IFERROR(IF(AND($V213&lt;=AF$1,$W213&gt;=AF$1),INDEX(Reliability!K$23:K$50,MATCH($S213,Reliability!$C$23:$C$50,0)),0),0)*IF($T213="n/a",$D213*$Y213,$G213)+IFERROR(IF(AND($V213&lt;=AF$1,$W213&gt;=AF$1),INDEX(Reliability!K$23:K$50,MATCH($T213,Reliability!$C$23:$C$50,0)),0),0)*$H213*$X213*$Y213),$D213)*$R213</f>
        <v>30.339600054678861</v>
      </c>
      <c r="AG213" s="99">
        <f>MIN((IFERROR(IF(AND($V213&lt;=AG$1,$W213&gt;=AG$1),INDEX(Reliability!L$23:L$50,MATCH($S213,Reliability!$C$23:$C$50,0)),0),0)*IF($T213="n/a",$D213*$Y213,$G213)+IFERROR(IF(AND($V213&lt;=AG$1,$W213&gt;=AG$1),INDEX(Reliability!L$23:L$50,MATCH($T213,Reliability!$C$23:$C$50,0)),0),0)*$H213*$X213*$Y213),$D213)*$R213</f>
        <v>29.060077732041513</v>
      </c>
      <c r="AH213" s="99">
        <f>MIN((IFERROR(IF(AND($V213&lt;=AH$1,$W213&gt;=AH$1),INDEX(Reliability!M$23:M$50,MATCH($S213,Reliability!$C$23:$C$50,0)),0),0)*IF($T213="n/a",$D213*$Y213,$G213)+IFERROR(IF(AND($V213&lt;=AH$1,$W213&gt;=AH$1),INDEX(Reliability!M$23:M$50,MATCH($T213,Reliability!$C$23:$C$50,0)),0),0)*$H213*$X213*$Y213),$D213)*$R213</f>
        <v>27.780555409404165</v>
      </c>
      <c r="AI213" s="99">
        <f>MIN((IFERROR(IF(AND($V213&lt;=AI$1,$W213&gt;=AI$1),INDEX(Reliability!N$23:N$50,MATCH($S213,Reliability!$C$23:$C$50,0)),0),0)*IF($T213="n/a",$D213*$Y213,$G213)+IFERROR(IF(AND($V213&lt;=AI$1,$W213&gt;=AI$1),INDEX(Reliability!N$23:N$50,MATCH($T213,Reliability!$C$23:$C$50,0)),0),0)*$H213*$X213*$Y213),$D213)*$R213</f>
        <v>26.501033086766814</v>
      </c>
      <c r="AJ213" s="99">
        <f>MIN((IFERROR(IF(AND($V213&lt;=AJ$1,$W213&gt;=AJ$1),INDEX(Reliability!O$23:O$50,MATCH($S213,Reliability!$C$23:$C$50,0)),0),0)*IF($T213="n/a",$D213*$Y213,$G213)+IFERROR(IF(AND($V213&lt;=AJ$1,$W213&gt;=AJ$1),INDEX(Reliability!O$23:O$50,MATCH($T213,Reliability!$C$23:$C$50,0)),0),0)*$H213*$X213*$Y213),$D213)*$R213</f>
        <v>25.221510764129466</v>
      </c>
      <c r="AK213" s="99">
        <f>MIN((IFERROR(IF(AND($V213&lt;=AK$1,$W213&gt;=AK$1),INDEX(Reliability!P$23:P$50,MATCH($S213,Reliability!$C$23:$C$50,0)),0),0)*IF($T213="n/a",$D213*$Y213,$G213)+IFERROR(IF(AND($V213&lt;=AK$1,$W213&gt;=AK$1),INDEX(Reliability!P$23:P$50,MATCH($T213,Reliability!$C$23:$C$50,0)),0),0)*$H213*$X213*$Y213),$D213)*$R213</f>
        <v>23.941988441492114</v>
      </c>
    </row>
    <row r="214" spans="2:37" x14ac:dyDescent="0.25">
      <c r="B214" s="118" t="str">
        <f>unique_contracts!B209</f>
        <v>PIT6_7_UNIT 2</v>
      </c>
      <c r="C214" s="99" t="str">
        <f>unique_contracts!D209</f>
        <v>Online</v>
      </c>
      <c r="D214" s="117">
        <f>unique_contracts!J209</f>
        <v>40</v>
      </c>
      <c r="E214" s="99">
        <f>unique_contracts!M209</f>
        <v>0</v>
      </c>
      <c r="F214" s="99">
        <f>unique_contracts!N209</f>
        <v>0</v>
      </c>
      <c r="G214" s="99">
        <f>unique_contracts!P209</f>
        <v>0</v>
      </c>
      <c r="H214" s="99">
        <f>unique_contracts!R209</f>
        <v>0</v>
      </c>
      <c r="I214" s="99">
        <f>unique_contracts!V209</f>
        <v>0</v>
      </c>
      <c r="J214" s="118" t="str">
        <f>unique_contracts!AB209</f>
        <v>Owned</v>
      </c>
      <c r="K214" s="99">
        <f>unique_contracts!AM209</f>
        <v>1950</v>
      </c>
      <c r="L214" s="99">
        <f>unique_contracts!AN209</f>
        <v>1</v>
      </c>
      <c r="M214" s="99">
        <f>unique_contracts!AO209</f>
        <v>1</v>
      </c>
      <c r="N214" s="99">
        <f>unique_contracts!AP209</f>
        <v>2099</v>
      </c>
      <c r="O214" s="99">
        <f>unique_contracts!AQ209</f>
        <v>12</v>
      </c>
      <c r="P214" s="99">
        <f>unique_contracts!AR209</f>
        <v>31</v>
      </c>
      <c r="Q214" s="99" t="str">
        <f>unique_contracts!BP209</f>
        <v>EnergyCapacity</v>
      </c>
      <c r="R214" s="99">
        <f t="shared" si="21"/>
        <v>1</v>
      </c>
      <c r="S214" s="99" t="str">
        <f>IFERROR(IF(AND(I214&gt;0,E214="NotHybrid"),_xlfn.CONCAT(MAX(MIN(ROUNDDOWN(I214/D214,0),8),4),INDEX(resources!$G:$G,MATCH(B214,resources!$A:$A,0))),INDEX(resources!$G:$G,MATCH(B214,resources!$A:$A,0))),"n/a")</f>
        <v>hydro</v>
      </c>
      <c r="T214" s="99" t="str">
        <f t="shared" si="22"/>
        <v>n/a</v>
      </c>
      <c r="U214" s="99" t="str">
        <f t="shared" si="23"/>
        <v>hydro</v>
      </c>
      <c r="V214" s="99">
        <f t="shared" si="24"/>
        <v>1950</v>
      </c>
      <c r="W214" s="99">
        <f t="shared" si="25"/>
        <v>2099</v>
      </c>
      <c r="X214" s="116">
        <f t="shared" si="26"/>
        <v>1</v>
      </c>
      <c r="Y214" s="116">
        <f t="shared" si="27"/>
        <v>1</v>
      </c>
      <c r="Z214" s="99">
        <f>MIN((IFERROR(IF(AND($V214&lt;=Z$1,$W214&gt;=Z$1),INDEX(Reliability!E$23:E$50,MATCH($S214,Reliability!$C$23:$C$50,0)),0),0)*IF($T214="n/a",$D214*$Y214,$G214)+IFERROR(IF(AND($V214&lt;=Z$1,$W214&gt;=Z$1),INDEX(Reliability!E$23:E$50,MATCH($T214,Reliability!$C$23:$C$50,0)),0),0)*$H214*$X214*$Y214),$D214)*$R214</f>
        <v>20.32341704580945</v>
      </c>
      <c r="AA214" s="99">
        <f>MIN((IFERROR(IF(AND($V214&lt;=AA$1,$W214&gt;=AA$1),INDEX(Reliability!F$23:F$50,MATCH($S214,Reliability!$C$23:$C$50,0)),0),0)*IF($T214="n/a",$D214*$Y214,$G214)+IFERROR(IF(AND($V214&lt;=AA$1,$W214&gt;=AA$1),INDEX(Reliability!F$23:F$50,MATCH($T214,Reliability!$C$23:$C$50,0)),0),0)*$H214*$X214*$Y214),$D214)*$R214</f>
        <v>20.854633601950958</v>
      </c>
      <c r="AB214" s="99">
        <f>MIN((IFERROR(IF(AND($V214&lt;=AB$1,$W214&gt;=AB$1),INDEX(Reliability!G$23:G$50,MATCH($S214,Reliability!$C$23:$C$50,0)),0),0)*IF($T214="n/a",$D214*$Y214,$G214)+IFERROR(IF(AND($V214&lt;=AB$1,$W214&gt;=AB$1),INDEX(Reliability!G$23:G$50,MATCH($T214,Reliability!$C$23:$C$50,0)),0),0)*$H214*$X214*$Y214),$D214)*$R214</f>
        <v>21.385850158092467</v>
      </c>
      <c r="AC214" s="99">
        <f>MIN((IFERROR(IF(AND($V214&lt;=AC$1,$W214&gt;=AC$1),INDEX(Reliability!H$23:H$50,MATCH($S214,Reliability!$C$23:$C$50,0)),0),0)*IF($T214="n/a",$D214*$Y214,$G214)+IFERROR(IF(AND($V214&lt;=AC$1,$W214&gt;=AC$1),INDEX(Reliability!H$23:H$50,MATCH($T214,Reliability!$C$23:$C$50,0)),0),0)*$H214*$X214*$Y214),$D214)*$R214</f>
        <v>20.985368732326499</v>
      </c>
      <c r="AD214" s="99">
        <f>MIN((IFERROR(IF(AND($V214&lt;=AD$1,$W214&gt;=AD$1),INDEX(Reliability!I$23:I$50,MATCH($S214,Reliability!$C$23:$C$50,0)),0),0)*IF($T214="n/a",$D214*$Y214,$G214)+IFERROR(IF(AND($V214&lt;=AD$1,$W214&gt;=AD$1),INDEX(Reliability!I$23:I$50,MATCH($T214,Reliability!$C$23:$C$50,0)),0),0)*$H214*$X214*$Y214),$D214)*$R214</f>
        <v>20.584887306560535</v>
      </c>
      <c r="AE214" s="99">
        <f>MIN((IFERROR(IF(AND($V214&lt;=AE$1,$W214&gt;=AE$1),INDEX(Reliability!J$23:J$50,MATCH($S214,Reliability!$C$23:$C$50,0)),0),0)*IF($T214="n/a",$D214*$Y214,$G214)+IFERROR(IF(AND($V214&lt;=AE$1,$W214&gt;=AE$1),INDEX(Reliability!J$23:J$50,MATCH($T214,Reliability!$C$23:$C$50,0)),0),0)*$H214*$X214*$Y214),$D214)*$R214</f>
        <v>21.186375450292427</v>
      </c>
      <c r="AF214" s="99">
        <f>MIN((IFERROR(IF(AND($V214&lt;=AF$1,$W214&gt;=AF$1),INDEX(Reliability!K$23:K$50,MATCH($S214,Reliability!$C$23:$C$50,0)),0),0)*IF($T214="n/a",$D214*$Y214,$G214)+IFERROR(IF(AND($V214&lt;=AF$1,$W214&gt;=AF$1),INDEX(Reliability!K$23:K$50,MATCH($T214,Reliability!$C$23:$C$50,0)),0),0)*$H214*$X214*$Y214),$D214)*$R214</f>
        <v>21.787863594024316</v>
      </c>
      <c r="AG214" s="99">
        <f>MIN((IFERROR(IF(AND($V214&lt;=AG$1,$W214&gt;=AG$1),INDEX(Reliability!L$23:L$50,MATCH($S214,Reliability!$C$23:$C$50,0)),0),0)*IF($T214="n/a",$D214*$Y214,$G214)+IFERROR(IF(AND($V214&lt;=AG$1,$W214&gt;=AG$1),INDEX(Reliability!L$23:L$50,MATCH($T214,Reliability!$C$23:$C$50,0)),0),0)*$H214*$X214*$Y214),$D214)*$R214</f>
        <v>20.868996575972361</v>
      </c>
      <c r="AH214" s="99">
        <f>MIN((IFERROR(IF(AND($V214&lt;=AH$1,$W214&gt;=AH$1),INDEX(Reliability!M$23:M$50,MATCH($S214,Reliability!$C$23:$C$50,0)),0),0)*IF($T214="n/a",$D214*$Y214,$G214)+IFERROR(IF(AND($V214&lt;=AH$1,$W214&gt;=AH$1),INDEX(Reliability!M$23:M$50,MATCH($T214,Reliability!$C$23:$C$50,0)),0),0)*$H214*$X214*$Y214),$D214)*$R214</f>
        <v>19.950129557920405</v>
      </c>
      <c r="AI214" s="99">
        <f>MIN((IFERROR(IF(AND($V214&lt;=AI$1,$W214&gt;=AI$1),INDEX(Reliability!N$23:N$50,MATCH($S214,Reliability!$C$23:$C$50,0)),0),0)*IF($T214="n/a",$D214*$Y214,$G214)+IFERROR(IF(AND($V214&lt;=AI$1,$W214&gt;=AI$1),INDEX(Reliability!N$23:N$50,MATCH($T214,Reliability!$C$23:$C$50,0)),0),0)*$H214*$X214*$Y214),$D214)*$R214</f>
        <v>19.031262539868447</v>
      </c>
      <c r="AJ214" s="99">
        <f>MIN((IFERROR(IF(AND($V214&lt;=AJ$1,$W214&gt;=AJ$1),INDEX(Reliability!O$23:O$50,MATCH($S214,Reliability!$C$23:$C$50,0)),0),0)*IF($T214="n/a",$D214*$Y214,$G214)+IFERROR(IF(AND($V214&lt;=AJ$1,$W214&gt;=AJ$1),INDEX(Reliability!O$23:O$50,MATCH($T214,Reliability!$C$23:$C$50,0)),0),0)*$H214*$X214*$Y214),$D214)*$R214</f>
        <v>18.112395521816492</v>
      </c>
      <c r="AK214" s="99">
        <f>MIN((IFERROR(IF(AND($V214&lt;=AK$1,$W214&gt;=AK$1),INDEX(Reliability!P$23:P$50,MATCH($S214,Reliability!$C$23:$C$50,0)),0),0)*IF($T214="n/a",$D214*$Y214,$G214)+IFERROR(IF(AND($V214&lt;=AK$1,$W214&gt;=AK$1),INDEX(Reliability!P$23:P$50,MATCH($T214,Reliability!$C$23:$C$50,0)),0),0)*$H214*$X214*$Y214),$D214)*$R214</f>
        <v>17.193528503764533</v>
      </c>
    </row>
    <row r="215" spans="2:37" x14ac:dyDescent="0.25">
      <c r="B215" s="118" t="str">
        <f>unique_contracts!B210</f>
        <v>PIT6_7_UNIT 1</v>
      </c>
      <c r="C215" s="99" t="str">
        <f>unique_contracts!D210</f>
        <v>Online</v>
      </c>
      <c r="D215" s="117">
        <f>unique_contracts!J210</f>
        <v>39</v>
      </c>
      <c r="E215" s="99">
        <f>unique_contracts!M210</f>
        <v>0</v>
      </c>
      <c r="F215" s="99">
        <f>unique_contracts!N210</f>
        <v>0</v>
      </c>
      <c r="G215" s="99">
        <f>unique_contracts!P210</f>
        <v>0</v>
      </c>
      <c r="H215" s="99">
        <f>unique_contracts!R210</f>
        <v>0</v>
      </c>
      <c r="I215" s="99">
        <f>unique_contracts!V210</f>
        <v>0</v>
      </c>
      <c r="J215" s="118" t="str">
        <f>unique_contracts!AB210</f>
        <v>Owned</v>
      </c>
      <c r="K215" s="99">
        <f>unique_contracts!AM210</f>
        <v>1950</v>
      </c>
      <c r="L215" s="99">
        <f>unique_contracts!AN210</f>
        <v>1</v>
      </c>
      <c r="M215" s="99">
        <f>unique_contracts!AO210</f>
        <v>1</v>
      </c>
      <c r="N215" s="99">
        <f>unique_contracts!AP210</f>
        <v>2099</v>
      </c>
      <c r="O215" s="99">
        <f>unique_contracts!AQ210</f>
        <v>12</v>
      </c>
      <c r="P215" s="99">
        <f>unique_contracts!AR210</f>
        <v>31</v>
      </c>
      <c r="Q215" s="99" t="str">
        <f>unique_contracts!BP210</f>
        <v>EnergyCapacity</v>
      </c>
      <c r="R215" s="99">
        <f t="shared" si="21"/>
        <v>1</v>
      </c>
      <c r="S215" s="99" t="str">
        <f>IFERROR(IF(AND(I215&gt;0,E215="NotHybrid"),_xlfn.CONCAT(MAX(MIN(ROUNDDOWN(I215/D215,0),8),4),INDEX(resources!$G:$G,MATCH(B215,resources!$A:$A,0))),INDEX(resources!$G:$G,MATCH(B215,resources!$A:$A,0))),"n/a")</f>
        <v>hydro</v>
      </c>
      <c r="T215" s="99" t="str">
        <f t="shared" si="22"/>
        <v>n/a</v>
      </c>
      <c r="U215" s="99" t="str">
        <f t="shared" si="23"/>
        <v>hydro</v>
      </c>
      <c r="V215" s="99">
        <f t="shared" si="24"/>
        <v>1950</v>
      </c>
      <c r="W215" s="99">
        <f t="shared" si="25"/>
        <v>2099</v>
      </c>
      <c r="X215" s="116">
        <f t="shared" si="26"/>
        <v>1</v>
      </c>
      <c r="Y215" s="116">
        <f t="shared" si="27"/>
        <v>1</v>
      </c>
      <c r="Z215" s="99">
        <f>MIN((IFERROR(IF(AND($V215&lt;=Z$1,$W215&gt;=Z$1),INDEX(Reliability!E$23:E$50,MATCH($S215,Reliability!$C$23:$C$50,0)),0),0)*IF($T215="n/a",$D215*$Y215,$G215)+IFERROR(IF(AND($V215&lt;=Z$1,$W215&gt;=Z$1),INDEX(Reliability!E$23:E$50,MATCH($T215,Reliability!$C$23:$C$50,0)),0),0)*$H215*$X215*$Y215),$D215)*$R215</f>
        <v>19.815331619664214</v>
      </c>
      <c r="AA215" s="99">
        <f>MIN((IFERROR(IF(AND($V215&lt;=AA$1,$W215&gt;=AA$1),INDEX(Reliability!F$23:F$50,MATCH($S215,Reliability!$C$23:$C$50,0)),0),0)*IF($T215="n/a",$D215*$Y215,$G215)+IFERROR(IF(AND($V215&lt;=AA$1,$W215&gt;=AA$1),INDEX(Reliability!F$23:F$50,MATCH($T215,Reliability!$C$23:$C$50,0)),0),0)*$H215*$X215*$Y215),$D215)*$R215</f>
        <v>20.333267761902185</v>
      </c>
      <c r="AB215" s="99">
        <f>MIN((IFERROR(IF(AND($V215&lt;=AB$1,$W215&gt;=AB$1),INDEX(Reliability!G$23:G$50,MATCH($S215,Reliability!$C$23:$C$50,0)),0),0)*IF($T215="n/a",$D215*$Y215,$G215)+IFERROR(IF(AND($V215&lt;=AB$1,$W215&gt;=AB$1),INDEX(Reliability!G$23:G$50,MATCH($T215,Reliability!$C$23:$C$50,0)),0),0)*$H215*$X215*$Y215),$D215)*$R215</f>
        <v>20.851203904140156</v>
      </c>
      <c r="AC215" s="99">
        <f>MIN((IFERROR(IF(AND($V215&lt;=AC$1,$W215&gt;=AC$1),INDEX(Reliability!H$23:H$50,MATCH($S215,Reliability!$C$23:$C$50,0)),0),0)*IF($T215="n/a",$D215*$Y215,$G215)+IFERROR(IF(AND($V215&lt;=AC$1,$W215&gt;=AC$1),INDEX(Reliability!H$23:H$50,MATCH($T215,Reliability!$C$23:$C$50,0)),0),0)*$H215*$X215*$Y215),$D215)*$R215</f>
        <v>20.460734514018338</v>
      </c>
      <c r="AD215" s="99">
        <f>MIN((IFERROR(IF(AND($V215&lt;=AD$1,$W215&gt;=AD$1),INDEX(Reliability!I$23:I$50,MATCH($S215,Reliability!$C$23:$C$50,0)),0),0)*IF($T215="n/a",$D215*$Y215,$G215)+IFERROR(IF(AND($V215&lt;=AD$1,$W215&gt;=AD$1),INDEX(Reliability!I$23:I$50,MATCH($T215,Reliability!$C$23:$C$50,0)),0),0)*$H215*$X215*$Y215),$D215)*$R215</f>
        <v>20.070265123896522</v>
      </c>
      <c r="AE215" s="99">
        <f>MIN((IFERROR(IF(AND($V215&lt;=AE$1,$W215&gt;=AE$1),INDEX(Reliability!J$23:J$50,MATCH($S215,Reliability!$C$23:$C$50,0)),0),0)*IF($T215="n/a",$D215*$Y215,$G215)+IFERROR(IF(AND($V215&lt;=AE$1,$W215&gt;=AE$1),INDEX(Reliability!J$23:J$50,MATCH($T215,Reliability!$C$23:$C$50,0)),0),0)*$H215*$X215*$Y215),$D215)*$R215</f>
        <v>20.656716064035116</v>
      </c>
      <c r="AF215" s="99">
        <f>MIN((IFERROR(IF(AND($V215&lt;=AF$1,$W215&gt;=AF$1),INDEX(Reliability!K$23:K$50,MATCH($S215,Reliability!$C$23:$C$50,0)),0),0)*IF($T215="n/a",$D215*$Y215,$G215)+IFERROR(IF(AND($V215&lt;=AF$1,$W215&gt;=AF$1),INDEX(Reliability!K$23:K$50,MATCH($T215,Reliability!$C$23:$C$50,0)),0),0)*$H215*$X215*$Y215),$D215)*$R215</f>
        <v>21.243167004173706</v>
      </c>
      <c r="AG215" s="99">
        <f>MIN((IFERROR(IF(AND($V215&lt;=AG$1,$W215&gt;=AG$1),INDEX(Reliability!L$23:L$50,MATCH($S215,Reliability!$C$23:$C$50,0)),0),0)*IF($T215="n/a",$D215*$Y215,$G215)+IFERROR(IF(AND($V215&lt;=AG$1,$W215&gt;=AG$1),INDEX(Reliability!L$23:L$50,MATCH($T215,Reliability!$C$23:$C$50,0)),0),0)*$H215*$X215*$Y215),$D215)*$R215</f>
        <v>20.347271661573053</v>
      </c>
      <c r="AH215" s="99">
        <f>MIN((IFERROR(IF(AND($V215&lt;=AH$1,$W215&gt;=AH$1),INDEX(Reliability!M$23:M$50,MATCH($S215,Reliability!$C$23:$C$50,0)),0),0)*IF($T215="n/a",$D215*$Y215,$G215)+IFERROR(IF(AND($V215&lt;=AH$1,$W215&gt;=AH$1),INDEX(Reliability!M$23:M$50,MATCH($T215,Reliability!$C$23:$C$50,0)),0),0)*$H215*$X215*$Y215),$D215)*$R215</f>
        <v>19.451376318972393</v>
      </c>
      <c r="AI215" s="99">
        <f>MIN((IFERROR(IF(AND($V215&lt;=AI$1,$W215&gt;=AI$1),INDEX(Reliability!N$23:N$50,MATCH($S215,Reliability!$C$23:$C$50,0)),0),0)*IF($T215="n/a",$D215*$Y215,$G215)+IFERROR(IF(AND($V215&lt;=AI$1,$W215&gt;=AI$1),INDEX(Reliability!N$23:N$50,MATCH($T215,Reliability!$C$23:$C$50,0)),0),0)*$H215*$X215*$Y215),$D215)*$R215</f>
        <v>18.555480976371737</v>
      </c>
      <c r="AJ215" s="99">
        <f>MIN((IFERROR(IF(AND($V215&lt;=AJ$1,$W215&gt;=AJ$1),INDEX(Reliability!O$23:O$50,MATCH($S215,Reliability!$C$23:$C$50,0)),0),0)*IF($T215="n/a",$D215*$Y215,$G215)+IFERROR(IF(AND($V215&lt;=AJ$1,$W215&gt;=AJ$1),INDEX(Reliability!O$23:O$50,MATCH($T215,Reliability!$C$23:$C$50,0)),0),0)*$H215*$X215*$Y215),$D215)*$R215</f>
        <v>17.65958563377108</v>
      </c>
      <c r="AK215" s="99">
        <f>MIN((IFERROR(IF(AND($V215&lt;=AK$1,$W215&gt;=AK$1),INDEX(Reliability!P$23:P$50,MATCH($S215,Reliability!$C$23:$C$50,0)),0),0)*IF($T215="n/a",$D215*$Y215,$G215)+IFERROR(IF(AND($V215&lt;=AK$1,$W215&gt;=AK$1),INDEX(Reliability!P$23:P$50,MATCH($T215,Reliability!$C$23:$C$50,0)),0),0)*$H215*$X215*$Y215),$D215)*$R215</f>
        <v>16.76369029117042</v>
      </c>
    </row>
    <row r="216" spans="2:37" x14ac:dyDescent="0.25">
      <c r="B216" s="118" t="str">
        <f>unique_contracts!B211</f>
        <v>PIT5_7_QFUNTS</v>
      </c>
      <c r="C216" s="99" t="str">
        <f>unique_contracts!D211</f>
        <v>Online</v>
      </c>
      <c r="D216" s="117">
        <f>unique_contracts!J211</f>
        <v>1.1000000000000001</v>
      </c>
      <c r="E216" s="99">
        <f>unique_contracts!M211</f>
        <v>0</v>
      </c>
      <c r="F216" s="99">
        <f>unique_contracts!N211</f>
        <v>0</v>
      </c>
      <c r="G216" s="99">
        <f>unique_contracts!P211</f>
        <v>0</v>
      </c>
      <c r="H216" s="99">
        <f>unique_contracts!R211</f>
        <v>0</v>
      </c>
      <c r="I216" s="99">
        <f>unique_contracts!V211</f>
        <v>0</v>
      </c>
      <c r="J216" s="118" t="str">
        <f>unique_contracts!AB211</f>
        <v>Buy</v>
      </c>
      <c r="K216" s="99">
        <f>unique_contracts!AM211</f>
        <v>2019</v>
      </c>
      <c r="L216" s="99">
        <f>unique_contracts!AN211</f>
        <v>1</v>
      </c>
      <c r="M216" s="99">
        <f>unique_contracts!AO211</f>
        <v>14</v>
      </c>
      <c r="N216" s="99">
        <f>unique_contracts!AP211</f>
        <v>2039</v>
      </c>
      <c r="O216" s="99">
        <f>unique_contracts!AQ211</f>
        <v>1</v>
      </c>
      <c r="P216" s="99">
        <f>unique_contracts!AR211</f>
        <v>13</v>
      </c>
      <c r="Q216" s="99" t="str">
        <f>unique_contracts!BP211</f>
        <v>EnergyCapacity</v>
      </c>
      <c r="R216" s="99">
        <f t="shared" si="21"/>
        <v>1</v>
      </c>
      <c r="S216" s="99" t="str">
        <f>IFERROR(IF(AND(I216&gt;0,E216="NotHybrid"),_xlfn.CONCAT(MAX(MIN(ROUNDDOWN(I216/D216,0),8),4),INDEX(resources!$G:$G,MATCH(B216,resources!$A:$A,0))),INDEX(resources!$G:$G,MATCH(B216,resources!$A:$A,0))),"n/a")</f>
        <v>hydro</v>
      </c>
      <c r="T216" s="99" t="str">
        <f t="shared" si="22"/>
        <v>n/a</v>
      </c>
      <c r="U216" s="99" t="str">
        <f t="shared" si="23"/>
        <v>hydro</v>
      </c>
      <c r="V216" s="99">
        <f t="shared" si="24"/>
        <v>2019</v>
      </c>
      <c r="W216" s="99">
        <f t="shared" si="25"/>
        <v>2038</v>
      </c>
      <c r="X216" s="116">
        <f t="shared" si="26"/>
        <v>1</v>
      </c>
      <c r="Y216" s="116">
        <f t="shared" si="27"/>
        <v>1</v>
      </c>
      <c r="Z216" s="99">
        <f>MIN((IFERROR(IF(AND($V216&lt;=Z$1,$W216&gt;=Z$1),INDEX(Reliability!E$23:E$50,MATCH($S216,Reliability!$C$23:$C$50,0)),0),0)*IF($T216="n/a",$D216*$Y216,$G216)+IFERROR(IF(AND($V216&lt;=Z$1,$W216&gt;=Z$1),INDEX(Reliability!E$23:E$50,MATCH($T216,Reliability!$C$23:$C$50,0)),0),0)*$H216*$X216*$Y216),$D216)*$R216</f>
        <v>0.55889396875975994</v>
      </c>
      <c r="AA216" s="99">
        <f>MIN((IFERROR(IF(AND($V216&lt;=AA$1,$W216&gt;=AA$1),INDEX(Reliability!F$23:F$50,MATCH($S216,Reliability!$C$23:$C$50,0)),0),0)*IF($T216="n/a",$D216*$Y216,$G216)+IFERROR(IF(AND($V216&lt;=AA$1,$W216&gt;=AA$1),INDEX(Reliability!F$23:F$50,MATCH($T216,Reliability!$C$23:$C$50,0)),0),0)*$H216*$X216*$Y216),$D216)*$R216</f>
        <v>0.57350242405365137</v>
      </c>
      <c r="AB216" s="99">
        <f>MIN((IFERROR(IF(AND($V216&lt;=AB$1,$W216&gt;=AB$1),INDEX(Reliability!G$23:G$50,MATCH($S216,Reliability!$C$23:$C$50,0)),0),0)*IF($T216="n/a",$D216*$Y216,$G216)+IFERROR(IF(AND($V216&lt;=AB$1,$W216&gt;=AB$1),INDEX(Reliability!G$23:G$50,MATCH($T216,Reliability!$C$23:$C$50,0)),0),0)*$H216*$X216*$Y216),$D216)*$R216</f>
        <v>0.58811087934754291</v>
      </c>
      <c r="AC216" s="99">
        <f>MIN((IFERROR(IF(AND($V216&lt;=AC$1,$W216&gt;=AC$1),INDEX(Reliability!H$23:H$50,MATCH($S216,Reliability!$C$23:$C$50,0)),0),0)*IF($T216="n/a",$D216*$Y216,$G216)+IFERROR(IF(AND($V216&lt;=AC$1,$W216&gt;=AC$1),INDEX(Reliability!H$23:H$50,MATCH($T216,Reliability!$C$23:$C$50,0)),0),0)*$H216*$X216*$Y216),$D216)*$R216</f>
        <v>0.5770976401389788</v>
      </c>
      <c r="AD216" s="99">
        <f>MIN((IFERROR(IF(AND($V216&lt;=AD$1,$W216&gt;=AD$1),INDEX(Reliability!I$23:I$50,MATCH($S216,Reliability!$C$23:$C$50,0)),0),0)*IF($T216="n/a",$D216*$Y216,$G216)+IFERROR(IF(AND($V216&lt;=AD$1,$W216&gt;=AD$1),INDEX(Reliability!I$23:I$50,MATCH($T216,Reliability!$C$23:$C$50,0)),0),0)*$H216*$X216*$Y216),$D216)*$R216</f>
        <v>0.56608440093041479</v>
      </c>
      <c r="AE216" s="99">
        <f>MIN((IFERROR(IF(AND($V216&lt;=AE$1,$W216&gt;=AE$1),INDEX(Reliability!J$23:J$50,MATCH($S216,Reliability!$C$23:$C$50,0)),0),0)*IF($T216="n/a",$D216*$Y216,$G216)+IFERROR(IF(AND($V216&lt;=AE$1,$W216&gt;=AE$1),INDEX(Reliability!J$23:J$50,MATCH($T216,Reliability!$C$23:$C$50,0)),0),0)*$H216*$X216*$Y216),$D216)*$R216</f>
        <v>0.58262532488304175</v>
      </c>
      <c r="AF216" s="99">
        <f>MIN((IFERROR(IF(AND($V216&lt;=AF$1,$W216&gt;=AF$1),INDEX(Reliability!K$23:K$50,MATCH($S216,Reliability!$C$23:$C$50,0)),0),0)*IF($T216="n/a",$D216*$Y216,$G216)+IFERROR(IF(AND($V216&lt;=AF$1,$W216&gt;=AF$1),INDEX(Reliability!K$23:K$50,MATCH($T216,Reliability!$C$23:$C$50,0)),0),0)*$H216*$X216*$Y216),$D216)*$R216</f>
        <v>0.59916624883566871</v>
      </c>
      <c r="AG216" s="99">
        <f>MIN((IFERROR(IF(AND($V216&lt;=AG$1,$W216&gt;=AG$1),INDEX(Reliability!L$23:L$50,MATCH($S216,Reliability!$C$23:$C$50,0)),0),0)*IF($T216="n/a",$D216*$Y216,$G216)+IFERROR(IF(AND($V216&lt;=AG$1,$W216&gt;=AG$1),INDEX(Reliability!L$23:L$50,MATCH($T216,Reliability!$C$23:$C$50,0)),0),0)*$H216*$X216*$Y216),$D216)*$R216</f>
        <v>0.57389740583923998</v>
      </c>
      <c r="AH216" s="99">
        <f>MIN((IFERROR(IF(AND($V216&lt;=AH$1,$W216&gt;=AH$1),INDEX(Reliability!M$23:M$50,MATCH($S216,Reliability!$C$23:$C$50,0)),0),0)*IF($T216="n/a",$D216*$Y216,$G216)+IFERROR(IF(AND($V216&lt;=AH$1,$W216&gt;=AH$1),INDEX(Reliability!M$23:M$50,MATCH($T216,Reliability!$C$23:$C$50,0)),0),0)*$H216*$X216*$Y216),$D216)*$R216</f>
        <v>0.54862856284281114</v>
      </c>
      <c r="AI216" s="99">
        <f>MIN((IFERROR(IF(AND($V216&lt;=AI$1,$W216&gt;=AI$1),INDEX(Reliability!N$23:N$50,MATCH($S216,Reliability!$C$23:$C$50,0)),0),0)*IF($T216="n/a",$D216*$Y216,$G216)+IFERROR(IF(AND($V216&lt;=AI$1,$W216&gt;=AI$1),INDEX(Reliability!N$23:N$50,MATCH($T216,Reliability!$C$23:$C$50,0)),0),0)*$H216*$X216*$Y216),$D216)*$R216</f>
        <v>0.5233597198463823</v>
      </c>
      <c r="AJ216" s="99">
        <f>MIN((IFERROR(IF(AND($V216&lt;=AJ$1,$W216&gt;=AJ$1),INDEX(Reliability!O$23:O$50,MATCH($S216,Reliability!$C$23:$C$50,0)),0),0)*IF($T216="n/a",$D216*$Y216,$G216)+IFERROR(IF(AND($V216&lt;=AJ$1,$W216&gt;=AJ$1),INDEX(Reliability!O$23:O$50,MATCH($T216,Reliability!$C$23:$C$50,0)),0),0)*$H216*$X216*$Y216),$D216)*$R216</f>
        <v>0.49809087684995357</v>
      </c>
      <c r="AK216" s="99">
        <f>MIN((IFERROR(IF(AND($V216&lt;=AK$1,$W216&gt;=AK$1),INDEX(Reliability!P$23:P$50,MATCH($S216,Reliability!$C$23:$C$50,0)),0),0)*IF($T216="n/a",$D216*$Y216,$G216)+IFERROR(IF(AND($V216&lt;=AK$1,$W216&gt;=AK$1),INDEX(Reliability!P$23:P$50,MATCH($T216,Reliability!$C$23:$C$50,0)),0),0)*$H216*$X216*$Y216),$D216)*$R216</f>
        <v>0.47282203385352473</v>
      </c>
    </row>
    <row r="217" spans="2:37" x14ac:dyDescent="0.25">
      <c r="B217" s="118" t="str">
        <f>unique_contracts!B212</f>
        <v>PIT5_7_PL3X4</v>
      </c>
      <c r="C217" s="99" t="str">
        <f>unique_contracts!D212</f>
        <v>Online</v>
      </c>
      <c r="D217" s="117">
        <f>unique_contracts!J212</f>
        <v>80</v>
      </c>
      <c r="E217" s="99">
        <f>unique_contracts!M212</f>
        <v>0</v>
      </c>
      <c r="F217" s="99">
        <f>unique_contracts!N212</f>
        <v>0</v>
      </c>
      <c r="G217" s="99">
        <f>unique_contracts!P212</f>
        <v>0</v>
      </c>
      <c r="H217" s="99">
        <f>unique_contracts!R212</f>
        <v>0</v>
      </c>
      <c r="I217" s="99">
        <f>unique_contracts!V212</f>
        <v>0</v>
      </c>
      <c r="J217" s="118" t="str">
        <f>unique_contracts!AB212</f>
        <v>Owned</v>
      </c>
      <c r="K217" s="99">
        <f>unique_contracts!AM212</f>
        <v>1950</v>
      </c>
      <c r="L217" s="99">
        <f>unique_contracts!AN212</f>
        <v>1</v>
      </c>
      <c r="M217" s="99">
        <f>unique_contracts!AO212</f>
        <v>1</v>
      </c>
      <c r="N217" s="99">
        <f>unique_contracts!AP212</f>
        <v>2099</v>
      </c>
      <c r="O217" s="99">
        <f>unique_contracts!AQ212</f>
        <v>12</v>
      </c>
      <c r="P217" s="99">
        <f>unique_contracts!AR212</f>
        <v>31</v>
      </c>
      <c r="Q217" s="99" t="str">
        <f>unique_contracts!BP212</f>
        <v>EnergyCapacity</v>
      </c>
      <c r="R217" s="99">
        <f t="shared" si="21"/>
        <v>1</v>
      </c>
      <c r="S217" s="99" t="str">
        <f>IFERROR(IF(AND(I217&gt;0,E217="NotHybrid"),_xlfn.CONCAT(MAX(MIN(ROUNDDOWN(I217/D217,0),8),4),INDEX(resources!$G:$G,MATCH(B217,resources!$A:$A,0))),INDEX(resources!$G:$G,MATCH(B217,resources!$A:$A,0))),"n/a")</f>
        <v>hydro</v>
      </c>
      <c r="T217" s="99" t="str">
        <f t="shared" si="22"/>
        <v>n/a</v>
      </c>
      <c r="U217" s="99" t="str">
        <f t="shared" si="23"/>
        <v>hydro</v>
      </c>
      <c r="V217" s="99">
        <f t="shared" si="24"/>
        <v>1950</v>
      </c>
      <c r="W217" s="99">
        <f t="shared" si="25"/>
        <v>2099</v>
      </c>
      <c r="X217" s="116">
        <f t="shared" si="26"/>
        <v>1</v>
      </c>
      <c r="Y217" s="116">
        <f t="shared" si="27"/>
        <v>1</v>
      </c>
      <c r="Z217" s="99">
        <f>MIN((IFERROR(IF(AND($V217&lt;=Z$1,$W217&gt;=Z$1),INDEX(Reliability!E$23:E$50,MATCH($S217,Reliability!$C$23:$C$50,0)),0),0)*IF($T217="n/a",$D217*$Y217,$G217)+IFERROR(IF(AND($V217&lt;=Z$1,$W217&gt;=Z$1),INDEX(Reliability!E$23:E$50,MATCH($T217,Reliability!$C$23:$C$50,0)),0),0)*$H217*$X217*$Y217),$D217)*$R217</f>
        <v>40.646834091618899</v>
      </c>
      <c r="AA217" s="99">
        <f>MIN((IFERROR(IF(AND($V217&lt;=AA$1,$W217&gt;=AA$1),INDEX(Reliability!F$23:F$50,MATCH($S217,Reliability!$C$23:$C$50,0)),0),0)*IF($T217="n/a",$D217*$Y217,$G217)+IFERROR(IF(AND($V217&lt;=AA$1,$W217&gt;=AA$1),INDEX(Reliability!F$23:F$50,MATCH($T217,Reliability!$C$23:$C$50,0)),0),0)*$H217*$X217*$Y217),$D217)*$R217</f>
        <v>41.709267203901916</v>
      </c>
      <c r="AB217" s="99">
        <f>MIN((IFERROR(IF(AND($V217&lt;=AB$1,$W217&gt;=AB$1),INDEX(Reliability!G$23:G$50,MATCH($S217,Reliability!$C$23:$C$50,0)),0),0)*IF($T217="n/a",$D217*$Y217,$G217)+IFERROR(IF(AND($V217&lt;=AB$1,$W217&gt;=AB$1),INDEX(Reliability!G$23:G$50,MATCH($T217,Reliability!$C$23:$C$50,0)),0),0)*$H217*$X217*$Y217),$D217)*$R217</f>
        <v>42.771700316184933</v>
      </c>
      <c r="AC217" s="99">
        <f>MIN((IFERROR(IF(AND($V217&lt;=AC$1,$W217&gt;=AC$1),INDEX(Reliability!H$23:H$50,MATCH($S217,Reliability!$C$23:$C$50,0)),0),0)*IF($T217="n/a",$D217*$Y217,$G217)+IFERROR(IF(AND($V217&lt;=AC$1,$W217&gt;=AC$1),INDEX(Reliability!H$23:H$50,MATCH($T217,Reliability!$C$23:$C$50,0)),0),0)*$H217*$X217*$Y217),$D217)*$R217</f>
        <v>41.970737464652998</v>
      </c>
      <c r="AD217" s="99">
        <f>MIN((IFERROR(IF(AND($V217&lt;=AD$1,$W217&gt;=AD$1),INDEX(Reliability!I$23:I$50,MATCH($S217,Reliability!$C$23:$C$50,0)),0),0)*IF($T217="n/a",$D217*$Y217,$G217)+IFERROR(IF(AND($V217&lt;=AD$1,$W217&gt;=AD$1),INDEX(Reliability!I$23:I$50,MATCH($T217,Reliability!$C$23:$C$50,0)),0),0)*$H217*$X217*$Y217),$D217)*$R217</f>
        <v>41.169774613121071</v>
      </c>
      <c r="AE217" s="99">
        <f>MIN((IFERROR(IF(AND($V217&lt;=AE$1,$W217&gt;=AE$1),INDEX(Reliability!J$23:J$50,MATCH($S217,Reliability!$C$23:$C$50,0)),0),0)*IF($T217="n/a",$D217*$Y217,$G217)+IFERROR(IF(AND($V217&lt;=AE$1,$W217&gt;=AE$1),INDEX(Reliability!J$23:J$50,MATCH($T217,Reliability!$C$23:$C$50,0)),0),0)*$H217*$X217*$Y217),$D217)*$R217</f>
        <v>42.372750900584855</v>
      </c>
      <c r="AF217" s="99">
        <f>MIN((IFERROR(IF(AND($V217&lt;=AF$1,$W217&gt;=AF$1),INDEX(Reliability!K$23:K$50,MATCH($S217,Reliability!$C$23:$C$50,0)),0),0)*IF($T217="n/a",$D217*$Y217,$G217)+IFERROR(IF(AND($V217&lt;=AF$1,$W217&gt;=AF$1),INDEX(Reliability!K$23:K$50,MATCH($T217,Reliability!$C$23:$C$50,0)),0),0)*$H217*$X217*$Y217),$D217)*$R217</f>
        <v>43.575727188048631</v>
      </c>
      <c r="AG217" s="99">
        <f>MIN((IFERROR(IF(AND($V217&lt;=AG$1,$W217&gt;=AG$1),INDEX(Reliability!L$23:L$50,MATCH($S217,Reliability!$C$23:$C$50,0)),0),0)*IF($T217="n/a",$D217*$Y217,$G217)+IFERROR(IF(AND($V217&lt;=AG$1,$W217&gt;=AG$1),INDEX(Reliability!L$23:L$50,MATCH($T217,Reliability!$C$23:$C$50,0)),0),0)*$H217*$X217*$Y217),$D217)*$R217</f>
        <v>41.737993151944721</v>
      </c>
      <c r="AH217" s="99">
        <f>MIN((IFERROR(IF(AND($V217&lt;=AH$1,$W217&gt;=AH$1),INDEX(Reliability!M$23:M$50,MATCH($S217,Reliability!$C$23:$C$50,0)),0),0)*IF($T217="n/a",$D217*$Y217,$G217)+IFERROR(IF(AND($V217&lt;=AH$1,$W217&gt;=AH$1),INDEX(Reliability!M$23:M$50,MATCH($T217,Reliability!$C$23:$C$50,0)),0),0)*$H217*$X217*$Y217),$D217)*$R217</f>
        <v>39.900259115840811</v>
      </c>
      <c r="AI217" s="99">
        <f>MIN((IFERROR(IF(AND($V217&lt;=AI$1,$W217&gt;=AI$1),INDEX(Reliability!N$23:N$50,MATCH($S217,Reliability!$C$23:$C$50,0)),0),0)*IF($T217="n/a",$D217*$Y217,$G217)+IFERROR(IF(AND($V217&lt;=AI$1,$W217&gt;=AI$1),INDEX(Reliability!N$23:N$50,MATCH($T217,Reliability!$C$23:$C$50,0)),0),0)*$H217*$X217*$Y217),$D217)*$R217</f>
        <v>38.062525079736893</v>
      </c>
      <c r="AJ217" s="99">
        <f>MIN((IFERROR(IF(AND($V217&lt;=AJ$1,$W217&gt;=AJ$1),INDEX(Reliability!O$23:O$50,MATCH($S217,Reliability!$C$23:$C$50,0)),0),0)*IF($T217="n/a",$D217*$Y217,$G217)+IFERROR(IF(AND($V217&lt;=AJ$1,$W217&gt;=AJ$1),INDEX(Reliability!O$23:O$50,MATCH($T217,Reliability!$C$23:$C$50,0)),0),0)*$H217*$X217*$Y217),$D217)*$R217</f>
        <v>36.224791043632983</v>
      </c>
      <c r="AK217" s="99">
        <f>MIN((IFERROR(IF(AND($V217&lt;=AK$1,$W217&gt;=AK$1),INDEX(Reliability!P$23:P$50,MATCH($S217,Reliability!$C$23:$C$50,0)),0),0)*IF($T217="n/a",$D217*$Y217,$G217)+IFERROR(IF(AND($V217&lt;=AK$1,$W217&gt;=AK$1),INDEX(Reliability!P$23:P$50,MATCH($T217,Reliability!$C$23:$C$50,0)),0),0)*$H217*$X217*$Y217),$D217)*$R217</f>
        <v>34.387057007529066</v>
      </c>
    </row>
    <row r="218" spans="2:37" x14ac:dyDescent="0.25">
      <c r="B218" s="118" t="str">
        <f>unique_contracts!B213</f>
        <v>PIT5_7_PL1X2</v>
      </c>
      <c r="C218" s="99" t="str">
        <f>unique_contracts!D213</f>
        <v>Online</v>
      </c>
      <c r="D218" s="117">
        <f>unique_contracts!J213</f>
        <v>80</v>
      </c>
      <c r="E218" s="99">
        <f>unique_contracts!M213</f>
        <v>0</v>
      </c>
      <c r="F218" s="99">
        <f>unique_contracts!N213</f>
        <v>0</v>
      </c>
      <c r="G218" s="99">
        <f>unique_contracts!P213</f>
        <v>0</v>
      </c>
      <c r="H218" s="99">
        <f>unique_contracts!R213</f>
        <v>0</v>
      </c>
      <c r="I218" s="99">
        <f>unique_contracts!V213</f>
        <v>0</v>
      </c>
      <c r="J218" s="118" t="str">
        <f>unique_contracts!AB213</f>
        <v>Owned</v>
      </c>
      <c r="K218" s="99">
        <f>unique_contracts!AM213</f>
        <v>1950</v>
      </c>
      <c r="L218" s="99">
        <f>unique_contracts!AN213</f>
        <v>1</v>
      </c>
      <c r="M218" s="99">
        <f>unique_contracts!AO213</f>
        <v>1</v>
      </c>
      <c r="N218" s="99">
        <f>unique_contracts!AP213</f>
        <v>2099</v>
      </c>
      <c r="O218" s="99">
        <f>unique_contracts!AQ213</f>
        <v>12</v>
      </c>
      <c r="P218" s="99">
        <f>unique_contracts!AR213</f>
        <v>31</v>
      </c>
      <c r="Q218" s="99" t="str">
        <f>unique_contracts!BP213</f>
        <v>EnergyCapacity</v>
      </c>
      <c r="R218" s="99">
        <f t="shared" si="21"/>
        <v>1</v>
      </c>
      <c r="S218" s="99" t="str">
        <f>IFERROR(IF(AND(I218&gt;0,E218="NotHybrid"),_xlfn.CONCAT(MAX(MIN(ROUNDDOWN(I218/D218,0),8),4),INDEX(resources!$G:$G,MATCH(B218,resources!$A:$A,0))),INDEX(resources!$G:$G,MATCH(B218,resources!$A:$A,0))),"n/a")</f>
        <v>hydro</v>
      </c>
      <c r="T218" s="99" t="str">
        <f t="shared" si="22"/>
        <v>n/a</v>
      </c>
      <c r="U218" s="99" t="str">
        <f t="shared" si="23"/>
        <v>hydro</v>
      </c>
      <c r="V218" s="99">
        <f t="shared" si="24"/>
        <v>1950</v>
      </c>
      <c r="W218" s="99">
        <f t="shared" si="25"/>
        <v>2099</v>
      </c>
      <c r="X218" s="116">
        <f t="shared" si="26"/>
        <v>1</v>
      </c>
      <c r="Y218" s="116">
        <f t="shared" si="27"/>
        <v>1</v>
      </c>
      <c r="Z218" s="99">
        <f>MIN((IFERROR(IF(AND($V218&lt;=Z$1,$W218&gt;=Z$1),INDEX(Reliability!E$23:E$50,MATCH($S218,Reliability!$C$23:$C$50,0)),0),0)*IF($T218="n/a",$D218*$Y218,$G218)+IFERROR(IF(AND($V218&lt;=Z$1,$W218&gt;=Z$1),INDEX(Reliability!E$23:E$50,MATCH($T218,Reliability!$C$23:$C$50,0)),0),0)*$H218*$X218*$Y218),$D218)*$R218</f>
        <v>40.646834091618899</v>
      </c>
      <c r="AA218" s="99">
        <f>MIN((IFERROR(IF(AND($V218&lt;=AA$1,$W218&gt;=AA$1),INDEX(Reliability!F$23:F$50,MATCH($S218,Reliability!$C$23:$C$50,0)),0),0)*IF($T218="n/a",$D218*$Y218,$G218)+IFERROR(IF(AND($V218&lt;=AA$1,$W218&gt;=AA$1),INDEX(Reliability!F$23:F$50,MATCH($T218,Reliability!$C$23:$C$50,0)),0),0)*$H218*$X218*$Y218),$D218)*$R218</f>
        <v>41.709267203901916</v>
      </c>
      <c r="AB218" s="99">
        <f>MIN((IFERROR(IF(AND($V218&lt;=AB$1,$W218&gt;=AB$1),INDEX(Reliability!G$23:G$50,MATCH($S218,Reliability!$C$23:$C$50,0)),0),0)*IF($T218="n/a",$D218*$Y218,$G218)+IFERROR(IF(AND($V218&lt;=AB$1,$W218&gt;=AB$1),INDEX(Reliability!G$23:G$50,MATCH($T218,Reliability!$C$23:$C$50,0)),0),0)*$H218*$X218*$Y218),$D218)*$R218</f>
        <v>42.771700316184933</v>
      </c>
      <c r="AC218" s="99">
        <f>MIN((IFERROR(IF(AND($V218&lt;=AC$1,$W218&gt;=AC$1),INDEX(Reliability!H$23:H$50,MATCH($S218,Reliability!$C$23:$C$50,0)),0),0)*IF($T218="n/a",$D218*$Y218,$G218)+IFERROR(IF(AND($V218&lt;=AC$1,$W218&gt;=AC$1),INDEX(Reliability!H$23:H$50,MATCH($T218,Reliability!$C$23:$C$50,0)),0),0)*$H218*$X218*$Y218),$D218)*$R218</f>
        <v>41.970737464652998</v>
      </c>
      <c r="AD218" s="99">
        <f>MIN((IFERROR(IF(AND($V218&lt;=AD$1,$W218&gt;=AD$1),INDEX(Reliability!I$23:I$50,MATCH($S218,Reliability!$C$23:$C$50,0)),0),0)*IF($T218="n/a",$D218*$Y218,$G218)+IFERROR(IF(AND($V218&lt;=AD$1,$W218&gt;=AD$1),INDEX(Reliability!I$23:I$50,MATCH($T218,Reliability!$C$23:$C$50,0)),0),0)*$H218*$X218*$Y218),$D218)*$R218</f>
        <v>41.169774613121071</v>
      </c>
      <c r="AE218" s="99">
        <f>MIN((IFERROR(IF(AND($V218&lt;=AE$1,$W218&gt;=AE$1),INDEX(Reliability!J$23:J$50,MATCH($S218,Reliability!$C$23:$C$50,0)),0),0)*IF($T218="n/a",$D218*$Y218,$G218)+IFERROR(IF(AND($V218&lt;=AE$1,$W218&gt;=AE$1),INDEX(Reliability!J$23:J$50,MATCH($T218,Reliability!$C$23:$C$50,0)),0),0)*$H218*$X218*$Y218),$D218)*$R218</f>
        <v>42.372750900584855</v>
      </c>
      <c r="AF218" s="99">
        <f>MIN((IFERROR(IF(AND($V218&lt;=AF$1,$W218&gt;=AF$1),INDEX(Reliability!K$23:K$50,MATCH($S218,Reliability!$C$23:$C$50,0)),0),0)*IF($T218="n/a",$D218*$Y218,$G218)+IFERROR(IF(AND($V218&lt;=AF$1,$W218&gt;=AF$1),INDEX(Reliability!K$23:K$50,MATCH($T218,Reliability!$C$23:$C$50,0)),0),0)*$H218*$X218*$Y218),$D218)*$R218</f>
        <v>43.575727188048631</v>
      </c>
      <c r="AG218" s="99">
        <f>MIN((IFERROR(IF(AND($V218&lt;=AG$1,$W218&gt;=AG$1),INDEX(Reliability!L$23:L$50,MATCH($S218,Reliability!$C$23:$C$50,0)),0),0)*IF($T218="n/a",$D218*$Y218,$G218)+IFERROR(IF(AND($V218&lt;=AG$1,$W218&gt;=AG$1),INDEX(Reliability!L$23:L$50,MATCH($T218,Reliability!$C$23:$C$50,0)),0),0)*$H218*$X218*$Y218),$D218)*$R218</f>
        <v>41.737993151944721</v>
      </c>
      <c r="AH218" s="99">
        <f>MIN((IFERROR(IF(AND($V218&lt;=AH$1,$W218&gt;=AH$1),INDEX(Reliability!M$23:M$50,MATCH($S218,Reliability!$C$23:$C$50,0)),0),0)*IF($T218="n/a",$D218*$Y218,$G218)+IFERROR(IF(AND($V218&lt;=AH$1,$W218&gt;=AH$1),INDEX(Reliability!M$23:M$50,MATCH($T218,Reliability!$C$23:$C$50,0)),0),0)*$H218*$X218*$Y218),$D218)*$R218</f>
        <v>39.900259115840811</v>
      </c>
      <c r="AI218" s="99">
        <f>MIN((IFERROR(IF(AND($V218&lt;=AI$1,$W218&gt;=AI$1),INDEX(Reliability!N$23:N$50,MATCH($S218,Reliability!$C$23:$C$50,0)),0),0)*IF($T218="n/a",$D218*$Y218,$G218)+IFERROR(IF(AND($V218&lt;=AI$1,$W218&gt;=AI$1),INDEX(Reliability!N$23:N$50,MATCH($T218,Reliability!$C$23:$C$50,0)),0),0)*$H218*$X218*$Y218),$D218)*$R218</f>
        <v>38.062525079736893</v>
      </c>
      <c r="AJ218" s="99">
        <f>MIN((IFERROR(IF(AND($V218&lt;=AJ$1,$W218&gt;=AJ$1),INDEX(Reliability!O$23:O$50,MATCH($S218,Reliability!$C$23:$C$50,0)),0),0)*IF($T218="n/a",$D218*$Y218,$G218)+IFERROR(IF(AND($V218&lt;=AJ$1,$W218&gt;=AJ$1),INDEX(Reliability!O$23:O$50,MATCH($T218,Reliability!$C$23:$C$50,0)),0),0)*$H218*$X218*$Y218),$D218)*$R218</f>
        <v>36.224791043632983</v>
      </c>
      <c r="AK218" s="99">
        <f>MIN((IFERROR(IF(AND($V218&lt;=AK$1,$W218&gt;=AK$1),INDEX(Reliability!P$23:P$50,MATCH($S218,Reliability!$C$23:$C$50,0)),0),0)*IF($T218="n/a",$D218*$Y218,$G218)+IFERROR(IF(AND($V218&lt;=AK$1,$W218&gt;=AK$1),INDEX(Reliability!P$23:P$50,MATCH($T218,Reliability!$C$23:$C$50,0)),0),0)*$H218*$X218*$Y218),$D218)*$R218</f>
        <v>34.387057007529066</v>
      </c>
    </row>
    <row r="219" spans="2:37" x14ac:dyDescent="0.25">
      <c r="B219" s="118" t="str">
        <f>unique_contracts!B214</f>
        <v>PIT4_7_PL1X2</v>
      </c>
      <c r="C219" s="99" t="str">
        <f>unique_contracts!D214</f>
        <v>Online</v>
      </c>
      <c r="D219" s="117">
        <f>unique_contracts!J214</f>
        <v>95</v>
      </c>
      <c r="E219" s="99">
        <f>unique_contracts!M214</f>
        <v>0</v>
      </c>
      <c r="F219" s="99">
        <f>unique_contracts!N214</f>
        <v>0</v>
      </c>
      <c r="G219" s="99">
        <f>unique_contracts!P214</f>
        <v>0</v>
      </c>
      <c r="H219" s="99">
        <f>unique_contracts!R214</f>
        <v>0</v>
      </c>
      <c r="I219" s="99">
        <f>unique_contracts!V214</f>
        <v>0</v>
      </c>
      <c r="J219" s="118" t="str">
        <f>unique_contracts!AB214</f>
        <v>Owned</v>
      </c>
      <c r="K219" s="99">
        <f>unique_contracts!AM214</f>
        <v>1950</v>
      </c>
      <c r="L219" s="99">
        <f>unique_contracts!AN214</f>
        <v>1</v>
      </c>
      <c r="M219" s="99">
        <f>unique_contracts!AO214</f>
        <v>1</v>
      </c>
      <c r="N219" s="99">
        <f>unique_contracts!AP214</f>
        <v>2099</v>
      </c>
      <c r="O219" s="99">
        <f>unique_contracts!AQ214</f>
        <v>12</v>
      </c>
      <c r="P219" s="99">
        <f>unique_contracts!AR214</f>
        <v>31</v>
      </c>
      <c r="Q219" s="99" t="str">
        <f>unique_contracts!BP214</f>
        <v>EnergyCapacity</v>
      </c>
      <c r="R219" s="99">
        <f t="shared" si="21"/>
        <v>1</v>
      </c>
      <c r="S219" s="99" t="str">
        <f>IFERROR(IF(AND(I219&gt;0,E219="NotHybrid"),_xlfn.CONCAT(MAX(MIN(ROUNDDOWN(I219/D219,0),8),4),INDEX(resources!$G:$G,MATCH(B219,resources!$A:$A,0))),INDEX(resources!$G:$G,MATCH(B219,resources!$A:$A,0))),"n/a")</f>
        <v>hydro</v>
      </c>
      <c r="T219" s="99" t="str">
        <f t="shared" si="22"/>
        <v>n/a</v>
      </c>
      <c r="U219" s="99" t="str">
        <f t="shared" si="23"/>
        <v>hydro</v>
      </c>
      <c r="V219" s="99">
        <f t="shared" si="24"/>
        <v>1950</v>
      </c>
      <c r="W219" s="99">
        <f t="shared" si="25"/>
        <v>2099</v>
      </c>
      <c r="X219" s="116">
        <f t="shared" si="26"/>
        <v>1</v>
      </c>
      <c r="Y219" s="116">
        <f t="shared" si="27"/>
        <v>1</v>
      </c>
      <c r="Z219" s="99">
        <f>MIN((IFERROR(IF(AND($V219&lt;=Z$1,$W219&gt;=Z$1),INDEX(Reliability!E$23:E$50,MATCH($S219,Reliability!$C$23:$C$50,0)),0),0)*IF($T219="n/a",$D219*$Y219,$G219)+IFERROR(IF(AND($V219&lt;=Z$1,$W219&gt;=Z$1),INDEX(Reliability!E$23:E$50,MATCH($T219,Reliability!$C$23:$C$50,0)),0),0)*$H219*$X219*$Y219),$D219)*$R219</f>
        <v>48.268115483797438</v>
      </c>
      <c r="AA219" s="99">
        <f>MIN((IFERROR(IF(AND($V219&lt;=AA$1,$W219&gt;=AA$1),INDEX(Reliability!F$23:F$50,MATCH($S219,Reliability!$C$23:$C$50,0)),0),0)*IF($T219="n/a",$D219*$Y219,$G219)+IFERROR(IF(AND($V219&lt;=AA$1,$W219&gt;=AA$1),INDEX(Reliability!F$23:F$50,MATCH($T219,Reliability!$C$23:$C$50,0)),0),0)*$H219*$X219*$Y219),$D219)*$R219</f>
        <v>49.529754804633527</v>
      </c>
      <c r="AB219" s="99">
        <f>MIN((IFERROR(IF(AND($V219&lt;=AB$1,$W219&gt;=AB$1),INDEX(Reliability!G$23:G$50,MATCH($S219,Reliability!$C$23:$C$50,0)),0),0)*IF($T219="n/a",$D219*$Y219,$G219)+IFERROR(IF(AND($V219&lt;=AB$1,$W219&gt;=AB$1),INDEX(Reliability!G$23:G$50,MATCH($T219,Reliability!$C$23:$C$50,0)),0),0)*$H219*$X219*$Y219),$D219)*$R219</f>
        <v>50.791394125469608</v>
      </c>
      <c r="AC219" s="99">
        <f>MIN((IFERROR(IF(AND($V219&lt;=AC$1,$W219&gt;=AC$1),INDEX(Reliability!H$23:H$50,MATCH($S219,Reliability!$C$23:$C$50,0)),0),0)*IF($T219="n/a",$D219*$Y219,$G219)+IFERROR(IF(AND($V219&lt;=AC$1,$W219&gt;=AC$1),INDEX(Reliability!H$23:H$50,MATCH($T219,Reliability!$C$23:$C$50,0)),0),0)*$H219*$X219*$Y219),$D219)*$R219</f>
        <v>49.840250739275433</v>
      </c>
      <c r="AD219" s="99">
        <f>MIN((IFERROR(IF(AND($V219&lt;=AD$1,$W219&gt;=AD$1),INDEX(Reliability!I$23:I$50,MATCH($S219,Reliability!$C$23:$C$50,0)),0),0)*IF($T219="n/a",$D219*$Y219,$G219)+IFERROR(IF(AND($V219&lt;=AD$1,$W219&gt;=AD$1),INDEX(Reliability!I$23:I$50,MATCH($T219,Reliability!$C$23:$C$50,0)),0),0)*$H219*$X219*$Y219),$D219)*$R219</f>
        <v>48.889107353081272</v>
      </c>
      <c r="AE219" s="99">
        <f>MIN((IFERROR(IF(AND($V219&lt;=AE$1,$W219&gt;=AE$1),INDEX(Reliability!J$23:J$50,MATCH($S219,Reliability!$C$23:$C$50,0)),0),0)*IF($T219="n/a",$D219*$Y219,$G219)+IFERROR(IF(AND($V219&lt;=AE$1,$W219&gt;=AE$1),INDEX(Reliability!J$23:J$50,MATCH($T219,Reliability!$C$23:$C$50,0)),0),0)*$H219*$X219*$Y219),$D219)*$R219</f>
        <v>50.317641694444518</v>
      </c>
      <c r="AF219" s="99">
        <f>MIN((IFERROR(IF(AND($V219&lt;=AF$1,$W219&gt;=AF$1),INDEX(Reliability!K$23:K$50,MATCH($S219,Reliability!$C$23:$C$50,0)),0),0)*IF($T219="n/a",$D219*$Y219,$G219)+IFERROR(IF(AND($V219&lt;=AF$1,$W219&gt;=AF$1),INDEX(Reliability!K$23:K$50,MATCH($T219,Reliability!$C$23:$C$50,0)),0),0)*$H219*$X219*$Y219),$D219)*$R219</f>
        <v>51.74617603580775</v>
      </c>
      <c r="AG219" s="99">
        <f>MIN((IFERROR(IF(AND($V219&lt;=AG$1,$W219&gt;=AG$1),INDEX(Reliability!L$23:L$50,MATCH($S219,Reliability!$C$23:$C$50,0)),0),0)*IF($T219="n/a",$D219*$Y219,$G219)+IFERROR(IF(AND($V219&lt;=AG$1,$W219&gt;=AG$1),INDEX(Reliability!L$23:L$50,MATCH($T219,Reliability!$C$23:$C$50,0)),0),0)*$H219*$X219*$Y219),$D219)*$R219</f>
        <v>49.563866867934358</v>
      </c>
      <c r="AH219" s="99">
        <f>MIN((IFERROR(IF(AND($V219&lt;=AH$1,$W219&gt;=AH$1),INDEX(Reliability!M$23:M$50,MATCH($S219,Reliability!$C$23:$C$50,0)),0),0)*IF($T219="n/a",$D219*$Y219,$G219)+IFERROR(IF(AND($V219&lt;=AH$1,$W219&gt;=AH$1),INDEX(Reliability!M$23:M$50,MATCH($T219,Reliability!$C$23:$C$50,0)),0),0)*$H219*$X219*$Y219),$D219)*$R219</f>
        <v>47.381557700060959</v>
      </c>
      <c r="AI219" s="99">
        <f>MIN((IFERROR(IF(AND($V219&lt;=AI$1,$W219&gt;=AI$1),INDEX(Reliability!N$23:N$50,MATCH($S219,Reliability!$C$23:$C$50,0)),0),0)*IF($T219="n/a",$D219*$Y219,$G219)+IFERROR(IF(AND($V219&lt;=AI$1,$W219&gt;=AI$1),INDEX(Reliability!N$23:N$50,MATCH($T219,Reliability!$C$23:$C$50,0)),0),0)*$H219*$X219*$Y219),$D219)*$R219</f>
        <v>45.199248532187561</v>
      </c>
      <c r="AJ219" s="99">
        <f>MIN((IFERROR(IF(AND($V219&lt;=AJ$1,$W219&gt;=AJ$1),INDEX(Reliability!O$23:O$50,MATCH($S219,Reliability!$C$23:$C$50,0)),0),0)*IF($T219="n/a",$D219*$Y219,$G219)+IFERROR(IF(AND($V219&lt;=AJ$1,$W219&gt;=AJ$1),INDEX(Reliability!O$23:O$50,MATCH($T219,Reliability!$C$23:$C$50,0)),0),0)*$H219*$X219*$Y219),$D219)*$R219</f>
        <v>43.016939364314169</v>
      </c>
      <c r="AK219" s="99">
        <f>MIN((IFERROR(IF(AND($V219&lt;=AK$1,$W219&gt;=AK$1),INDEX(Reliability!P$23:P$50,MATCH($S219,Reliability!$C$23:$C$50,0)),0),0)*IF($T219="n/a",$D219*$Y219,$G219)+IFERROR(IF(AND($V219&lt;=AK$1,$W219&gt;=AK$1),INDEX(Reliability!P$23:P$50,MATCH($T219,Reliability!$C$23:$C$50,0)),0),0)*$H219*$X219*$Y219),$D219)*$R219</f>
        <v>40.83463019644077</v>
      </c>
    </row>
    <row r="220" spans="2:37" x14ac:dyDescent="0.25">
      <c r="B220" s="118" t="str">
        <f>unique_contracts!B215</f>
        <v>PIT3_7_PL1X3</v>
      </c>
      <c r="C220" s="99" t="str">
        <f>unique_contracts!D215</f>
        <v>Online</v>
      </c>
      <c r="D220" s="117">
        <f>unique_contracts!J215</f>
        <v>70</v>
      </c>
      <c r="E220" s="99">
        <f>unique_contracts!M215</f>
        <v>0</v>
      </c>
      <c r="F220" s="99">
        <f>unique_contracts!N215</f>
        <v>0</v>
      </c>
      <c r="G220" s="99">
        <f>unique_contracts!P215</f>
        <v>0</v>
      </c>
      <c r="H220" s="99">
        <f>unique_contracts!R215</f>
        <v>0</v>
      </c>
      <c r="I220" s="99">
        <f>unique_contracts!V215</f>
        <v>0</v>
      </c>
      <c r="J220" s="118" t="str">
        <f>unique_contracts!AB215</f>
        <v>Owned</v>
      </c>
      <c r="K220" s="99">
        <f>unique_contracts!AM215</f>
        <v>1950</v>
      </c>
      <c r="L220" s="99">
        <f>unique_contracts!AN215</f>
        <v>1</v>
      </c>
      <c r="M220" s="99">
        <f>unique_contracts!AO215</f>
        <v>1</v>
      </c>
      <c r="N220" s="99">
        <f>unique_contracts!AP215</f>
        <v>2099</v>
      </c>
      <c r="O220" s="99">
        <f>unique_contracts!AQ215</f>
        <v>12</v>
      </c>
      <c r="P220" s="99">
        <f>unique_contracts!AR215</f>
        <v>31</v>
      </c>
      <c r="Q220" s="99" t="str">
        <f>unique_contracts!BP215</f>
        <v>EnergyCapacity</v>
      </c>
      <c r="R220" s="99">
        <f t="shared" si="21"/>
        <v>1</v>
      </c>
      <c r="S220" s="99" t="str">
        <f>IFERROR(IF(AND(I220&gt;0,E220="NotHybrid"),_xlfn.CONCAT(MAX(MIN(ROUNDDOWN(I220/D220,0),8),4),INDEX(resources!$G:$G,MATCH(B220,resources!$A:$A,0))),INDEX(resources!$G:$G,MATCH(B220,resources!$A:$A,0))),"n/a")</f>
        <v>hydro</v>
      </c>
      <c r="T220" s="99" t="str">
        <f t="shared" si="22"/>
        <v>n/a</v>
      </c>
      <c r="U220" s="99" t="str">
        <f t="shared" si="23"/>
        <v>hydro</v>
      </c>
      <c r="V220" s="99">
        <f t="shared" si="24"/>
        <v>1950</v>
      </c>
      <c r="W220" s="99">
        <f t="shared" si="25"/>
        <v>2099</v>
      </c>
      <c r="X220" s="116">
        <f t="shared" si="26"/>
        <v>1</v>
      </c>
      <c r="Y220" s="116">
        <f t="shared" si="27"/>
        <v>1</v>
      </c>
      <c r="Z220" s="99">
        <f>MIN((IFERROR(IF(AND($V220&lt;=Z$1,$W220&gt;=Z$1),INDEX(Reliability!E$23:E$50,MATCH($S220,Reliability!$C$23:$C$50,0)),0),0)*IF($T220="n/a",$D220*$Y220,$G220)+IFERROR(IF(AND($V220&lt;=Z$1,$W220&gt;=Z$1),INDEX(Reliability!E$23:E$50,MATCH($T220,Reliability!$C$23:$C$50,0)),0),0)*$H220*$X220*$Y220),$D220)*$R220</f>
        <v>35.565979830166533</v>
      </c>
      <c r="AA220" s="99">
        <f>MIN((IFERROR(IF(AND($V220&lt;=AA$1,$W220&gt;=AA$1),INDEX(Reliability!F$23:F$50,MATCH($S220,Reliability!$C$23:$C$50,0)),0),0)*IF($T220="n/a",$D220*$Y220,$G220)+IFERROR(IF(AND($V220&lt;=AA$1,$W220&gt;=AA$1),INDEX(Reliability!F$23:F$50,MATCH($T220,Reliability!$C$23:$C$50,0)),0),0)*$H220*$X220*$Y220),$D220)*$R220</f>
        <v>36.495608803414179</v>
      </c>
      <c r="AB220" s="99">
        <f>MIN((IFERROR(IF(AND($V220&lt;=AB$1,$W220&gt;=AB$1),INDEX(Reliability!G$23:G$50,MATCH($S220,Reliability!$C$23:$C$50,0)),0),0)*IF($T220="n/a",$D220*$Y220,$G220)+IFERROR(IF(AND($V220&lt;=AB$1,$W220&gt;=AB$1),INDEX(Reliability!G$23:G$50,MATCH($T220,Reliability!$C$23:$C$50,0)),0),0)*$H220*$X220*$Y220),$D220)*$R220</f>
        <v>37.425237776661817</v>
      </c>
      <c r="AC220" s="99">
        <f>MIN((IFERROR(IF(AND($V220&lt;=AC$1,$W220&gt;=AC$1),INDEX(Reliability!H$23:H$50,MATCH($S220,Reliability!$C$23:$C$50,0)),0),0)*IF($T220="n/a",$D220*$Y220,$G220)+IFERROR(IF(AND($V220&lt;=AC$1,$W220&gt;=AC$1),INDEX(Reliability!H$23:H$50,MATCH($T220,Reliability!$C$23:$C$50,0)),0),0)*$H220*$X220*$Y220),$D220)*$R220</f>
        <v>36.724395281571375</v>
      </c>
      <c r="AD220" s="99">
        <f>MIN((IFERROR(IF(AND($V220&lt;=AD$1,$W220&gt;=AD$1),INDEX(Reliability!I$23:I$50,MATCH($S220,Reliability!$C$23:$C$50,0)),0),0)*IF($T220="n/a",$D220*$Y220,$G220)+IFERROR(IF(AND($V220&lt;=AD$1,$W220&gt;=AD$1),INDEX(Reliability!I$23:I$50,MATCH($T220,Reliability!$C$23:$C$50,0)),0),0)*$H220*$X220*$Y220),$D220)*$R220</f>
        <v>36.023552786480934</v>
      </c>
      <c r="AE220" s="99">
        <f>MIN((IFERROR(IF(AND($V220&lt;=AE$1,$W220&gt;=AE$1),INDEX(Reliability!J$23:J$50,MATCH($S220,Reliability!$C$23:$C$50,0)),0),0)*IF($T220="n/a",$D220*$Y220,$G220)+IFERROR(IF(AND($V220&lt;=AE$1,$W220&gt;=AE$1),INDEX(Reliability!J$23:J$50,MATCH($T220,Reliability!$C$23:$C$50,0)),0),0)*$H220*$X220*$Y220),$D220)*$R220</f>
        <v>37.07615703801175</v>
      </c>
      <c r="AF220" s="99">
        <f>MIN((IFERROR(IF(AND($V220&lt;=AF$1,$W220&gt;=AF$1),INDEX(Reliability!K$23:K$50,MATCH($S220,Reliability!$C$23:$C$50,0)),0),0)*IF($T220="n/a",$D220*$Y220,$G220)+IFERROR(IF(AND($V220&lt;=AF$1,$W220&gt;=AF$1),INDEX(Reliability!K$23:K$50,MATCH($T220,Reliability!$C$23:$C$50,0)),0),0)*$H220*$X220*$Y220),$D220)*$R220</f>
        <v>38.128761289542553</v>
      </c>
      <c r="AG220" s="99">
        <f>MIN((IFERROR(IF(AND($V220&lt;=AG$1,$W220&gt;=AG$1),INDEX(Reliability!L$23:L$50,MATCH($S220,Reliability!$C$23:$C$50,0)),0),0)*IF($T220="n/a",$D220*$Y220,$G220)+IFERROR(IF(AND($V220&lt;=AG$1,$W220&gt;=AG$1),INDEX(Reliability!L$23:L$50,MATCH($T220,Reliability!$C$23:$C$50,0)),0),0)*$H220*$X220*$Y220),$D220)*$R220</f>
        <v>36.520744007951635</v>
      </c>
      <c r="AH220" s="99">
        <f>MIN((IFERROR(IF(AND($V220&lt;=AH$1,$W220&gt;=AH$1),INDEX(Reliability!M$23:M$50,MATCH($S220,Reliability!$C$23:$C$50,0)),0),0)*IF($T220="n/a",$D220*$Y220,$G220)+IFERROR(IF(AND($V220&lt;=AH$1,$W220&gt;=AH$1),INDEX(Reliability!M$23:M$50,MATCH($T220,Reliability!$C$23:$C$50,0)),0),0)*$H220*$X220*$Y220),$D220)*$R220</f>
        <v>34.91272672636071</v>
      </c>
      <c r="AI220" s="99">
        <f>MIN((IFERROR(IF(AND($V220&lt;=AI$1,$W220&gt;=AI$1),INDEX(Reliability!N$23:N$50,MATCH($S220,Reliability!$C$23:$C$50,0)),0),0)*IF($T220="n/a",$D220*$Y220,$G220)+IFERROR(IF(AND($V220&lt;=AI$1,$W220&gt;=AI$1),INDEX(Reliability!N$23:N$50,MATCH($T220,Reliability!$C$23:$C$50,0)),0),0)*$H220*$X220*$Y220),$D220)*$R220</f>
        <v>33.304709444769784</v>
      </c>
      <c r="AJ220" s="99">
        <f>MIN((IFERROR(IF(AND($V220&lt;=AJ$1,$W220&gt;=AJ$1),INDEX(Reliability!O$23:O$50,MATCH($S220,Reliability!$C$23:$C$50,0)),0),0)*IF($T220="n/a",$D220*$Y220,$G220)+IFERROR(IF(AND($V220&lt;=AJ$1,$W220&gt;=AJ$1),INDEX(Reliability!O$23:O$50,MATCH($T220,Reliability!$C$23:$C$50,0)),0),0)*$H220*$X220*$Y220),$D220)*$R220</f>
        <v>31.696692163178859</v>
      </c>
      <c r="AK220" s="99">
        <f>MIN((IFERROR(IF(AND($V220&lt;=AK$1,$W220&gt;=AK$1),INDEX(Reliability!P$23:P$50,MATCH($S220,Reliability!$C$23:$C$50,0)),0),0)*IF($T220="n/a",$D220*$Y220,$G220)+IFERROR(IF(AND($V220&lt;=AK$1,$W220&gt;=AK$1),INDEX(Reliability!P$23:P$50,MATCH($T220,Reliability!$C$23:$C$50,0)),0),0)*$H220*$X220*$Y220),$D220)*$R220</f>
        <v>30.088674881587934</v>
      </c>
    </row>
    <row r="221" spans="2:37" x14ac:dyDescent="0.25">
      <c r="B221" s="118" t="str">
        <f>unique_contracts!B216</f>
        <v>PIT1_7_UNIT 2</v>
      </c>
      <c r="C221" s="99" t="str">
        <f>unique_contracts!D216</f>
        <v>Online</v>
      </c>
      <c r="D221" s="117">
        <f>unique_contracts!J216</f>
        <v>30.5</v>
      </c>
      <c r="E221" s="99">
        <f>unique_contracts!M216</f>
        <v>0</v>
      </c>
      <c r="F221" s="99">
        <f>unique_contracts!N216</f>
        <v>0</v>
      </c>
      <c r="G221" s="99">
        <f>unique_contracts!P216</f>
        <v>0</v>
      </c>
      <c r="H221" s="99">
        <f>unique_contracts!R216</f>
        <v>0</v>
      </c>
      <c r="I221" s="99">
        <f>unique_contracts!V216</f>
        <v>0</v>
      </c>
      <c r="J221" s="118" t="str">
        <f>unique_contracts!AB216</f>
        <v>Owned</v>
      </c>
      <c r="K221" s="99">
        <f>unique_contracts!AM216</f>
        <v>1950</v>
      </c>
      <c r="L221" s="99">
        <f>unique_contracts!AN216</f>
        <v>1</v>
      </c>
      <c r="M221" s="99">
        <f>unique_contracts!AO216</f>
        <v>1</v>
      </c>
      <c r="N221" s="99">
        <f>unique_contracts!AP216</f>
        <v>2099</v>
      </c>
      <c r="O221" s="99">
        <f>unique_contracts!AQ216</f>
        <v>12</v>
      </c>
      <c r="P221" s="99">
        <f>unique_contracts!AR216</f>
        <v>31</v>
      </c>
      <c r="Q221" s="99" t="str">
        <f>unique_contracts!BP216</f>
        <v>EnergyCapacity</v>
      </c>
      <c r="R221" s="99">
        <f t="shared" si="21"/>
        <v>1</v>
      </c>
      <c r="S221" s="99" t="str">
        <f>IFERROR(IF(AND(I221&gt;0,E221="NotHybrid"),_xlfn.CONCAT(MAX(MIN(ROUNDDOWN(I221/D221,0),8),4),INDEX(resources!$G:$G,MATCH(B221,resources!$A:$A,0))),INDEX(resources!$G:$G,MATCH(B221,resources!$A:$A,0))),"n/a")</f>
        <v>hydro</v>
      </c>
      <c r="T221" s="99" t="str">
        <f t="shared" si="22"/>
        <v>n/a</v>
      </c>
      <c r="U221" s="99" t="str">
        <f t="shared" si="23"/>
        <v>hydro</v>
      </c>
      <c r="V221" s="99">
        <f t="shared" si="24"/>
        <v>1950</v>
      </c>
      <c r="W221" s="99">
        <f t="shared" si="25"/>
        <v>2099</v>
      </c>
      <c r="X221" s="116">
        <f t="shared" si="26"/>
        <v>1</v>
      </c>
      <c r="Y221" s="116">
        <f t="shared" si="27"/>
        <v>1</v>
      </c>
      <c r="Z221" s="99">
        <f>MIN((IFERROR(IF(AND($V221&lt;=Z$1,$W221&gt;=Z$1),INDEX(Reliability!E$23:E$50,MATCH($S221,Reliability!$C$23:$C$50,0)),0),0)*IF($T221="n/a",$D221*$Y221,$G221)+IFERROR(IF(AND($V221&lt;=Z$1,$W221&gt;=Z$1),INDEX(Reliability!E$23:E$50,MATCH($T221,Reliability!$C$23:$C$50,0)),0),0)*$H221*$X221*$Y221),$D221)*$R221</f>
        <v>15.496605497429705</v>
      </c>
      <c r="AA221" s="99">
        <f>MIN((IFERROR(IF(AND($V221&lt;=AA$1,$W221&gt;=AA$1),INDEX(Reliability!F$23:F$50,MATCH($S221,Reliability!$C$23:$C$50,0)),0),0)*IF($T221="n/a",$D221*$Y221,$G221)+IFERROR(IF(AND($V221&lt;=AA$1,$W221&gt;=AA$1),INDEX(Reliability!F$23:F$50,MATCH($T221,Reliability!$C$23:$C$50,0)),0),0)*$H221*$X221*$Y221),$D221)*$R221</f>
        <v>15.901658121487605</v>
      </c>
      <c r="AB221" s="99">
        <f>MIN((IFERROR(IF(AND($V221&lt;=AB$1,$W221&gt;=AB$1),INDEX(Reliability!G$23:G$50,MATCH($S221,Reliability!$C$23:$C$50,0)),0),0)*IF($T221="n/a",$D221*$Y221,$G221)+IFERROR(IF(AND($V221&lt;=AB$1,$W221&gt;=AB$1),INDEX(Reliability!G$23:G$50,MATCH($T221,Reliability!$C$23:$C$50,0)),0),0)*$H221*$X221*$Y221),$D221)*$R221</f>
        <v>16.306710745545505</v>
      </c>
      <c r="AC221" s="99">
        <f>MIN((IFERROR(IF(AND($V221&lt;=AC$1,$W221&gt;=AC$1),INDEX(Reliability!H$23:H$50,MATCH($S221,Reliability!$C$23:$C$50,0)),0),0)*IF($T221="n/a",$D221*$Y221,$G221)+IFERROR(IF(AND($V221&lt;=AC$1,$W221&gt;=AC$1),INDEX(Reliability!H$23:H$50,MATCH($T221,Reliability!$C$23:$C$50,0)),0),0)*$H221*$X221*$Y221),$D221)*$R221</f>
        <v>16.001343658398955</v>
      </c>
      <c r="AD221" s="99">
        <f>MIN((IFERROR(IF(AND($V221&lt;=AD$1,$W221&gt;=AD$1),INDEX(Reliability!I$23:I$50,MATCH($S221,Reliability!$C$23:$C$50,0)),0),0)*IF($T221="n/a",$D221*$Y221,$G221)+IFERROR(IF(AND($V221&lt;=AD$1,$W221&gt;=AD$1),INDEX(Reliability!I$23:I$50,MATCH($T221,Reliability!$C$23:$C$50,0)),0),0)*$H221*$X221*$Y221),$D221)*$R221</f>
        <v>15.695976571252409</v>
      </c>
      <c r="AE221" s="99">
        <f>MIN((IFERROR(IF(AND($V221&lt;=AE$1,$W221&gt;=AE$1),INDEX(Reliability!J$23:J$50,MATCH($S221,Reliability!$C$23:$C$50,0)),0),0)*IF($T221="n/a",$D221*$Y221,$G221)+IFERROR(IF(AND($V221&lt;=AE$1,$W221&gt;=AE$1),INDEX(Reliability!J$23:J$50,MATCH($T221,Reliability!$C$23:$C$50,0)),0),0)*$H221*$X221*$Y221),$D221)*$R221</f>
        <v>16.154611280847977</v>
      </c>
      <c r="AF221" s="99">
        <f>MIN((IFERROR(IF(AND($V221&lt;=AF$1,$W221&gt;=AF$1),INDEX(Reliability!K$23:K$50,MATCH($S221,Reliability!$C$23:$C$50,0)),0),0)*IF($T221="n/a",$D221*$Y221,$G221)+IFERROR(IF(AND($V221&lt;=AF$1,$W221&gt;=AF$1),INDEX(Reliability!K$23:K$50,MATCH($T221,Reliability!$C$23:$C$50,0)),0),0)*$H221*$X221*$Y221),$D221)*$R221</f>
        <v>16.613245990443541</v>
      </c>
      <c r="AG221" s="99">
        <f>MIN((IFERROR(IF(AND($V221&lt;=AG$1,$W221&gt;=AG$1),INDEX(Reliability!L$23:L$50,MATCH($S221,Reliability!$C$23:$C$50,0)),0),0)*IF($T221="n/a",$D221*$Y221,$G221)+IFERROR(IF(AND($V221&lt;=AG$1,$W221&gt;=AG$1),INDEX(Reliability!L$23:L$50,MATCH($T221,Reliability!$C$23:$C$50,0)),0),0)*$H221*$X221*$Y221),$D221)*$R221</f>
        <v>15.912609889178924</v>
      </c>
      <c r="AH221" s="99">
        <f>MIN((IFERROR(IF(AND($V221&lt;=AH$1,$W221&gt;=AH$1),INDEX(Reliability!M$23:M$50,MATCH($S221,Reliability!$C$23:$C$50,0)),0),0)*IF($T221="n/a",$D221*$Y221,$G221)+IFERROR(IF(AND($V221&lt;=AH$1,$W221&gt;=AH$1),INDEX(Reliability!M$23:M$50,MATCH($T221,Reliability!$C$23:$C$50,0)),0),0)*$H221*$X221*$Y221),$D221)*$R221</f>
        <v>15.211973787914308</v>
      </c>
      <c r="AI221" s="99">
        <f>MIN((IFERROR(IF(AND($V221&lt;=AI$1,$W221&gt;=AI$1),INDEX(Reliability!N$23:N$50,MATCH($S221,Reliability!$C$23:$C$50,0)),0),0)*IF($T221="n/a",$D221*$Y221,$G221)+IFERROR(IF(AND($V221&lt;=AI$1,$W221&gt;=AI$1),INDEX(Reliability!N$23:N$50,MATCH($T221,Reliability!$C$23:$C$50,0)),0),0)*$H221*$X221*$Y221),$D221)*$R221</f>
        <v>14.511337686649691</v>
      </c>
      <c r="AJ221" s="99">
        <f>MIN((IFERROR(IF(AND($V221&lt;=AJ$1,$W221&gt;=AJ$1),INDEX(Reliability!O$23:O$50,MATCH($S221,Reliability!$C$23:$C$50,0)),0),0)*IF($T221="n/a",$D221*$Y221,$G221)+IFERROR(IF(AND($V221&lt;=AJ$1,$W221&gt;=AJ$1),INDEX(Reliability!O$23:O$50,MATCH($T221,Reliability!$C$23:$C$50,0)),0),0)*$H221*$X221*$Y221),$D221)*$R221</f>
        <v>13.810701585385074</v>
      </c>
      <c r="AK221" s="99">
        <f>MIN((IFERROR(IF(AND($V221&lt;=AK$1,$W221&gt;=AK$1),INDEX(Reliability!P$23:P$50,MATCH($S221,Reliability!$C$23:$C$50,0)),0),0)*IF($T221="n/a",$D221*$Y221,$G221)+IFERROR(IF(AND($V221&lt;=AK$1,$W221&gt;=AK$1),INDEX(Reliability!P$23:P$50,MATCH($T221,Reliability!$C$23:$C$50,0)),0),0)*$H221*$X221*$Y221),$D221)*$R221</f>
        <v>13.110065484120458</v>
      </c>
    </row>
    <row r="222" spans="2:37" x14ac:dyDescent="0.25">
      <c r="B222" s="118" t="str">
        <f>unique_contracts!B217</f>
        <v>PIT1_7_UNIT 1</v>
      </c>
      <c r="C222" s="99" t="str">
        <f>unique_contracts!D217</f>
        <v>Online</v>
      </c>
      <c r="D222" s="117">
        <f>unique_contracts!J217</f>
        <v>30.5</v>
      </c>
      <c r="E222" s="99">
        <f>unique_contracts!M217</f>
        <v>0</v>
      </c>
      <c r="F222" s="99">
        <f>unique_contracts!N217</f>
        <v>0</v>
      </c>
      <c r="G222" s="99">
        <f>unique_contracts!P217</f>
        <v>0</v>
      </c>
      <c r="H222" s="99">
        <f>unique_contracts!R217</f>
        <v>0</v>
      </c>
      <c r="I222" s="99">
        <f>unique_contracts!V217</f>
        <v>0</v>
      </c>
      <c r="J222" s="118" t="str">
        <f>unique_contracts!AB217</f>
        <v>Owned</v>
      </c>
      <c r="K222" s="99">
        <f>unique_contracts!AM217</f>
        <v>1950</v>
      </c>
      <c r="L222" s="99">
        <f>unique_contracts!AN217</f>
        <v>1</v>
      </c>
      <c r="M222" s="99">
        <f>unique_contracts!AO217</f>
        <v>1</v>
      </c>
      <c r="N222" s="99">
        <f>unique_contracts!AP217</f>
        <v>2099</v>
      </c>
      <c r="O222" s="99">
        <f>unique_contracts!AQ217</f>
        <v>12</v>
      </c>
      <c r="P222" s="99">
        <f>unique_contracts!AR217</f>
        <v>31</v>
      </c>
      <c r="Q222" s="99" t="str">
        <f>unique_contracts!BP217</f>
        <v>EnergyCapacity</v>
      </c>
      <c r="R222" s="99">
        <f t="shared" si="21"/>
        <v>1</v>
      </c>
      <c r="S222" s="99" t="str">
        <f>IFERROR(IF(AND(I222&gt;0,E222="NotHybrid"),_xlfn.CONCAT(MAX(MIN(ROUNDDOWN(I222/D222,0),8),4),INDEX(resources!$G:$G,MATCH(B222,resources!$A:$A,0))),INDEX(resources!$G:$G,MATCH(B222,resources!$A:$A,0))),"n/a")</f>
        <v>hydro</v>
      </c>
      <c r="T222" s="99" t="str">
        <f t="shared" si="22"/>
        <v>n/a</v>
      </c>
      <c r="U222" s="99" t="str">
        <f t="shared" si="23"/>
        <v>hydro</v>
      </c>
      <c r="V222" s="99">
        <f t="shared" si="24"/>
        <v>1950</v>
      </c>
      <c r="W222" s="99">
        <f t="shared" si="25"/>
        <v>2099</v>
      </c>
      <c r="X222" s="116">
        <f t="shared" si="26"/>
        <v>1</v>
      </c>
      <c r="Y222" s="116">
        <f t="shared" si="27"/>
        <v>1</v>
      </c>
      <c r="Z222" s="99">
        <f>MIN((IFERROR(IF(AND($V222&lt;=Z$1,$W222&gt;=Z$1),INDEX(Reliability!E$23:E$50,MATCH($S222,Reliability!$C$23:$C$50,0)),0),0)*IF($T222="n/a",$D222*$Y222,$G222)+IFERROR(IF(AND($V222&lt;=Z$1,$W222&gt;=Z$1),INDEX(Reliability!E$23:E$50,MATCH($T222,Reliability!$C$23:$C$50,0)),0),0)*$H222*$X222*$Y222),$D222)*$R222</f>
        <v>15.496605497429705</v>
      </c>
      <c r="AA222" s="99">
        <f>MIN((IFERROR(IF(AND($V222&lt;=AA$1,$W222&gt;=AA$1),INDEX(Reliability!F$23:F$50,MATCH($S222,Reliability!$C$23:$C$50,0)),0),0)*IF($T222="n/a",$D222*$Y222,$G222)+IFERROR(IF(AND($V222&lt;=AA$1,$W222&gt;=AA$1),INDEX(Reliability!F$23:F$50,MATCH($T222,Reliability!$C$23:$C$50,0)),0),0)*$H222*$X222*$Y222),$D222)*$R222</f>
        <v>15.901658121487605</v>
      </c>
      <c r="AB222" s="99">
        <f>MIN((IFERROR(IF(AND($V222&lt;=AB$1,$W222&gt;=AB$1),INDEX(Reliability!G$23:G$50,MATCH($S222,Reliability!$C$23:$C$50,0)),0),0)*IF($T222="n/a",$D222*$Y222,$G222)+IFERROR(IF(AND($V222&lt;=AB$1,$W222&gt;=AB$1),INDEX(Reliability!G$23:G$50,MATCH($T222,Reliability!$C$23:$C$50,0)),0),0)*$H222*$X222*$Y222),$D222)*$R222</f>
        <v>16.306710745545505</v>
      </c>
      <c r="AC222" s="99">
        <f>MIN((IFERROR(IF(AND($V222&lt;=AC$1,$W222&gt;=AC$1),INDEX(Reliability!H$23:H$50,MATCH($S222,Reliability!$C$23:$C$50,0)),0),0)*IF($T222="n/a",$D222*$Y222,$G222)+IFERROR(IF(AND($V222&lt;=AC$1,$W222&gt;=AC$1),INDEX(Reliability!H$23:H$50,MATCH($T222,Reliability!$C$23:$C$50,0)),0),0)*$H222*$X222*$Y222),$D222)*$R222</f>
        <v>16.001343658398955</v>
      </c>
      <c r="AD222" s="99">
        <f>MIN((IFERROR(IF(AND($V222&lt;=AD$1,$W222&gt;=AD$1),INDEX(Reliability!I$23:I$50,MATCH($S222,Reliability!$C$23:$C$50,0)),0),0)*IF($T222="n/a",$D222*$Y222,$G222)+IFERROR(IF(AND($V222&lt;=AD$1,$W222&gt;=AD$1),INDEX(Reliability!I$23:I$50,MATCH($T222,Reliability!$C$23:$C$50,0)),0),0)*$H222*$X222*$Y222),$D222)*$R222</f>
        <v>15.695976571252409</v>
      </c>
      <c r="AE222" s="99">
        <f>MIN((IFERROR(IF(AND($V222&lt;=AE$1,$W222&gt;=AE$1),INDEX(Reliability!J$23:J$50,MATCH($S222,Reliability!$C$23:$C$50,0)),0),0)*IF($T222="n/a",$D222*$Y222,$G222)+IFERROR(IF(AND($V222&lt;=AE$1,$W222&gt;=AE$1),INDEX(Reliability!J$23:J$50,MATCH($T222,Reliability!$C$23:$C$50,0)),0),0)*$H222*$X222*$Y222),$D222)*$R222</f>
        <v>16.154611280847977</v>
      </c>
      <c r="AF222" s="99">
        <f>MIN((IFERROR(IF(AND($V222&lt;=AF$1,$W222&gt;=AF$1),INDEX(Reliability!K$23:K$50,MATCH($S222,Reliability!$C$23:$C$50,0)),0),0)*IF($T222="n/a",$D222*$Y222,$G222)+IFERROR(IF(AND($V222&lt;=AF$1,$W222&gt;=AF$1),INDEX(Reliability!K$23:K$50,MATCH($T222,Reliability!$C$23:$C$50,0)),0),0)*$H222*$X222*$Y222),$D222)*$R222</f>
        <v>16.613245990443541</v>
      </c>
      <c r="AG222" s="99">
        <f>MIN((IFERROR(IF(AND($V222&lt;=AG$1,$W222&gt;=AG$1),INDEX(Reliability!L$23:L$50,MATCH($S222,Reliability!$C$23:$C$50,0)),0),0)*IF($T222="n/a",$D222*$Y222,$G222)+IFERROR(IF(AND($V222&lt;=AG$1,$W222&gt;=AG$1),INDEX(Reliability!L$23:L$50,MATCH($T222,Reliability!$C$23:$C$50,0)),0),0)*$H222*$X222*$Y222),$D222)*$R222</f>
        <v>15.912609889178924</v>
      </c>
      <c r="AH222" s="99">
        <f>MIN((IFERROR(IF(AND($V222&lt;=AH$1,$W222&gt;=AH$1),INDEX(Reliability!M$23:M$50,MATCH($S222,Reliability!$C$23:$C$50,0)),0),0)*IF($T222="n/a",$D222*$Y222,$G222)+IFERROR(IF(AND($V222&lt;=AH$1,$W222&gt;=AH$1),INDEX(Reliability!M$23:M$50,MATCH($T222,Reliability!$C$23:$C$50,0)),0),0)*$H222*$X222*$Y222),$D222)*$R222</f>
        <v>15.211973787914308</v>
      </c>
      <c r="AI222" s="99">
        <f>MIN((IFERROR(IF(AND($V222&lt;=AI$1,$W222&gt;=AI$1),INDEX(Reliability!N$23:N$50,MATCH($S222,Reliability!$C$23:$C$50,0)),0),0)*IF($T222="n/a",$D222*$Y222,$G222)+IFERROR(IF(AND($V222&lt;=AI$1,$W222&gt;=AI$1),INDEX(Reliability!N$23:N$50,MATCH($T222,Reliability!$C$23:$C$50,0)),0),0)*$H222*$X222*$Y222),$D222)*$R222</f>
        <v>14.511337686649691</v>
      </c>
      <c r="AJ222" s="99">
        <f>MIN((IFERROR(IF(AND($V222&lt;=AJ$1,$W222&gt;=AJ$1),INDEX(Reliability!O$23:O$50,MATCH($S222,Reliability!$C$23:$C$50,0)),0),0)*IF($T222="n/a",$D222*$Y222,$G222)+IFERROR(IF(AND($V222&lt;=AJ$1,$W222&gt;=AJ$1),INDEX(Reliability!O$23:O$50,MATCH($T222,Reliability!$C$23:$C$50,0)),0),0)*$H222*$X222*$Y222),$D222)*$R222</f>
        <v>13.810701585385074</v>
      </c>
      <c r="AK222" s="99">
        <f>MIN((IFERROR(IF(AND($V222&lt;=AK$1,$W222&gt;=AK$1),INDEX(Reliability!P$23:P$50,MATCH($S222,Reliability!$C$23:$C$50,0)),0),0)*IF($T222="n/a",$D222*$Y222,$G222)+IFERROR(IF(AND($V222&lt;=AK$1,$W222&gt;=AK$1),INDEX(Reliability!P$23:P$50,MATCH($T222,Reliability!$C$23:$C$50,0)),0),0)*$H222*$X222*$Y222),$D222)*$R222</f>
        <v>13.110065484120458</v>
      </c>
    </row>
    <row r="223" spans="2:37" x14ac:dyDescent="0.25">
      <c r="B223" s="118" t="str">
        <f>unique_contracts!B218</f>
        <v>PIT1_6_FRIVRA</v>
      </c>
      <c r="C223" s="99" t="str">
        <f>unique_contracts!D218</f>
        <v>Online</v>
      </c>
      <c r="D223" s="117">
        <f>unique_contracts!J218</f>
        <v>1.5</v>
      </c>
      <c r="E223" s="99">
        <f>unique_contracts!M218</f>
        <v>0</v>
      </c>
      <c r="F223" s="99">
        <f>unique_contracts!N218</f>
        <v>0</v>
      </c>
      <c r="G223" s="99">
        <f>unique_contracts!P218</f>
        <v>0</v>
      </c>
      <c r="H223" s="99">
        <f>unique_contracts!R218</f>
        <v>0</v>
      </c>
      <c r="I223" s="99">
        <f>unique_contracts!V218</f>
        <v>0</v>
      </c>
      <c r="J223" s="118" t="str">
        <f>unique_contracts!AB218</f>
        <v>Buy</v>
      </c>
      <c r="K223" s="99">
        <f>unique_contracts!AM218</f>
        <v>2014</v>
      </c>
      <c r="L223" s="99">
        <f>unique_contracts!AN218</f>
        <v>3</v>
      </c>
      <c r="M223" s="99">
        <f>unique_contracts!AO218</f>
        <v>5</v>
      </c>
      <c r="N223" s="99">
        <f>unique_contracts!AP218</f>
        <v>2034</v>
      </c>
      <c r="O223" s="99">
        <f>unique_contracts!AQ218</f>
        <v>3</v>
      </c>
      <c r="P223" s="99">
        <f>unique_contracts!AR218</f>
        <v>4</v>
      </c>
      <c r="Q223" s="99" t="str">
        <f>unique_contracts!BP218</f>
        <v>EnergyCapacity</v>
      </c>
      <c r="R223" s="99">
        <f t="shared" si="21"/>
        <v>1</v>
      </c>
      <c r="S223" s="99" t="str">
        <f>IFERROR(IF(AND(I223&gt;0,E223="NotHybrid"),_xlfn.CONCAT(MAX(MIN(ROUNDDOWN(I223/D223,0),8),4),INDEX(resources!$G:$G,MATCH(B223,resources!$A:$A,0))),INDEX(resources!$G:$G,MATCH(B223,resources!$A:$A,0))),"n/a")</f>
        <v>utility_pv</v>
      </c>
      <c r="T223" s="99" t="str">
        <f t="shared" si="22"/>
        <v>n/a</v>
      </c>
      <c r="U223" s="99" t="str">
        <f t="shared" si="23"/>
        <v>utility_pv</v>
      </c>
      <c r="V223" s="99">
        <f t="shared" si="24"/>
        <v>2014</v>
      </c>
      <c r="W223" s="99">
        <f t="shared" si="25"/>
        <v>2033</v>
      </c>
      <c r="X223" s="116">
        <f t="shared" si="26"/>
        <v>1</v>
      </c>
      <c r="Y223" s="116">
        <f t="shared" si="27"/>
        <v>1</v>
      </c>
      <c r="Z223" s="99">
        <f>MIN((IFERROR(IF(AND($V223&lt;=Z$1,$W223&gt;=Z$1),INDEX(Reliability!E$23:E$50,MATCH($S223,Reliability!$C$23:$C$50,0)),0),0)*IF($T223="n/a",$D223*$Y223,$G223)+IFERROR(IF(AND($V223&lt;=Z$1,$W223&gt;=Z$1),INDEX(Reliability!E$23:E$50,MATCH($T223,Reliability!$C$23:$C$50,0)),0),0)*$H223*$X223*$Y223),$D223)*$R223</f>
        <v>0.18651876232923015</v>
      </c>
      <c r="AA223" s="99">
        <f>MIN((IFERROR(IF(AND($V223&lt;=AA$1,$W223&gt;=AA$1),INDEX(Reliability!F$23:F$50,MATCH($S223,Reliability!$C$23:$C$50,0)),0),0)*IF($T223="n/a",$D223*$Y223,$G223)+IFERROR(IF(AND($V223&lt;=AA$1,$W223&gt;=AA$1),INDEX(Reliability!F$23:F$50,MATCH($T223,Reliability!$C$23:$C$50,0)),0),0)*$H223*$X223*$Y223),$D223)*$R223</f>
        <v>0.18154416454998057</v>
      </c>
      <c r="AB223" s="99">
        <f>MIN((IFERROR(IF(AND($V223&lt;=AB$1,$W223&gt;=AB$1),INDEX(Reliability!G$23:G$50,MATCH($S223,Reliability!$C$23:$C$50,0)),0),0)*IF($T223="n/a",$D223*$Y223,$G223)+IFERROR(IF(AND($V223&lt;=AB$1,$W223&gt;=AB$1),INDEX(Reliability!G$23:G$50,MATCH($T223,Reliability!$C$23:$C$50,0)),0),0)*$H223*$X223*$Y223),$D223)*$R223</f>
        <v>0.17656956677073102</v>
      </c>
      <c r="AC223" s="99">
        <f>MIN((IFERROR(IF(AND($V223&lt;=AC$1,$W223&gt;=AC$1),INDEX(Reliability!H$23:H$50,MATCH($S223,Reliability!$C$23:$C$50,0)),0),0)*IF($T223="n/a",$D223*$Y223,$G223)+IFERROR(IF(AND($V223&lt;=AC$1,$W223&gt;=AC$1),INDEX(Reliability!H$23:H$50,MATCH($T223,Reliability!$C$23:$C$50,0)),0),0)*$H223*$X223*$Y223),$D223)*$R223</f>
        <v>0.15024307109698681</v>
      </c>
      <c r="AD223" s="99">
        <f>MIN((IFERROR(IF(AND($V223&lt;=AD$1,$W223&gt;=AD$1),INDEX(Reliability!I$23:I$50,MATCH($S223,Reliability!$C$23:$C$50,0)),0),0)*IF($T223="n/a",$D223*$Y223,$G223)+IFERROR(IF(AND($V223&lt;=AD$1,$W223&gt;=AD$1),INDEX(Reliability!I$23:I$50,MATCH($T223,Reliability!$C$23:$C$50,0)),0),0)*$H223*$X223*$Y223),$D223)*$R223</f>
        <v>0.12391657542324259</v>
      </c>
      <c r="AE223" s="99">
        <f>MIN((IFERROR(IF(AND($V223&lt;=AE$1,$W223&gt;=AE$1),INDEX(Reliability!J$23:J$50,MATCH($S223,Reliability!$C$23:$C$50,0)),0),0)*IF($T223="n/a",$D223*$Y223,$G223)+IFERROR(IF(AND($V223&lt;=AE$1,$W223&gt;=AE$1),INDEX(Reliability!J$23:J$50,MATCH($T223,Reliability!$C$23:$C$50,0)),0),0)*$H223*$X223*$Y223),$D223)*$R223</f>
        <v>0.114906918825111</v>
      </c>
      <c r="AF223" s="99">
        <f>MIN((IFERROR(IF(AND($V223&lt;=AF$1,$W223&gt;=AF$1),INDEX(Reliability!K$23:K$50,MATCH($S223,Reliability!$C$23:$C$50,0)),0),0)*IF($T223="n/a",$D223*$Y223,$G223)+IFERROR(IF(AND($V223&lt;=AF$1,$W223&gt;=AF$1),INDEX(Reliability!K$23:K$50,MATCH($T223,Reliability!$C$23:$C$50,0)),0),0)*$H223*$X223*$Y223),$D223)*$R223</f>
        <v>0.1058972622269794</v>
      </c>
      <c r="AG223" s="99">
        <f>MIN((IFERROR(IF(AND($V223&lt;=AG$1,$W223&gt;=AG$1),INDEX(Reliability!L$23:L$50,MATCH($S223,Reliability!$C$23:$C$50,0)),0),0)*IF($T223="n/a",$D223*$Y223,$G223)+IFERROR(IF(AND($V223&lt;=AG$1,$W223&gt;=AG$1),INDEX(Reliability!L$23:L$50,MATCH($T223,Reliability!$C$23:$C$50,0)),0),0)*$H223*$X223*$Y223),$D223)*$R223</f>
        <v>0.10391780978158351</v>
      </c>
      <c r="AH223" s="99">
        <f>MIN((IFERROR(IF(AND($V223&lt;=AH$1,$W223&gt;=AH$1),INDEX(Reliability!M$23:M$50,MATCH($S223,Reliability!$C$23:$C$50,0)),0),0)*IF($T223="n/a",$D223*$Y223,$G223)+IFERROR(IF(AND($V223&lt;=AH$1,$W223&gt;=AH$1),INDEX(Reliability!M$23:M$50,MATCH($T223,Reliability!$C$23:$C$50,0)),0),0)*$H223*$X223*$Y223),$D223)*$R223</f>
        <v>0.10193835733618761</v>
      </c>
      <c r="AI223" s="99">
        <f>MIN((IFERROR(IF(AND($V223&lt;=AI$1,$W223&gt;=AI$1),INDEX(Reliability!N$23:N$50,MATCH($S223,Reliability!$C$23:$C$50,0)),0),0)*IF($T223="n/a",$D223*$Y223,$G223)+IFERROR(IF(AND($V223&lt;=AI$1,$W223&gt;=AI$1),INDEX(Reliability!N$23:N$50,MATCH($T223,Reliability!$C$23:$C$50,0)),0),0)*$H223*$X223*$Y223),$D223)*$R223</f>
        <v>9.9958904890791733E-2</v>
      </c>
      <c r="AJ223" s="99">
        <f>MIN((IFERROR(IF(AND($V223&lt;=AJ$1,$W223&gt;=AJ$1),INDEX(Reliability!O$23:O$50,MATCH($S223,Reliability!$C$23:$C$50,0)),0),0)*IF($T223="n/a",$D223*$Y223,$G223)+IFERROR(IF(AND($V223&lt;=AJ$1,$W223&gt;=AJ$1),INDEX(Reliability!O$23:O$50,MATCH($T223,Reliability!$C$23:$C$50,0)),0),0)*$H223*$X223*$Y223),$D223)*$R223</f>
        <v>0</v>
      </c>
      <c r="AK223" s="99">
        <f>MIN((IFERROR(IF(AND($V223&lt;=AK$1,$W223&gt;=AK$1),INDEX(Reliability!P$23:P$50,MATCH($S223,Reliability!$C$23:$C$50,0)),0),0)*IF($T223="n/a",$D223*$Y223,$G223)+IFERROR(IF(AND($V223&lt;=AK$1,$W223&gt;=AK$1),INDEX(Reliability!P$23:P$50,MATCH($T223,Reliability!$C$23:$C$50,0)),0),0)*$H223*$X223*$Y223),$D223)*$R223</f>
        <v>0</v>
      </c>
    </row>
    <row r="224" spans="2:37" x14ac:dyDescent="0.25">
      <c r="B224" s="118" t="str">
        <f>unique_contracts!B219</f>
        <v>PHOENX_1_UNIT</v>
      </c>
      <c r="C224" s="99" t="str">
        <f>unique_contracts!D219</f>
        <v>Online</v>
      </c>
      <c r="D224" s="117">
        <f>unique_contracts!J219</f>
        <v>2</v>
      </c>
      <c r="E224" s="99">
        <f>unique_contracts!M219</f>
        <v>0</v>
      </c>
      <c r="F224" s="99">
        <f>unique_contracts!N219</f>
        <v>0</v>
      </c>
      <c r="G224" s="99">
        <f>unique_contracts!P219</f>
        <v>0</v>
      </c>
      <c r="H224" s="99">
        <f>unique_contracts!R219</f>
        <v>0</v>
      </c>
      <c r="I224" s="99">
        <f>unique_contracts!V219</f>
        <v>0</v>
      </c>
      <c r="J224" s="118" t="str">
        <f>unique_contracts!AB219</f>
        <v>Owned</v>
      </c>
      <c r="K224" s="99">
        <f>unique_contracts!AM219</f>
        <v>1950</v>
      </c>
      <c r="L224" s="99">
        <f>unique_contracts!AN219</f>
        <v>1</v>
      </c>
      <c r="M224" s="99">
        <f>unique_contracts!AO219</f>
        <v>1</v>
      </c>
      <c r="N224" s="99">
        <f>unique_contracts!AP219</f>
        <v>2099</v>
      </c>
      <c r="O224" s="99">
        <f>unique_contracts!AQ219</f>
        <v>12</v>
      </c>
      <c r="P224" s="99">
        <f>unique_contracts!AR219</f>
        <v>31</v>
      </c>
      <c r="Q224" s="99" t="str">
        <f>unique_contracts!BP219</f>
        <v>EnergyCapacity</v>
      </c>
      <c r="R224" s="99">
        <f t="shared" si="21"/>
        <v>1</v>
      </c>
      <c r="S224" s="99" t="str">
        <f>IFERROR(IF(AND(I224&gt;0,E224="NotHybrid"),_xlfn.CONCAT(MAX(MIN(ROUNDDOWN(I224/D224,0),8),4),INDEX(resources!$G:$G,MATCH(B224,resources!$A:$A,0))),INDEX(resources!$G:$G,MATCH(B224,resources!$A:$A,0))),"n/a")</f>
        <v>small_hydro</v>
      </c>
      <c r="T224" s="99" t="str">
        <f t="shared" si="22"/>
        <v>n/a</v>
      </c>
      <c r="U224" s="99" t="str">
        <f t="shared" si="23"/>
        <v>small_hydro</v>
      </c>
      <c r="V224" s="99">
        <f t="shared" si="24"/>
        <v>1950</v>
      </c>
      <c r="W224" s="99">
        <f t="shared" si="25"/>
        <v>2099</v>
      </c>
      <c r="X224" s="116">
        <f t="shared" si="26"/>
        <v>1</v>
      </c>
      <c r="Y224" s="116">
        <f t="shared" si="27"/>
        <v>1</v>
      </c>
      <c r="Z224" s="99">
        <f>MIN((IFERROR(IF(AND($V224&lt;=Z$1,$W224&gt;=Z$1),INDEX(Reliability!E$23:E$50,MATCH($S224,Reliability!$C$23:$C$50,0)),0),0)*IF($T224="n/a",$D224*$Y224,$G224)+IFERROR(IF(AND($V224&lt;=Z$1,$W224&gt;=Z$1),INDEX(Reliability!E$23:E$50,MATCH($T224,Reliability!$C$23:$C$50,0)),0),0)*$H224*$X224*$Y224),$D224)*$R224</f>
        <v>0.72879192022295503</v>
      </c>
      <c r="AA224" s="99">
        <f>MIN((IFERROR(IF(AND($V224&lt;=AA$1,$W224&gt;=AA$1),INDEX(Reliability!F$23:F$50,MATCH($S224,Reliability!$C$23:$C$50,0)),0),0)*IF($T224="n/a",$D224*$Y224,$G224)+IFERROR(IF(AND($V224&lt;=AA$1,$W224&gt;=AA$1),INDEX(Reliability!F$23:F$50,MATCH($T224,Reliability!$C$23:$C$50,0)),0),0)*$H224*$X224*$Y224),$D224)*$R224</f>
        <v>0.74784119393179838</v>
      </c>
      <c r="AB224" s="99">
        <f>MIN((IFERROR(IF(AND($V224&lt;=AB$1,$W224&gt;=AB$1),INDEX(Reliability!G$23:G$50,MATCH($S224,Reliability!$C$23:$C$50,0)),0),0)*IF($T224="n/a",$D224*$Y224,$G224)+IFERROR(IF(AND($V224&lt;=AB$1,$W224&gt;=AB$1),INDEX(Reliability!G$23:G$50,MATCH($T224,Reliability!$C$23:$C$50,0)),0),0)*$H224*$X224*$Y224),$D224)*$R224</f>
        <v>0.76689046764064162</v>
      </c>
      <c r="AC224" s="99">
        <f>MIN((IFERROR(IF(AND($V224&lt;=AC$1,$W224&gt;=AC$1),INDEX(Reliability!H$23:H$50,MATCH($S224,Reliability!$C$23:$C$50,0)),0),0)*IF($T224="n/a",$D224*$Y224,$G224)+IFERROR(IF(AND($V224&lt;=AC$1,$W224&gt;=AC$1),INDEX(Reliability!H$23:H$50,MATCH($T224,Reliability!$C$23:$C$50,0)),0),0)*$H224*$X224*$Y224),$D224)*$R224</f>
        <v>0.75252931830046277</v>
      </c>
      <c r="AD224" s="99">
        <f>MIN((IFERROR(IF(AND($V224&lt;=AD$1,$W224&gt;=AD$1),INDEX(Reliability!I$23:I$50,MATCH($S224,Reliability!$C$23:$C$50,0)),0),0)*IF($T224="n/a",$D224*$Y224,$G224)+IFERROR(IF(AND($V224&lt;=AD$1,$W224&gt;=AD$1),INDEX(Reliability!I$23:I$50,MATCH($T224,Reliability!$C$23:$C$50,0)),0),0)*$H224*$X224*$Y224),$D224)*$R224</f>
        <v>0.73816816896028392</v>
      </c>
      <c r="AE224" s="99">
        <f>MIN((IFERROR(IF(AND($V224&lt;=AE$1,$W224&gt;=AE$1),INDEX(Reliability!J$23:J$50,MATCH($S224,Reliability!$C$23:$C$50,0)),0),0)*IF($T224="n/a",$D224*$Y224,$G224)+IFERROR(IF(AND($V224&lt;=AE$1,$W224&gt;=AE$1),INDEX(Reliability!J$23:J$50,MATCH($T224,Reliability!$C$23:$C$50,0)),0),0)*$H224*$X224*$Y224),$D224)*$R224</f>
        <v>0.75973736169365313</v>
      </c>
      <c r="AF224" s="99">
        <f>MIN((IFERROR(IF(AND($V224&lt;=AF$1,$W224&gt;=AF$1),INDEX(Reliability!K$23:K$50,MATCH($S224,Reliability!$C$23:$C$50,0)),0),0)*IF($T224="n/a",$D224*$Y224,$G224)+IFERROR(IF(AND($V224&lt;=AF$1,$W224&gt;=AF$1),INDEX(Reliability!K$23:K$50,MATCH($T224,Reliability!$C$23:$C$50,0)),0),0)*$H224*$X224*$Y224),$D224)*$R224</f>
        <v>0.78130655442702235</v>
      </c>
      <c r="AG224" s="99">
        <f>MIN((IFERROR(IF(AND($V224&lt;=AG$1,$W224&gt;=AG$1),INDEX(Reliability!L$23:L$50,MATCH($S224,Reliability!$C$23:$C$50,0)),0),0)*IF($T224="n/a",$D224*$Y224,$G224)+IFERROR(IF(AND($V224&lt;=AG$1,$W224&gt;=AG$1),INDEX(Reliability!L$23:L$50,MATCH($T224,Reliability!$C$23:$C$50,0)),0),0)*$H224*$X224*$Y224),$D224)*$R224</f>
        <v>0.74835624607059836</v>
      </c>
      <c r="AH224" s="99">
        <f>MIN((IFERROR(IF(AND($V224&lt;=AH$1,$W224&gt;=AH$1),INDEX(Reliability!M$23:M$50,MATCH($S224,Reliability!$C$23:$C$50,0)),0),0)*IF($T224="n/a",$D224*$Y224,$G224)+IFERROR(IF(AND($V224&lt;=AH$1,$W224&gt;=AH$1),INDEX(Reliability!M$23:M$50,MATCH($T224,Reliability!$C$23:$C$50,0)),0),0)*$H224*$X224*$Y224),$D224)*$R224</f>
        <v>0.71540593771417438</v>
      </c>
      <c r="AI224" s="99">
        <f>MIN((IFERROR(IF(AND($V224&lt;=AI$1,$W224&gt;=AI$1),INDEX(Reliability!N$23:N$50,MATCH($S224,Reliability!$C$23:$C$50,0)),0),0)*IF($T224="n/a",$D224*$Y224,$G224)+IFERROR(IF(AND($V224&lt;=AI$1,$W224&gt;=AI$1),INDEX(Reliability!N$23:N$50,MATCH($T224,Reliability!$C$23:$C$50,0)),0),0)*$H224*$X224*$Y224),$D224)*$R224</f>
        <v>0.68245562935775039</v>
      </c>
      <c r="AJ224" s="99">
        <f>MIN((IFERROR(IF(AND($V224&lt;=AJ$1,$W224&gt;=AJ$1),INDEX(Reliability!O$23:O$50,MATCH($S224,Reliability!$C$23:$C$50,0)),0),0)*IF($T224="n/a",$D224*$Y224,$G224)+IFERROR(IF(AND($V224&lt;=AJ$1,$W224&gt;=AJ$1),INDEX(Reliability!O$23:O$50,MATCH($T224,Reliability!$C$23:$C$50,0)),0),0)*$H224*$X224*$Y224),$D224)*$R224</f>
        <v>0.64950532100132641</v>
      </c>
      <c r="AK224" s="99">
        <f>MIN((IFERROR(IF(AND($V224&lt;=AK$1,$W224&gt;=AK$1),INDEX(Reliability!P$23:P$50,MATCH($S224,Reliability!$C$23:$C$50,0)),0),0)*IF($T224="n/a",$D224*$Y224,$G224)+IFERROR(IF(AND($V224&lt;=AK$1,$W224&gt;=AK$1),INDEX(Reliability!P$23:P$50,MATCH($T224,Reliability!$C$23:$C$50,0)),0),0)*$H224*$X224*$Y224),$D224)*$R224</f>
        <v>0.6165550126449022</v>
      </c>
    </row>
    <row r="225" spans="2:37" x14ac:dyDescent="0.25">
      <c r="B225" s="118" t="str">
        <f>unique_contracts!B220</f>
        <v>PEORIA_1_SOLAR</v>
      </c>
      <c r="C225" s="99" t="str">
        <f>unique_contracts!D220</f>
        <v>Online</v>
      </c>
      <c r="D225" s="117">
        <f>unique_contracts!J220</f>
        <v>1.5</v>
      </c>
      <c r="E225" s="99">
        <f>unique_contracts!M220</f>
        <v>0</v>
      </c>
      <c r="F225" s="99">
        <f>unique_contracts!N220</f>
        <v>0</v>
      </c>
      <c r="G225" s="99">
        <f>unique_contracts!P220</f>
        <v>0</v>
      </c>
      <c r="H225" s="99">
        <f>unique_contracts!R220</f>
        <v>0</v>
      </c>
      <c r="I225" s="99">
        <f>unique_contracts!V220</f>
        <v>0</v>
      </c>
      <c r="J225" s="118" t="str">
        <f>unique_contracts!AB220</f>
        <v>Buy</v>
      </c>
      <c r="K225" s="99">
        <f>unique_contracts!AM220</f>
        <v>2013</v>
      </c>
      <c r="L225" s="99">
        <f>unique_contracts!AN220</f>
        <v>12</v>
      </c>
      <c r="M225" s="99">
        <f>unique_contracts!AO220</f>
        <v>31</v>
      </c>
      <c r="N225" s="99">
        <f>unique_contracts!AP220</f>
        <v>2033</v>
      </c>
      <c r="O225" s="99">
        <f>unique_contracts!AQ220</f>
        <v>12</v>
      </c>
      <c r="P225" s="99">
        <f>unique_contracts!AR220</f>
        <v>30</v>
      </c>
      <c r="Q225" s="99" t="str">
        <f>unique_contracts!BP220</f>
        <v>EnergyCapacity</v>
      </c>
      <c r="R225" s="99">
        <f t="shared" si="21"/>
        <v>1</v>
      </c>
      <c r="S225" s="99" t="str">
        <f>IFERROR(IF(AND(I225&gt;0,E225="NotHybrid"),_xlfn.CONCAT(MAX(MIN(ROUNDDOWN(I225/D225,0),8),4),INDEX(resources!$G:$G,MATCH(B225,resources!$A:$A,0))),INDEX(resources!$G:$G,MATCH(B225,resources!$A:$A,0))),"n/a")</f>
        <v>utility_pv</v>
      </c>
      <c r="T225" s="99" t="str">
        <f t="shared" si="22"/>
        <v>n/a</v>
      </c>
      <c r="U225" s="99" t="str">
        <f t="shared" si="23"/>
        <v>utility_pv</v>
      </c>
      <c r="V225" s="99">
        <f t="shared" si="24"/>
        <v>2014</v>
      </c>
      <c r="W225" s="99">
        <f t="shared" si="25"/>
        <v>2033</v>
      </c>
      <c r="X225" s="116">
        <f t="shared" si="26"/>
        <v>1</v>
      </c>
      <c r="Y225" s="116">
        <f t="shared" si="27"/>
        <v>1</v>
      </c>
      <c r="Z225" s="99">
        <f>MIN((IFERROR(IF(AND($V225&lt;=Z$1,$W225&gt;=Z$1),INDEX(Reliability!E$23:E$50,MATCH($S225,Reliability!$C$23:$C$50,0)),0),0)*IF($T225="n/a",$D225*$Y225,$G225)+IFERROR(IF(AND($V225&lt;=Z$1,$W225&gt;=Z$1),INDEX(Reliability!E$23:E$50,MATCH($T225,Reliability!$C$23:$C$50,0)),0),0)*$H225*$X225*$Y225),$D225)*$R225</f>
        <v>0.18651876232923015</v>
      </c>
      <c r="AA225" s="99">
        <f>MIN((IFERROR(IF(AND($V225&lt;=AA$1,$W225&gt;=AA$1),INDEX(Reliability!F$23:F$50,MATCH($S225,Reliability!$C$23:$C$50,0)),0),0)*IF($T225="n/a",$D225*$Y225,$G225)+IFERROR(IF(AND($V225&lt;=AA$1,$W225&gt;=AA$1),INDEX(Reliability!F$23:F$50,MATCH($T225,Reliability!$C$23:$C$50,0)),0),0)*$H225*$X225*$Y225),$D225)*$R225</f>
        <v>0.18154416454998057</v>
      </c>
      <c r="AB225" s="99">
        <f>MIN((IFERROR(IF(AND($V225&lt;=AB$1,$W225&gt;=AB$1),INDEX(Reliability!G$23:G$50,MATCH($S225,Reliability!$C$23:$C$50,0)),0),0)*IF($T225="n/a",$D225*$Y225,$G225)+IFERROR(IF(AND($V225&lt;=AB$1,$W225&gt;=AB$1),INDEX(Reliability!G$23:G$50,MATCH($T225,Reliability!$C$23:$C$50,0)),0),0)*$H225*$X225*$Y225),$D225)*$R225</f>
        <v>0.17656956677073102</v>
      </c>
      <c r="AC225" s="99">
        <f>MIN((IFERROR(IF(AND($V225&lt;=AC$1,$W225&gt;=AC$1),INDEX(Reliability!H$23:H$50,MATCH($S225,Reliability!$C$23:$C$50,0)),0),0)*IF($T225="n/a",$D225*$Y225,$G225)+IFERROR(IF(AND($V225&lt;=AC$1,$W225&gt;=AC$1),INDEX(Reliability!H$23:H$50,MATCH($T225,Reliability!$C$23:$C$50,0)),0),0)*$H225*$X225*$Y225),$D225)*$R225</f>
        <v>0.15024307109698681</v>
      </c>
      <c r="AD225" s="99">
        <f>MIN((IFERROR(IF(AND($V225&lt;=AD$1,$W225&gt;=AD$1),INDEX(Reliability!I$23:I$50,MATCH($S225,Reliability!$C$23:$C$50,0)),0),0)*IF($T225="n/a",$D225*$Y225,$G225)+IFERROR(IF(AND($V225&lt;=AD$1,$W225&gt;=AD$1),INDEX(Reliability!I$23:I$50,MATCH($T225,Reliability!$C$23:$C$50,0)),0),0)*$H225*$X225*$Y225),$D225)*$R225</f>
        <v>0.12391657542324259</v>
      </c>
      <c r="AE225" s="99">
        <f>MIN((IFERROR(IF(AND($V225&lt;=AE$1,$W225&gt;=AE$1),INDEX(Reliability!J$23:J$50,MATCH($S225,Reliability!$C$23:$C$50,0)),0),0)*IF($T225="n/a",$D225*$Y225,$G225)+IFERROR(IF(AND($V225&lt;=AE$1,$W225&gt;=AE$1),INDEX(Reliability!J$23:J$50,MATCH($T225,Reliability!$C$23:$C$50,0)),0),0)*$H225*$X225*$Y225),$D225)*$R225</f>
        <v>0.114906918825111</v>
      </c>
      <c r="AF225" s="99">
        <f>MIN((IFERROR(IF(AND($V225&lt;=AF$1,$W225&gt;=AF$1),INDEX(Reliability!K$23:K$50,MATCH($S225,Reliability!$C$23:$C$50,0)),0),0)*IF($T225="n/a",$D225*$Y225,$G225)+IFERROR(IF(AND($V225&lt;=AF$1,$W225&gt;=AF$1),INDEX(Reliability!K$23:K$50,MATCH($T225,Reliability!$C$23:$C$50,0)),0),0)*$H225*$X225*$Y225),$D225)*$R225</f>
        <v>0.1058972622269794</v>
      </c>
      <c r="AG225" s="99">
        <f>MIN((IFERROR(IF(AND($V225&lt;=AG$1,$W225&gt;=AG$1),INDEX(Reliability!L$23:L$50,MATCH($S225,Reliability!$C$23:$C$50,0)),0),0)*IF($T225="n/a",$D225*$Y225,$G225)+IFERROR(IF(AND($V225&lt;=AG$1,$W225&gt;=AG$1),INDEX(Reliability!L$23:L$50,MATCH($T225,Reliability!$C$23:$C$50,0)),0),0)*$H225*$X225*$Y225),$D225)*$R225</f>
        <v>0.10391780978158351</v>
      </c>
      <c r="AH225" s="99">
        <f>MIN((IFERROR(IF(AND($V225&lt;=AH$1,$W225&gt;=AH$1),INDEX(Reliability!M$23:M$50,MATCH($S225,Reliability!$C$23:$C$50,0)),0),0)*IF($T225="n/a",$D225*$Y225,$G225)+IFERROR(IF(AND($V225&lt;=AH$1,$W225&gt;=AH$1),INDEX(Reliability!M$23:M$50,MATCH($T225,Reliability!$C$23:$C$50,0)),0),0)*$H225*$X225*$Y225),$D225)*$R225</f>
        <v>0.10193835733618761</v>
      </c>
      <c r="AI225" s="99">
        <f>MIN((IFERROR(IF(AND($V225&lt;=AI$1,$W225&gt;=AI$1),INDEX(Reliability!N$23:N$50,MATCH($S225,Reliability!$C$23:$C$50,0)),0),0)*IF($T225="n/a",$D225*$Y225,$G225)+IFERROR(IF(AND($V225&lt;=AI$1,$W225&gt;=AI$1),INDEX(Reliability!N$23:N$50,MATCH($T225,Reliability!$C$23:$C$50,0)),0),0)*$H225*$X225*$Y225),$D225)*$R225</f>
        <v>9.9958904890791733E-2</v>
      </c>
      <c r="AJ225" s="99">
        <f>MIN((IFERROR(IF(AND($V225&lt;=AJ$1,$W225&gt;=AJ$1),INDEX(Reliability!O$23:O$50,MATCH($S225,Reliability!$C$23:$C$50,0)),0),0)*IF($T225="n/a",$D225*$Y225,$G225)+IFERROR(IF(AND($V225&lt;=AJ$1,$W225&gt;=AJ$1),INDEX(Reliability!O$23:O$50,MATCH($T225,Reliability!$C$23:$C$50,0)),0),0)*$H225*$X225*$Y225),$D225)*$R225</f>
        <v>0</v>
      </c>
      <c r="AK225" s="99">
        <f>MIN((IFERROR(IF(AND($V225&lt;=AK$1,$W225&gt;=AK$1),INDEX(Reliability!P$23:P$50,MATCH($S225,Reliability!$C$23:$C$50,0)),0),0)*IF($T225="n/a",$D225*$Y225,$G225)+IFERROR(IF(AND($V225&lt;=AK$1,$W225&gt;=AK$1),INDEX(Reliability!P$23:P$50,MATCH($T225,Reliability!$C$23:$C$50,0)),0),0)*$H225*$X225*$Y225),$D225)*$R225</f>
        <v>0</v>
      </c>
    </row>
    <row r="226" spans="2:37" x14ac:dyDescent="0.25">
      <c r="B226" s="118" t="str">
        <f>unique_contracts!B221</f>
        <v>PEABDY_2_LNDFL1</v>
      </c>
      <c r="C226" s="99" t="str">
        <f>unique_contracts!D221</f>
        <v>Online</v>
      </c>
      <c r="D226" s="117">
        <f>unique_contracts!J221</f>
        <v>6.7839999999999998</v>
      </c>
      <c r="E226" s="99">
        <f>unique_contracts!M221</f>
        <v>0</v>
      </c>
      <c r="F226" s="99">
        <f>unique_contracts!N221</f>
        <v>0</v>
      </c>
      <c r="G226" s="99">
        <f>unique_contracts!P221</f>
        <v>0</v>
      </c>
      <c r="H226" s="99">
        <f>unique_contracts!R221</f>
        <v>0</v>
      </c>
      <c r="I226" s="99">
        <f>unique_contracts!V221</f>
        <v>0</v>
      </c>
      <c r="J226" s="118" t="str">
        <f>unique_contracts!AB221</f>
        <v>Buy</v>
      </c>
      <c r="K226" s="99">
        <f>unique_contracts!AM221</f>
        <v>2016</v>
      </c>
      <c r="L226" s="99">
        <f>unique_contracts!AN221</f>
        <v>4</v>
      </c>
      <c r="M226" s="99">
        <f>unique_contracts!AO221</f>
        <v>13</v>
      </c>
      <c r="N226" s="99">
        <f>unique_contracts!AP221</f>
        <v>2041</v>
      </c>
      <c r="O226" s="99">
        <f>unique_contracts!AQ221</f>
        <v>4</v>
      </c>
      <c r="P226" s="99">
        <f>unique_contracts!AR221</f>
        <v>12</v>
      </c>
      <c r="Q226" s="99" t="str">
        <f>unique_contracts!BP221</f>
        <v>EnergyCapacity</v>
      </c>
      <c r="R226" s="99">
        <f t="shared" si="21"/>
        <v>1</v>
      </c>
      <c r="S226" s="99" t="str">
        <f>IFERROR(IF(AND(I226&gt;0,E226="NotHybrid"),_xlfn.CONCAT(MAX(MIN(ROUNDDOWN(I226/D226,0),8),4),INDEX(resources!$G:$G,MATCH(B226,resources!$A:$A,0))),INDEX(resources!$G:$G,MATCH(B226,resources!$A:$A,0))),"n/a")</f>
        <v>biomass_wood</v>
      </c>
      <c r="T226" s="99" t="str">
        <f t="shared" si="22"/>
        <v>n/a</v>
      </c>
      <c r="U226" s="99" t="str">
        <f t="shared" si="23"/>
        <v>biomass_wood</v>
      </c>
      <c r="V226" s="99">
        <f t="shared" si="24"/>
        <v>2016</v>
      </c>
      <c r="W226" s="99">
        <f t="shared" si="25"/>
        <v>2040</v>
      </c>
      <c r="X226" s="116">
        <f t="shared" si="26"/>
        <v>1</v>
      </c>
      <c r="Y226" s="116">
        <f t="shared" si="27"/>
        <v>1</v>
      </c>
      <c r="Z226" s="99">
        <f>MIN((IFERROR(IF(AND($V226&lt;=Z$1,$W226&gt;=Z$1),INDEX(Reliability!E$23:E$50,MATCH($S226,Reliability!$C$23:$C$50,0)),0),0)*IF($T226="n/a",$D226*$Y226,$G226)+IFERROR(IF(AND($V226&lt;=Z$1,$W226&gt;=Z$1),INDEX(Reliability!E$23:E$50,MATCH($T226,Reliability!$C$23:$C$50,0)),0),0)*$H226*$X226*$Y226),$D226)*$R226</f>
        <v>5.2649242347346332</v>
      </c>
      <c r="AA226" s="99">
        <f>MIN((IFERROR(IF(AND($V226&lt;=AA$1,$W226&gt;=AA$1),INDEX(Reliability!F$23:F$50,MATCH($S226,Reliability!$C$23:$C$50,0)),0),0)*IF($T226="n/a",$D226*$Y226,$G226)+IFERROR(IF(AND($V226&lt;=AA$1,$W226&gt;=AA$1),INDEX(Reliability!F$23:F$50,MATCH($T226,Reliability!$C$23:$C$50,0)),0),0)*$H226*$X226*$Y226),$D226)*$R226</f>
        <v>5.3872148265454589</v>
      </c>
      <c r="AB226" s="99">
        <f>MIN((IFERROR(IF(AND($V226&lt;=AB$1,$W226&gt;=AB$1),INDEX(Reliability!G$23:G$50,MATCH($S226,Reliability!$C$23:$C$50,0)),0),0)*IF($T226="n/a",$D226*$Y226,$G226)+IFERROR(IF(AND($V226&lt;=AB$1,$W226&gt;=AB$1),INDEX(Reliability!G$23:G$50,MATCH($T226,Reliability!$C$23:$C$50,0)),0),0)*$H226*$X226*$Y226),$D226)*$R226</f>
        <v>5.5095054183562855</v>
      </c>
      <c r="AC226" s="99">
        <f>MIN((IFERROR(IF(AND($V226&lt;=AC$1,$W226&gt;=AC$1),INDEX(Reliability!H$23:H$50,MATCH($S226,Reliability!$C$23:$C$50,0)),0),0)*IF($T226="n/a",$D226*$Y226,$G226)+IFERROR(IF(AND($V226&lt;=AC$1,$W226&gt;=AC$1),INDEX(Reliability!H$23:H$50,MATCH($T226,Reliability!$C$23:$C$50,0)),0),0)*$H226*$X226*$Y226),$D226)*$R226</f>
        <v>5.5579811400518961</v>
      </c>
      <c r="AD226" s="99">
        <f>MIN((IFERROR(IF(AND($V226&lt;=AD$1,$W226&gt;=AD$1),INDEX(Reliability!I$23:I$50,MATCH($S226,Reliability!$C$23:$C$50,0)),0),0)*IF($T226="n/a",$D226*$Y226,$G226)+IFERROR(IF(AND($V226&lt;=AD$1,$W226&gt;=AD$1),INDEX(Reliability!I$23:I$50,MATCH($T226,Reliability!$C$23:$C$50,0)),0),0)*$H226*$X226*$Y226),$D226)*$R226</f>
        <v>5.6064568617475059</v>
      </c>
      <c r="AE226" s="99">
        <f>MIN((IFERROR(IF(AND($V226&lt;=AE$1,$W226&gt;=AE$1),INDEX(Reliability!J$23:J$50,MATCH($S226,Reliability!$C$23:$C$50,0)),0),0)*IF($T226="n/a",$D226*$Y226,$G226)+IFERROR(IF(AND($V226&lt;=AE$1,$W226&gt;=AE$1),INDEX(Reliability!J$23:J$50,MATCH($T226,Reliability!$C$23:$C$50,0)),0),0)*$H226*$X226*$Y226),$D226)*$R226</f>
        <v>5.5288779162786756</v>
      </c>
      <c r="AF226" s="99">
        <f>MIN((IFERROR(IF(AND($V226&lt;=AF$1,$W226&gt;=AF$1),INDEX(Reliability!K$23:K$50,MATCH($S226,Reliability!$C$23:$C$50,0)),0),0)*IF($T226="n/a",$D226*$Y226,$G226)+IFERROR(IF(AND($V226&lt;=AF$1,$W226&gt;=AF$1),INDEX(Reliability!K$23:K$50,MATCH($T226,Reliability!$C$23:$C$50,0)),0),0)*$H226*$X226*$Y226),$D226)*$R226</f>
        <v>5.4512989708098463</v>
      </c>
      <c r="AG226" s="99">
        <f>MIN((IFERROR(IF(AND($V226&lt;=AG$1,$W226&gt;=AG$1),INDEX(Reliability!L$23:L$50,MATCH($S226,Reliability!$C$23:$C$50,0)),0),0)*IF($T226="n/a",$D226*$Y226,$G226)+IFERROR(IF(AND($V226&lt;=AG$1,$W226&gt;=AG$1),INDEX(Reliability!L$23:L$50,MATCH($T226,Reliability!$C$23:$C$50,0)),0),0)*$H226*$X226*$Y226),$D226)*$R226</f>
        <v>5.5599293050640091</v>
      </c>
      <c r="AH226" s="99">
        <f>MIN((IFERROR(IF(AND($V226&lt;=AH$1,$W226&gt;=AH$1),INDEX(Reliability!M$23:M$50,MATCH($S226,Reliability!$C$23:$C$50,0)),0),0)*IF($T226="n/a",$D226*$Y226,$G226)+IFERROR(IF(AND($V226&lt;=AH$1,$W226&gt;=AH$1),INDEX(Reliability!M$23:M$50,MATCH($T226,Reliability!$C$23:$C$50,0)),0),0)*$H226*$X226*$Y226),$D226)*$R226</f>
        <v>5.6685596393181719</v>
      </c>
      <c r="AI226" s="99">
        <f>MIN((IFERROR(IF(AND($V226&lt;=AI$1,$W226&gt;=AI$1),INDEX(Reliability!N$23:N$50,MATCH($S226,Reliability!$C$23:$C$50,0)),0),0)*IF($T226="n/a",$D226*$Y226,$G226)+IFERROR(IF(AND($V226&lt;=AI$1,$W226&gt;=AI$1),INDEX(Reliability!N$23:N$50,MATCH($T226,Reliability!$C$23:$C$50,0)),0),0)*$H226*$X226*$Y226),$D226)*$R226</f>
        <v>5.7771899735723347</v>
      </c>
      <c r="AJ226" s="99">
        <f>MIN((IFERROR(IF(AND($V226&lt;=AJ$1,$W226&gt;=AJ$1),INDEX(Reliability!O$23:O$50,MATCH($S226,Reliability!$C$23:$C$50,0)),0),0)*IF($T226="n/a",$D226*$Y226,$G226)+IFERROR(IF(AND($V226&lt;=AJ$1,$W226&gt;=AJ$1),INDEX(Reliability!O$23:O$50,MATCH($T226,Reliability!$C$23:$C$50,0)),0),0)*$H226*$X226*$Y226),$D226)*$R226</f>
        <v>5.8858203078264975</v>
      </c>
      <c r="AK226" s="99">
        <f>MIN((IFERROR(IF(AND($V226&lt;=AK$1,$W226&gt;=AK$1),INDEX(Reliability!P$23:P$50,MATCH($S226,Reliability!$C$23:$C$50,0)),0),0)*IF($T226="n/a",$D226*$Y226,$G226)+IFERROR(IF(AND($V226&lt;=AK$1,$W226&gt;=AK$1),INDEX(Reliability!P$23:P$50,MATCH($T226,Reliability!$C$23:$C$50,0)),0),0)*$H226*$X226*$Y226),$D226)*$R226</f>
        <v>5.9944506420806594</v>
      </c>
    </row>
    <row r="227" spans="2:37" x14ac:dyDescent="0.25">
      <c r="B227" s="118" t="str">
        <f>unique_contracts!B222</f>
        <v>_EXISTING_GENERIC_WIND</v>
      </c>
      <c r="C227" s="99" t="str">
        <f>unique_contracts!D222</f>
        <v>Online</v>
      </c>
      <c r="D227" s="117">
        <f>unique_contracts!J222</f>
        <v>90</v>
      </c>
      <c r="E227" s="99">
        <f>unique_contracts!M222</f>
        <v>0</v>
      </c>
      <c r="F227" s="99">
        <f>unique_contracts!N222</f>
        <v>0</v>
      </c>
      <c r="G227" s="99">
        <f>unique_contracts!P222</f>
        <v>0</v>
      </c>
      <c r="H227" s="99">
        <f>unique_contracts!R222</f>
        <v>0</v>
      </c>
      <c r="I227" s="99">
        <f>unique_contracts!V222</f>
        <v>0</v>
      </c>
      <c r="J227" s="118" t="str">
        <f>unique_contracts!AB222</f>
        <v>Buy</v>
      </c>
      <c r="K227" s="99">
        <f>unique_contracts!AM222</f>
        <v>2010</v>
      </c>
      <c r="L227" s="99">
        <f>unique_contracts!AN222</f>
        <v>10</v>
      </c>
      <c r="M227" s="99">
        <f>unique_contracts!AO222</f>
        <v>4</v>
      </c>
      <c r="N227" s="99">
        <f>unique_contracts!AP222</f>
        <v>2025</v>
      </c>
      <c r="O227" s="99">
        <f>unique_contracts!AQ222</f>
        <v>10</v>
      </c>
      <c r="P227" s="99">
        <f>unique_contracts!AR222</f>
        <v>3</v>
      </c>
      <c r="Q227" s="99" t="str">
        <f>unique_contracts!BP222</f>
        <v>EnergyCapacity</v>
      </c>
      <c r="R227" s="99">
        <f t="shared" si="21"/>
        <v>1</v>
      </c>
      <c r="S227" s="99" t="str">
        <f>IFERROR(IF(AND(I227&gt;0,E227="NotHybrid"),_xlfn.CONCAT(MAX(MIN(ROUNDDOWN(I227/D227,0),8),4),INDEX(resources!$G:$G,MATCH(B227,resources!$A:$A,0))),INDEX(resources!$G:$G,MATCH(B227,resources!$A:$A,0))),"n/a")</f>
        <v>in_state_wind_south</v>
      </c>
      <c r="T227" s="99" t="str">
        <f t="shared" si="22"/>
        <v>n/a</v>
      </c>
      <c r="U227" s="99" t="str">
        <f t="shared" si="23"/>
        <v>in_state_wind_south</v>
      </c>
      <c r="V227" s="99">
        <f t="shared" si="24"/>
        <v>2011</v>
      </c>
      <c r="W227" s="99">
        <f t="shared" si="25"/>
        <v>2025</v>
      </c>
      <c r="X227" s="116">
        <f t="shared" si="26"/>
        <v>1</v>
      </c>
      <c r="Y227" s="116">
        <f t="shared" si="27"/>
        <v>1</v>
      </c>
      <c r="Z227" s="99">
        <f>MIN((IFERROR(IF(AND($V227&lt;=Z$1,$W227&gt;=Z$1),INDEX(Reliability!E$23:E$50,MATCH($S227,Reliability!$C$23:$C$50,0)),0),0)*IF($T227="n/a",$D227*$Y227,$G227)+IFERROR(IF(AND($V227&lt;=Z$1,$W227&gt;=Z$1),INDEX(Reliability!E$23:E$50,MATCH($T227,Reliability!$C$23:$C$50,0)),0),0)*$H227*$X227*$Y227),$D227)*$R227</f>
        <v>10.657219568492089</v>
      </c>
      <c r="AA227" s="99">
        <f>MIN((IFERROR(IF(AND($V227&lt;=AA$1,$W227&gt;=AA$1),INDEX(Reliability!F$23:F$50,MATCH($S227,Reliability!$C$23:$C$50,0)),0),0)*IF($T227="n/a",$D227*$Y227,$G227)+IFERROR(IF(AND($V227&lt;=AA$1,$W227&gt;=AA$1),INDEX(Reliability!F$23:F$50,MATCH($T227,Reliability!$C$23:$C$50,0)),0),0)*$H227*$X227*$Y227),$D227)*$R227</f>
        <v>12.272463616615781</v>
      </c>
      <c r="AB227" s="99">
        <f>MIN((IFERROR(IF(AND($V227&lt;=AB$1,$W227&gt;=AB$1),INDEX(Reliability!G$23:G$50,MATCH($S227,Reliability!$C$23:$C$50,0)),0),0)*IF($T227="n/a",$D227*$Y227,$G227)+IFERROR(IF(AND($V227&lt;=AB$1,$W227&gt;=AB$1),INDEX(Reliability!G$23:G$50,MATCH($T227,Reliability!$C$23:$C$50,0)),0),0)*$H227*$X227*$Y227),$D227)*$R227</f>
        <v>0</v>
      </c>
      <c r="AC227" s="99">
        <f>MIN((IFERROR(IF(AND($V227&lt;=AC$1,$W227&gt;=AC$1),INDEX(Reliability!H$23:H$50,MATCH($S227,Reliability!$C$23:$C$50,0)),0),0)*IF($T227="n/a",$D227*$Y227,$G227)+IFERROR(IF(AND($V227&lt;=AC$1,$W227&gt;=AC$1),INDEX(Reliability!H$23:H$50,MATCH($T227,Reliability!$C$23:$C$50,0)),0),0)*$H227*$X227*$Y227),$D227)*$R227</f>
        <v>0</v>
      </c>
      <c r="AD227" s="99">
        <f>MIN((IFERROR(IF(AND($V227&lt;=AD$1,$W227&gt;=AD$1),INDEX(Reliability!I$23:I$50,MATCH($S227,Reliability!$C$23:$C$50,0)),0),0)*IF($T227="n/a",$D227*$Y227,$G227)+IFERROR(IF(AND($V227&lt;=AD$1,$W227&gt;=AD$1),INDEX(Reliability!I$23:I$50,MATCH($T227,Reliability!$C$23:$C$50,0)),0),0)*$H227*$X227*$Y227),$D227)*$R227</f>
        <v>0</v>
      </c>
      <c r="AE227" s="99">
        <f>MIN((IFERROR(IF(AND($V227&lt;=AE$1,$W227&gt;=AE$1),INDEX(Reliability!J$23:J$50,MATCH($S227,Reliability!$C$23:$C$50,0)),0),0)*IF($T227="n/a",$D227*$Y227,$G227)+IFERROR(IF(AND($V227&lt;=AE$1,$W227&gt;=AE$1),INDEX(Reliability!J$23:J$50,MATCH($T227,Reliability!$C$23:$C$50,0)),0),0)*$H227*$X227*$Y227),$D227)*$R227</f>
        <v>0</v>
      </c>
      <c r="AF227" s="99">
        <f>MIN((IFERROR(IF(AND($V227&lt;=AF$1,$W227&gt;=AF$1),INDEX(Reliability!K$23:K$50,MATCH($S227,Reliability!$C$23:$C$50,0)),0),0)*IF($T227="n/a",$D227*$Y227,$G227)+IFERROR(IF(AND($V227&lt;=AF$1,$W227&gt;=AF$1),INDEX(Reliability!K$23:K$50,MATCH($T227,Reliability!$C$23:$C$50,0)),0),0)*$H227*$X227*$Y227),$D227)*$R227</f>
        <v>0</v>
      </c>
      <c r="AG227" s="99">
        <f>MIN((IFERROR(IF(AND($V227&lt;=AG$1,$W227&gt;=AG$1),INDEX(Reliability!L$23:L$50,MATCH($S227,Reliability!$C$23:$C$50,0)),0),0)*IF($T227="n/a",$D227*$Y227,$G227)+IFERROR(IF(AND($V227&lt;=AG$1,$W227&gt;=AG$1),INDEX(Reliability!L$23:L$50,MATCH($T227,Reliability!$C$23:$C$50,0)),0),0)*$H227*$X227*$Y227),$D227)*$R227</f>
        <v>0</v>
      </c>
      <c r="AH227" s="99">
        <f>MIN((IFERROR(IF(AND($V227&lt;=AH$1,$W227&gt;=AH$1),INDEX(Reliability!M$23:M$50,MATCH($S227,Reliability!$C$23:$C$50,0)),0),0)*IF($T227="n/a",$D227*$Y227,$G227)+IFERROR(IF(AND($V227&lt;=AH$1,$W227&gt;=AH$1),INDEX(Reliability!M$23:M$50,MATCH($T227,Reliability!$C$23:$C$50,0)),0),0)*$H227*$X227*$Y227),$D227)*$R227</f>
        <v>0</v>
      </c>
      <c r="AI227" s="99">
        <f>MIN((IFERROR(IF(AND($V227&lt;=AI$1,$W227&gt;=AI$1),INDEX(Reliability!N$23:N$50,MATCH($S227,Reliability!$C$23:$C$50,0)),0),0)*IF($T227="n/a",$D227*$Y227,$G227)+IFERROR(IF(AND($V227&lt;=AI$1,$W227&gt;=AI$1),INDEX(Reliability!N$23:N$50,MATCH($T227,Reliability!$C$23:$C$50,0)),0),0)*$H227*$X227*$Y227),$D227)*$R227</f>
        <v>0</v>
      </c>
      <c r="AJ227" s="99">
        <f>MIN((IFERROR(IF(AND($V227&lt;=AJ$1,$W227&gt;=AJ$1),INDEX(Reliability!O$23:O$50,MATCH($S227,Reliability!$C$23:$C$50,0)),0),0)*IF($T227="n/a",$D227*$Y227,$G227)+IFERROR(IF(AND($V227&lt;=AJ$1,$W227&gt;=AJ$1),INDEX(Reliability!O$23:O$50,MATCH($T227,Reliability!$C$23:$C$50,0)),0),0)*$H227*$X227*$Y227),$D227)*$R227</f>
        <v>0</v>
      </c>
      <c r="AK227" s="99">
        <f>MIN((IFERROR(IF(AND($V227&lt;=AK$1,$W227&gt;=AK$1),INDEX(Reliability!P$23:P$50,MATCH($S227,Reliability!$C$23:$C$50,0)),0),0)*IF($T227="n/a",$D227*$Y227,$G227)+IFERROR(IF(AND($V227&lt;=AK$1,$W227&gt;=AK$1),INDEX(Reliability!P$23:P$50,MATCH($T227,Reliability!$C$23:$C$50,0)),0),0)*$H227*$X227*$Y227),$D227)*$R227</f>
        <v>0</v>
      </c>
    </row>
    <row r="228" spans="2:37" x14ac:dyDescent="0.25">
      <c r="B228" s="118" t="str">
        <f>unique_contracts!B223</f>
        <v>_BRANCH_GENERIC_MALIN500_ISL</v>
      </c>
      <c r="C228" s="99" t="str">
        <f>unique_contracts!D223</f>
        <v>Online</v>
      </c>
      <c r="D228" s="117">
        <f>unique_contracts!J223</f>
        <v>0</v>
      </c>
      <c r="E228" s="99">
        <f>unique_contracts!M223</f>
        <v>0</v>
      </c>
      <c r="F228" s="99">
        <f>unique_contracts!N223</f>
        <v>0</v>
      </c>
      <c r="G228" s="99">
        <f>unique_contracts!P223</f>
        <v>0</v>
      </c>
      <c r="H228" s="99">
        <f>unique_contracts!R223</f>
        <v>0</v>
      </c>
      <c r="I228" s="99">
        <f>unique_contracts!V223</f>
        <v>0</v>
      </c>
      <c r="J228" s="118" t="str">
        <f>unique_contracts!AB223</f>
        <v>Buy</v>
      </c>
      <c r="K228" s="99">
        <f>unique_contracts!AM223</f>
        <v>1992</v>
      </c>
      <c r="L228" s="99">
        <f>unique_contracts!AN223</f>
        <v>1</v>
      </c>
      <c r="M228" s="99">
        <f>unique_contracts!AO223</f>
        <v>1</v>
      </c>
      <c r="N228" s="99">
        <f>unique_contracts!AP223</f>
        <v>2060</v>
      </c>
      <c r="O228" s="99">
        <f>unique_contracts!AQ223</f>
        <v>12</v>
      </c>
      <c r="P228" s="99">
        <f>unique_contracts!AR223</f>
        <v>31</v>
      </c>
      <c r="Q228" s="99" t="str">
        <f>unique_contracts!BP223</f>
        <v>EnergyCapacity</v>
      </c>
      <c r="R228" s="99">
        <f t="shared" si="21"/>
        <v>1</v>
      </c>
      <c r="S228" s="99" t="str">
        <f>IFERROR(IF(AND(I228&gt;0,E228="NotHybrid"),_xlfn.CONCAT(MAX(MIN(ROUNDDOWN(I228/D228,0),8),4),INDEX(resources!$G:$G,MATCH(B228,resources!$A:$A,0))),INDEX(resources!$G:$G,MATCH(B228,resources!$A:$A,0))),"n/a")</f>
        <v>n/a</v>
      </c>
      <c r="T228" s="99" t="str">
        <f t="shared" si="22"/>
        <v>n/a</v>
      </c>
      <c r="U228" s="99" t="str">
        <f t="shared" si="23"/>
        <v>n/a</v>
      </c>
      <c r="V228" s="99">
        <f t="shared" si="24"/>
        <v>1992</v>
      </c>
      <c r="W228" s="99">
        <f t="shared" si="25"/>
        <v>2060</v>
      </c>
      <c r="X228" s="116">
        <f t="shared" si="26"/>
        <v>1</v>
      </c>
      <c r="Y228" s="116">
        <f t="shared" si="27"/>
        <v>1</v>
      </c>
      <c r="Z228" s="99">
        <f>MIN((IFERROR(IF(AND($V228&lt;=Z$1,$W228&gt;=Z$1),INDEX(Reliability!E$23:E$50,MATCH($S228,Reliability!$C$23:$C$50,0)),0),0)*IF($T228="n/a",$D228*$Y228,$G228)+IFERROR(IF(AND($V228&lt;=Z$1,$W228&gt;=Z$1),INDEX(Reliability!E$23:E$50,MATCH($T228,Reliability!$C$23:$C$50,0)),0),0)*$H228*$X228*$Y228),$D228)*$R228</f>
        <v>0</v>
      </c>
      <c r="AA228" s="99">
        <f>MIN((IFERROR(IF(AND($V228&lt;=AA$1,$W228&gt;=AA$1),INDEX(Reliability!F$23:F$50,MATCH($S228,Reliability!$C$23:$C$50,0)),0),0)*IF($T228="n/a",$D228*$Y228,$G228)+IFERROR(IF(AND($V228&lt;=AA$1,$W228&gt;=AA$1),INDEX(Reliability!F$23:F$50,MATCH($T228,Reliability!$C$23:$C$50,0)),0),0)*$H228*$X228*$Y228),$D228)*$R228</f>
        <v>0</v>
      </c>
      <c r="AB228" s="99">
        <f>MIN((IFERROR(IF(AND($V228&lt;=AB$1,$W228&gt;=AB$1),INDEX(Reliability!G$23:G$50,MATCH($S228,Reliability!$C$23:$C$50,0)),0),0)*IF($T228="n/a",$D228*$Y228,$G228)+IFERROR(IF(AND($V228&lt;=AB$1,$W228&gt;=AB$1),INDEX(Reliability!G$23:G$50,MATCH($T228,Reliability!$C$23:$C$50,0)),0),0)*$H228*$X228*$Y228),$D228)*$R228</f>
        <v>0</v>
      </c>
      <c r="AC228" s="99">
        <f>MIN((IFERROR(IF(AND($V228&lt;=AC$1,$W228&gt;=AC$1),INDEX(Reliability!H$23:H$50,MATCH($S228,Reliability!$C$23:$C$50,0)),0),0)*IF($T228="n/a",$D228*$Y228,$G228)+IFERROR(IF(AND($V228&lt;=AC$1,$W228&gt;=AC$1),INDEX(Reliability!H$23:H$50,MATCH($T228,Reliability!$C$23:$C$50,0)),0),0)*$H228*$X228*$Y228),$D228)*$R228</f>
        <v>0</v>
      </c>
      <c r="AD228" s="99">
        <f>MIN((IFERROR(IF(AND($V228&lt;=AD$1,$W228&gt;=AD$1),INDEX(Reliability!I$23:I$50,MATCH($S228,Reliability!$C$23:$C$50,0)),0),0)*IF($T228="n/a",$D228*$Y228,$G228)+IFERROR(IF(AND($V228&lt;=AD$1,$W228&gt;=AD$1),INDEX(Reliability!I$23:I$50,MATCH($T228,Reliability!$C$23:$C$50,0)),0),0)*$H228*$X228*$Y228),$D228)*$R228</f>
        <v>0</v>
      </c>
      <c r="AE228" s="99">
        <f>MIN((IFERROR(IF(AND($V228&lt;=AE$1,$W228&gt;=AE$1),INDEX(Reliability!J$23:J$50,MATCH($S228,Reliability!$C$23:$C$50,0)),0),0)*IF($T228="n/a",$D228*$Y228,$G228)+IFERROR(IF(AND($V228&lt;=AE$1,$W228&gt;=AE$1),INDEX(Reliability!J$23:J$50,MATCH($T228,Reliability!$C$23:$C$50,0)),0),0)*$H228*$X228*$Y228),$D228)*$R228</f>
        <v>0</v>
      </c>
      <c r="AF228" s="99">
        <f>MIN((IFERROR(IF(AND($V228&lt;=AF$1,$W228&gt;=AF$1),INDEX(Reliability!K$23:K$50,MATCH($S228,Reliability!$C$23:$C$50,0)),0),0)*IF($T228="n/a",$D228*$Y228,$G228)+IFERROR(IF(AND($V228&lt;=AF$1,$W228&gt;=AF$1),INDEX(Reliability!K$23:K$50,MATCH($T228,Reliability!$C$23:$C$50,0)),0),0)*$H228*$X228*$Y228),$D228)*$R228</f>
        <v>0</v>
      </c>
      <c r="AG228" s="99">
        <f>MIN((IFERROR(IF(AND($V228&lt;=AG$1,$W228&gt;=AG$1),INDEX(Reliability!L$23:L$50,MATCH($S228,Reliability!$C$23:$C$50,0)),0),0)*IF($T228="n/a",$D228*$Y228,$G228)+IFERROR(IF(AND($V228&lt;=AG$1,$W228&gt;=AG$1),INDEX(Reliability!L$23:L$50,MATCH($T228,Reliability!$C$23:$C$50,0)),0),0)*$H228*$X228*$Y228),$D228)*$R228</f>
        <v>0</v>
      </c>
      <c r="AH228" s="99">
        <f>MIN((IFERROR(IF(AND($V228&lt;=AH$1,$W228&gt;=AH$1),INDEX(Reliability!M$23:M$50,MATCH($S228,Reliability!$C$23:$C$50,0)),0),0)*IF($T228="n/a",$D228*$Y228,$G228)+IFERROR(IF(AND($V228&lt;=AH$1,$W228&gt;=AH$1),INDEX(Reliability!M$23:M$50,MATCH($T228,Reliability!$C$23:$C$50,0)),0),0)*$H228*$X228*$Y228),$D228)*$R228</f>
        <v>0</v>
      </c>
      <c r="AI228" s="99">
        <f>MIN((IFERROR(IF(AND($V228&lt;=AI$1,$W228&gt;=AI$1),INDEX(Reliability!N$23:N$50,MATCH($S228,Reliability!$C$23:$C$50,0)),0),0)*IF($T228="n/a",$D228*$Y228,$G228)+IFERROR(IF(AND($V228&lt;=AI$1,$W228&gt;=AI$1),INDEX(Reliability!N$23:N$50,MATCH($T228,Reliability!$C$23:$C$50,0)),0),0)*$H228*$X228*$Y228),$D228)*$R228</f>
        <v>0</v>
      </c>
      <c r="AJ228" s="99">
        <f>MIN((IFERROR(IF(AND($V228&lt;=AJ$1,$W228&gt;=AJ$1),INDEX(Reliability!O$23:O$50,MATCH($S228,Reliability!$C$23:$C$50,0)),0),0)*IF($T228="n/a",$D228*$Y228,$G228)+IFERROR(IF(AND($V228&lt;=AJ$1,$W228&gt;=AJ$1),INDEX(Reliability!O$23:O$50,MATCH($T228,Reliability!$C$23:$C$50,0)),0),0)*$H228*$X228*$Y228),$D228)*$R228</f>
        <v>0</v>
      </c>
      <c r="AK228" s="99">
        <f>MIN((IFERROR(IF(AND($V228&lt;=AK$1,$W228&gt;=AK$1),INDEX(Reliability!P$23:P$50,MATCH($S228,Reliability!$C$23:$C$50,0)),0),0)*IF($T228="n/a",$D228*$Y228,$G228)+IFERROR(IF(AND($V228&lt;=AK$1,$W228&gt;=AK$1),INDEX(Reliability!P$23:P$50,MATCH($T228,Reliability!$C$23:$C$50,0)),0),0)*$H228*$X228*$Y228),$D228)*$R228</f>
        <v>0</v>
      </c>
    </row>
    <row r="229" spans="2:37" x14ac:dyDescent="0.25">
      <c r="B229" s="118" t="str">
        <f>unique_contracts!B224</f>
        <v>PAIGES_6_SOLAR</v>
      </c>
      <c r="C229" s="99" t="str">
        <f>unique_contracts!D224</f>
        <v>Online</v>
      </c>
      <c r="D229" s="117">
        <f>unique_contracts!J224</f>
        <v>20</v>
      </c>
      <c r="E229" s="99">
        <f>unique_contracts!M224</f>
        <v>0</v>
      </c>
      <c r="F229" s="99">
        <f>unique_contracts!N224</f>
        <v>0</v>
      </c>
      <c r="G229" s="99">
        <f>unique_contracts!P224</f>
        <v>0</v>
      </c>
      <c r="H229" s="99">
        <f>unique_contracts!R224</f>
        <v>0</v>
      </c>
      <c r="I229" s="99">
        <f>unique_contracts!V224</f>
        <v>0</v>
      </c>
      <c r="J229" s="118" t="str">
        <f>unique_contracts!AB224</f>
        <v>Buy</v>
      </c>
      <c r="K229" s="99">
        <f>unique_contracts!AM224</f>
        <v>2017</v>
      </c>
      <c r="L229" s="99">
        <f>unique_contracts!AN224</f>
        <v>5</v>
      </c>
      <c r="M229" s="99">
        <f>unique_contracts!AO224</f>
        <v>2</v>
      </c>
      <c r="N229" s="99">
        <f>unique_contracts!AP224</f>
        <v>2037</v>
      </c>
      <c r="O229" s="99">
        <f>unique_contracts!AQ224</f>
        <v>5</v>
      </c>
      <c r="P229" s="99">
        <f>unique_contracts!AR224</f>
        <v>1</v>
      </c>
      <c r="Q229" s="99" t="str">
        <f>unique_contracts!BP224</f>
        <v>EnergyCapacity</v>
      </c>
      <c r="R229" s="99">
        <f t="shared" si="21"/>
        <v>1</v>
      </c>
      <c r="S229" s="99" t="str">
        <f>IFERROR(IF(AND(I229&gt;0,E229="NotHybrid"),_xlfn.CONCAT(MAX(MIN(ROUNDDOWN(I229/D229,0),8),4),INDEX(resources!$G:$G,MATCH(B229,resources!$A:$A,0))),INDEX(resources!$G:$G,MATCH(B229,resources!$A:$A,0))),"n/a")</f>
        <v>utility_pv</v>
      </c>
      <c r="T229" s="99" t="str">
        <f t="shared" si="22"/>
        <v>n/a</v>
      </c>
      <c r="U229" s="99" t="str">
        <f t="shared" si="23"/>
        <v>utility_pv</v>
      </c>
      <c r="V229" s="99">
        <f t="shared" si="24"/>
        <v>2017</v>
      </c>
      <c r="W229" s="99">
        <f t="shared" si="25"/>
        <v>2036</v>
      </c>
      <c r="X229" s="116">
        <f t="shared" si="26"/>
        <v>1</v>
      </c>
      <c r="Y229" s="116">
        <f t="shared" si="27"/>
        <v>1</v>
      </c>
      <c r="Z229" s="99">
        <f>MIN((IFERROR(IF(AND($V229&lt;=Z$1,$W229&gt;=Z$1),INDEX(Reliability!E$23:E$50,MATCH($S229,Reliability!$C$23:$C$50,0)),0),0)*IF($T229="n/a",$D229*$Y229,$G229)+IFERROR(IF(AND($V229&lt;=Z$1,$W229&gt;=Z$1),INDEX(Reliability!E$23:E$50,MATCH($T229,Reliability!$C$23:$C$50,0)),0),0)*$H229*$X229*$Y229),$D229)*$R229</f>
        <v>2.4869168310564018</v>
      </c>
      <c r="AA229" s="99">
        <f>MIN((IFERROR(IF(AND($V229&lt;=AA$1,$W229&gt;=AA$1),INDEX(Reliability!F$23:F$50,MATCH($S229,Reliability!$C$23:$C$50,0)),0),0)*IF($T229="n/a",$D229*$Y229,$G229)+IFERROR(IF(AND($V229&lt;=AA$1,$W229&gt;=AA$1),INDEX(Reliability!F$23:F$50,MATCH($T229,Reliability!$C$23:$C$50,0)),0),0)*$H229*$X229*$Y229),$D229)*$R229</f>
        <v>2.4205888606664079</v>
      </c>
      <c r="AB229" s="99">
        <f>MIN((IFERROR(IF(AND($V229&lt;=AB$1,$W229&gt;=AB$1),INDEX(Reliability!G$23:G$50,MATCH($S229,Reliability!$C$23:$C$50,0)),0),0)*IF($T229="n/a",$D229*$Y229,$G229)+IFERROR(IF(AND($V229&lt;=AB$1,$W229&gt;=AB$1),INDEX(Reliability!G$23:G$50,MATCH($T229,Reliability!$C$23:$C$50,0)),0),0)*$H229*$X229*$Y229),$D229)*$R229</f>
        <v>2.3542608902764135</v>
      </c>
      <c r="AC229" s="99">
        <f>MIN((IFERROR(IF(AND($V229&lt;=AC$1,$W229&gt;=AC$1),INDEX(Reliability!H$23:H$50,MATCH($S229,Reliability!$C$23:$C$50,0)),0),0)*IF($T229="n/a",$D229*$Y229,$G229)+IFERROR(IF(AND($V229&lt;=AC$1,$W229&gt;=AC$1),INDEX(Reliability!H$23:H$50,MATCH($T229,Reliability!$C$23:$C$50,0)),0),0)*$H229*$X229*$Y229),$D229)*$R229</f>
        <v>2.0032409479598239</v>
      </c>
      <c r="AD229" s="99">
        <f>MIN((IFERROR(IF(AND($V229&lt;=AD$1,$W229&gt;=AD$1),INDEX(Reliability!I$23:I$50,MATCH($S229,Reliability!$C$23:$C$50,0)),0),0)*IF($T229="n/a",$D229*$Y229,$G229)+IFERROR(IF(AND($V229&lt;=AD$1,$W229&gt;=AD$1),INDEX(Reliability!I$23:I$50,MATCH($T229,Reliability!$C$23:$C$50,0)),0),0)*$H229*$X229*$Y229),$D229)*$R229</f>
        <v>1.6522210056432347</v>
      </c>
      <c r="AE229" s="99">
        <f>MIN((IFERROR(IF(AND($V229&lt;=AE$1,$W229&gt;=AE$1),INDEX(Reliability!J$23:J$50,MATCH($S229,Reliability!$C$23:$C$50,0)),0),0)*IF($T229="n/a",$D229*$Y229,$G229)+IFERROR(IF(AND($V229&lt;=AE$1,$W229&gt;=AE$1),INDEX(Reliability!J$23:J$50,MATCH($T229,Reliability!$C$23:$C$50,0)),0),0)*$H229*$X229*$Y229),$D229)*$R229</f>
        <v>1.5320922510014801</v>
      </c>
      <c r="AF229" s="99">
        <f>MIN((IFERROR(IF(AND($V229&lt;=AF$1,$W229&gt;=AF$1),INDEX(Reliability!K$23:K$50,MATCH($S229,Reliability!$C$23:$C$50,0)),0),0)*IF($T229="n/a",$D229*$Y229,$G229)+IFERROR(IF(AND($V229&lt;=AF$1,$W229&gt;=AF$1),INDEX(Reliability!K$23:K$50,MATCH($T229,Reliability!$C$23:$C$50,0)),0),0)*$H229*$X229*$Y229),$D229)*$R229</f>
        <v>1.4119634963597252</v>
      </c>
      <c r="AG229" s="99">
        <f>MIN((IFERROR(IF(AND($V229&lt;=AG$1,$W229&gt;=AG$1),INDEX(Reliability!L$23:L$50,MATCH($S229,Reliability!$C$23:$C$50,0)),0),0)*IF($T229="n/a",$D229*$Y229,$G229)+IFERROR(IF(AND($V229&lt;=AG$1,$W229&gt;=AG$1),INDEX(Reliability!L$23:L$50,MATCH($T229,Reliability!$C$23:$C$50,0)),0),0)*$H229*$X229*$Y229),$D229)*$R229</f>
        <v>1.3855707970877802</v>
      </c>
      <c r="AH229" s="99">
        <f>MIN((IFERROR(IF(AND($V229&lt;=AH$1,$W229&gt;=AH$1),INDEX(Reliability!M$23:M$50,MATCH($S229,Reliability!$C$23:$C$50,0)),0),0)*IF($T229="n/a",$D229*$Y229,$G229)+IFERROR(IF(AND($V229&lt;=AH$1,$W229&gt;=AH$1),INDEX(Reliability!M$23:M$50,MATCH($T229,Reliability!$C$23:$C$50,0)),0),0)*$H229*$X229*$Y229),$D229)*$R229</f>
        <v>1.359178097815835</v>
      </c>
      <c r="AI229" s="99">
        <f>MIN((IFERROR(IF(AND($V229&lt;=AI$1,$W229&gt;=AI$1),INDEX(Reliability!N$23:N$50,MATCH($S229,Reliability!$C$23:$C$50,0)),0),0)*IF($T229="n/a",$D229*$Y229,$G229)+IFERROR(IF(AND($V229&lt;=AI$1,$W229&gt;=AI$1),INDEX(Reliability!N$23:N$50,MATCH($T229,Reliability!$C$23:$C$50,0)),0),0)*$H229*$X229*$Y229),$D229)*$R229</f>
        <v>1.3327853985438898</v>
      </c>
      <c r="AJ229" s="99">
        <f>MIN((IFERROR(IF(AND($V229&lt;=AJ$1,$W229&gt;=AJ$1),INDEX(Reliability!O$23:O$50,MATCH($S229,Reliability!$C$23:$C$50,0)),0),0)*IF($T229="n/a",$D229*$Y229,$G229)+IFERROR(IF(AND($V229&lt;=AJ$1,$W229&gt;=AJ$1),INDEX(Reliability!O$23:O$50,MATCH($T229,Reliability!$C$23:$C$50,0)),0),0)*$H229*$X229*$Y229),$D229)*$R229</f>
        <v>1.3063926992719446</v>
      </c>
      <c r="AK229" s="99">
        <f>MIN((IFERROR(IF(AND($V229&lt;=AK$1,$W229&gt;=AK$1),INDEX(Reliability!P$23:P$50,MATCH($S229,Reliability!$C$23:$C$50,0)),0),0)*IF($T229="n/a",$D229*$Y229,$G229)+IFERROR(IF(AND($V229&lt;=AK$1,$W229&gt;=AK$1),INDEX(Reliability!P$23:P$50,MATCH($T229,Reliability!$C$23:$C$50,0)),0),0)*$H229*$X229*$Y229),$D229)*$R229</f>
        <v>1.28</v>
      </c>
    </row>
    <row r="230" spans="2:37" x14ac:dyDescent="0.25">
      <c r="B230" s="118" t="str">
        <f>unique_contracts!B225</f>
        <v>ORTGA_6_ME1SL1</v>
      </c>
      <c r="C230" s="99" t="str">
        <f>unique_contracts!D225</f>
        <v>Online</v>
      </c>
      <c r="D230" s="117">
        <f>unique_contracts!J225</f>
        <v>3</v>
      </c>
      <c r="E230" s="99">
        <f>unique_contracts!M225</f>
        <v>0</v>
      </c>
      <c r="F230" s="99">
        <f>unique_contracts!N225</f>
        <v>0</v>
      </c>
      <c r="G230" s="99">
        <f>unique_contracts!P225</f>
        <v>0</v>
      </c>
      <c r="H230" s="99">
        <f>unique_contracts!R225</f>
        <v>0</v>
      </c>
      <c r="I230" s="99">
        <f>unique_contracts!V225</f>
        <v>0</v>
      </c>
      <c r="J230" s="118" t="str">
        <f>unique_contracts!AB225</f>
        <v>Buy</v>
      </c>
      <c r="K230" s="99">
        <f>unique_contracts!AM225</f>
        <v>2018</v>
      </c>
      <c r="L230" s="99">
        <f>unique_contracts!AN225</f>
        <v>8</v>
      </c>
      <c r="M230" s="99">
        <f>unique_contracts!AO225</f>
        <v>24</v>
      </c>
      <c r="N230" s="99">
        <f>unique_contracts!AP225</f>
        <v>2038</v>
      </c>
      <c r="O230" s="99">
        <f>unique_contracts!AQ225</f>
        <v>8</v>
      </c>
      <c r="P230" s="99">
        <f>unique_contracts!AR225</f>
        <v>23</v>
      </c>
      <c r="Q230" s="99" t="str">
        <f>unique_contracts!BP225</f>
        <v>EnergyCapacity</v>
      </c>
      <c r="R230" s="99">
        <f t="shared" si="21"/>
        <v>1</v>
      </c>
      <c r="S230" s="99" t="str">
        <f>IFERROR(IF(AND(I230&gt;0,E230="NotHybrid"),_xlfn.CONCAT(MAX(MIN(ROUNDDOWN(I230/D230,0),8),4),INDEX(resources!$G:$G,MATCH(B230,resources!$A:$A,0))),INDEX(resources!$G:$G,MATCH(B230,resources!$A:$A,0))),"n/a")</f>
        <v>utility_pv</v>
      </c>
      <c r="T230" s="99" t="str">
        <f t="shared" si="22"/>
        <v>n/a</v>
      </c>
      <c r="U230" s="99" t="str">
        <f t="shared" si="23"/>
        <v>utility_pv</v>
      </c>
      <c r="V230" s="99">
        <f t="shared" si="24"/>
        <v>2019</v>
      </c>
      <c r="W230" s="99">
        <f t="shared" si="25"/>
        <v>2037</v>
      </c>
      <c r="X230" s="116">
        <f t="shared" si="26"/>
        <v>1</v>
      </c>
      <c r="Y230" s="116">
        <f t="shared" si="27"/>
        <v>1</v>
      </c>
      <c r="Z230" s="99">
        <f>MIN((IFERROR(IF(AND($V230&lt;=Z$1,$W230&gt;=Z$1),INDEX(Reliability!E$23:E$50,MATCH($S230,Reliability!$C$23:$C$50,0)),0),0)*IF($T230="n/a",$D230*$Y230,$G230)+IFERROR(IF(AND($V230&lt;=Z$1,$W230&gt;=Z$1),INDEX(Reliability!E$23:E$50,MATCH($T230,Reliability!$C$23:$C$50,0)),0),0)*$H230*$X230*$Y230),$D230)*$R230</f>
        <v>0.3730375246584603</v>
      </c>
      <c r="AA230" s="99">
        <f>MIN((IFERROR(IF(AND($V230&lt;=AA$1,$W230&gt;=AA$1),INDEX(Reliability!F$23:F$50,MATCH($S230,Reliability!$C$23:$C$50,0)),0),0)*IF($T230="n/a",$D230*$Y230,$G230)+IFERROR(IF(AND($V230&lt;=AA$1,$W230&gt;=AA$1),INDEX(Reliability!F$23:F$50,MATCH($T230,Reliability!$C$23:$C$50,0)),0),0)*$H230*$X230*$Y230),$D230)*$R230</f>
        <v>0.36308832909996114</v>
      </c>
      <c r="AB230" s="99">
        <f>MIN((IFERROR(IF(AND($V230&lt;=AB$1,$W230&gt;=AB$1),INDEX(Reliability!G$23:G$50,MATCH($S230,Reliability!$C$23:$C$50,0)),0),0)*IF($T230="n/a",$D230*$Y230,$G230)+IFERROR(IF(AND($V230&lt;=AB$1,$W230&gt;=AB$1),INDEX(Reliability!G$23:G$50,MATCH($T230,Reliability!$C$23:$C$50,0)),0),0)*$H230*$X230*$Y230),$D230)*$R230</f>
        <v>0.35313913354146204</v>
      </c>
      <c r="AC230" s="99">
        <f>MIN((IFERROR(IF(AND($V230&lt;=AC$1,$W230&gt;=AC$1),INDEX(Reliability!H$23:H$50,MATCH($S230,Reliability!$C$23:$C$50,0)),0),0)*IF($T230="n/a",$D230*$Y230,$G230)+IFERROR(IF(AND($V230&lt;=AC$1,$W230&gt;=AC$1),INDEX(Reliability!H$23:H$50,MATCH($T230,Reliability!$C$23:$C$50,0)),0),0)*$H230*$X230*$Y230),$D230)*$R230</f>
        <v>0.30048614219397363</v>
      </c>
      <c r="AD230" s="99">
        <f>MIN((IFERROR(IF(AND($V230&lt;=AD$1,$W230&gt;=AD$1),INDEX(Reliability!I$23:I$50,MATCH($S230,Reliability!$C$23:$C$50,0)),0),0)*IF($T230="n/a",$D230*$Y230,$G230)+IFERROR(IF(AND($V230&lt;=AD$1,$W230&gt;=AD$1),INDEX(Reliability!I$23:I$50,MATCH($T230,Reliability!$C$23:$C$50,0)),0),0)*$H230*$X230*$Y230),$D230)*$R230</f>
        <v>0.24783315084648519</v>
      </c>
      <c r="AE230" s="99">
        <f>MIN((IFERROR(IF(AND($V230&lt;=AE$1,$W230&gt;=AE$1),INDEX(Reliability!J$23:J$50,MATCH($S230,Reliability!$C$23:$C$50,0)),0),0)*IF($T230="n/a",$D230*$Y230,$G230)+IFERROR(IF(AND($V230&lt;=AE$1,$W230&gt;=AE$1),INDEX(Reliability!J$23:J$50,MATCH($T230,Reliability!$C$23:$C$50,0)),0),0)*$H230*$X230*$Y230),$D230)*$R230</f>
        <v>0.22981383765022201</v>
      </c>
      <c r="AF230" s="99">
        <f>MIN((IFERROR(IF(AND($V230&lt;=AF$1,$W230&gt;=AF$1),INDEX(Reliability!K$23:K$50,MATCH($S230,Reliability!$C$23:$C$50,0)),0),0)*IF($T230="n/a",$D230*$Y230,$G230)+IFERROR(IF(AND($V230&lt;=AF$1,$W230&gt;=AF$1),INDEX(Reliability!K$23:K$50,MATCH($T230,Reliability!$C$23:$C$50,0)),0),0)*$H230*$X230*$Y230),$D230)*$R230</f>
        <v>0.2117945244539588</v>
      </c>
      <c r="AG230" s="99">
        <f>MIN((IFERROR(IF(AND($V230&lt;=AG$1,$W230&gt;=AG$1),INDEX(Reliability!L$23:L$50,MATCH($S230,Reliability!$C$23:$C$50,0)),0),0)*IF($T230="n/a",$D230*$Y230,$G230)+IFERROR(IF(AND($V230&lt;=AG$1,$W230&gt;=AG$1),INDEX(Reliability!L$23:L$50,MATCH($T230,Reliability!$C$23:$C$50,0)),0),0)*$H230*$X230*$Y230),$D230)*$R230</f>
        <v>0.20783561956316701</v>
      </c>
      <c r="AH230" s="99">
        <f>MIN((IFERROR(IF(AND($V230&lt;=AH$1,$W230&gt;=AH$1),INDEX(Reliability!M$23:M$50,MATCH($S230,Reliability!$C$23:$C$50,0)),0),0)*IF($T230="n/a",$D230*$Y230,$G230)+IFERROR(IF(AND($V230&lt;=AH$1,$W230&gt;=AH$1),INDEX(Reliability!M$23:M$50,MATCH($T230,Reliability!$C$23:$C$50,0)),0),0)*$H230*$X230*$Y230),$D230)*$R230</f>
        <v>0.20387671467237523</v>
      </c>
      <c r="AI230" s="99">
        <f>MIN((IFERROR(IF(AND($V230&lt;=AI$1,$W230&gt;=AI$1),INDEX(Reliability!N$23:N$50,MATCH($S230,Reliability!$C$23:$C$50,0)),0),0)*IF($T230="n/a",$D230*$Y230,$G230)+IFERROR(IF(AND($V230&lt;=AI$1,$W230&gt;=AI$1),INDEX(Reliability!N$23:N$50,MATCH($T230,Reliability!$C$23:$C$50,0)),0),0)*$H230*$X230*$Y230),$D230)*$R230</f>
        <v>0.19991780978158347</v>
      </c>
      <c r="AJ230" s="99">
        <f>MIN((IFERROR(IF(AND($V230&lt;=AJ$1,$W230&gt;=AJ$1),INDEX(Reliability!O$23:O$50,MATCH($S230,Reliability!$C$23:$C$50,0)),0),0)*IF($T230="n/a",$D230*$Y230,$G230)+IFERROR(IF(AND($V230&lt;=AJ$1,$W230&gt;=AJ$1),INDEX(Reliability!O$23:O$50,MATCH($T230,Reliability!$C$23:$C$50,0)),0),0)*$H230*$X230*$Y230),$D230)*$R230</f>
        <v>0.19595890489079171</v>
      </c>
      <c r="AK230" s="99">
        <f>MIN((IFERROR(IF(AND($V230&lt;=AK$1,$W230&gt;=AK$1),INDEX(Reliability!P$23:P$50,MATCH($S230,Reliability!$C$23:$C$50,0)),0),0)*IF($T230="n/a",$D230*$Y230,$G230)+IFERROR(IF(AND($V230&lt;=AK$1,$W230&gt;=AK$1),INDEX(Reliability!P$23:P$50,MATCH($T230,Reliability!$C$23:$C$50,0)),0),0)*$H230*$X230*$Y230),$D230)*$R230</f>
        <v>0.192</v>
      </c>
    </row>
    <row r="231" spans="2:37" x14ac:dyDescent="0.25">
      <c r="B231" s="118" t="str">
        <f>unique_contracts!B226</f>
        <v>OROLOM_1_SOLAR2</v>
      </c>
      <c r="C231" s="99" t="str">
        <f>unique_contracts!D226</f>
        <v>Online</v>
      </c>
      <c r="D231" s="117">
        <f>unique_contracts!J226</f>
        <v>10</v>
      </c>
      <c r="E231" s="99">
        <f>unique_contracts!M226</f>
        <v>0</v>
      </c>
      <c r="F231" s="99">
        <f>unique_contracts!N226</f>
        <v>0</v>
      </c>
      <c r="G231" s="99">
        <f>unique_contracts!P226</f>
        <v>0</v>
      </c>
      <c r="H231" s="99">
        <f>unique_contracts!R226</f>
        <v>0</v>
      </c>
      <c r="I231" s="99">
        <f>unique_contracts!V226</f>
        <v>0</v>
      </c>
      <c r="J231" s="118" t="str">
        <f>unique_contracts!AB226</f>
        <v>Buy</v>
      </c>
      <c r="K231" s="99">
        <f>unique_contracts!AM226</f>
        <v>2017</v>
      </c>
      <c r="L231" s="99">
        <f>unique_contracts!AN226</f>
        <v>3</v>
      </c>
      <c r="M231" s="99">
        <f>unique_contracts!AO226</f>
        <v>10</v>
      </c>
      <c r="N231" s="99">
        <f>unique_contracts!AP226</f>
        <v>2037</v>
      </c>
      <c r="O231" s="99">
        <f>unique_contracts!AQ226</f>
        <v>3</v>
      </c>
      <c r="P231" s="99">
        <f>unique_contracts!AR226</f>
        <v>9</v>
      </c>
      <c r="Q231" s="99" t="str">
        <f>unique_contracts!BP226</f>
        <v>EnergyCapacity</v>
      </c>
      <c r="R231" s="99">
        <f t="shared" si="21"/>
        <v>1</v>
      </c>
      <c r="S231" s="99" t="str">
        <f>IFERROR(IF(AND(I231&gt;0,E231="NotHybrid"),_xlfn.CONCAT(MAX(MIN(ROUNDDOWN(I231/D231,0),8),4),INDEX(resources!$G:$G,MATCH(B231,resources!$A:$A,0))),INDEX(resources!$G:$G,MATCH(B231,resources!$A:$A,0))),"n/a")</f>
        <v>utility_pv</v>
      </c>
      <c r="T231" s="99" t="str">
        <f t="shared" si="22"/>
        <v>n/a</v>
      </c>
      <c r="U231" s="99" t="str">
        <f t="shared" si="23"/>
        <v>utility_pv</v>
      </c>
      <c r="V231" s="99">
        <f t="shared" si="24"/>
        <v>2017</v>
      </c>
      <c r="W231" s="99">
        <f t="shared" si="25"/>
        <v>2036</v>
      </c>
      <c r="X231" s="116">
        <f t="shared" si="26"/>
        <v>1</v>
      </c>
      <c r="Y231" s="116">
        <f t="shared" si="27"/>
        <v>1</v>
      </c>
      <c r="Z231" s="99">
        <f>MIN((IFERROR(IF(AND($V231&lt;=Z$1,$W231&gt;=Z$1),INDEX(Reliability!E$23:E$50,MATCH($S231,Reliability!$C$23:$C$50,0)),0),0)*IF($T231="n/a",$D231*$Y231,$G231)+IFERROR(IF(AND($V231&lt;=Z$1,$W231&gt;=Z$1),INDEX(Reliability!E$23:E$50,MATCH($T231,Reliability!$C$23:$C$50,0)),0),0)*$H231*$X231*$Y231),$D231)*$R231</f>
        <v>1.2434584155282009</v>
      </c>
      <c r="AA231" s="99">
        <f>MIN((IFERROR(IF(AND($V231&lt;=AA$1,$W231&gt;=AA$1),INDEX(Reliability!F$23:F$50,MATCH($S231,Reliability!$C$23:$C$50,0)),0),0)*IF($T231="n/a",$D231*$Y231,$G231)+IFERROR(IF(AND($V231&lt;=AA$1,$W231&gt;=AA$1),INDEX(Reliability!F$23:F$50,MATCH($T231,Reliability!$C$23:$C$50,0)),0),0)*$H231*$X231*$Y231),$D231)*$R231</f>
        <v>1.2102944303332039</v>
      </c>
      <c r="AB231" s="99">
        <f>MIN((IFERROR(IF(AND($V231&lt;=AB$1,$W231&gt;=AB$1),INDEX(Reliability!G$23:G$50,MATCH($S231,Reliability!$C$23:$C$50,0)),0),0)*IF($T231="n/a",$D231*$Y231,$G231)+IFERROR(IF(AND($V231&lt;=AB$1,$W231&gt;=AB$1),INDEX(Reliability!G$23:G$50,MATCH($T231,Reliability!$C$23:$C$50,0)),0),0)*$H231*$X231*$Y231),$D231)*$R231</f>
        <v>1.1771304451382067</v>
      </c>
      <c r="AC231" s="99">
        <f>MIN((IFERROR(IF(AND($V231&lt;=AC$1,$W231&gt;=AC$1),INDEX(Reliability!H$23:H$50,MATCH($S231,Reliability!$C$23:$C$50,0)),0),0)*IF($T231="n/a",$D231*$Y231,$G231)+IFERROR(IF(AND($V231&lt;=AC$1,$W231&gt;=AC$1),INDEX(Reliability!H$23:H$50,MATCH($T231,Reliability!$C$23:$C$50,0)),0),0)*$H231*$X231*$Y231),$D231)*$R231</f>
        <v>1.0016204739799119</v>
      </c>
      <c r="AD231" s="99">
        <f>MIN((IFERROR(IF(AND($V231&lt;=AD$1,$W231&gt;=AD$1),INDEX(Reliability!I$23:I$50,MATCH($S231,Reliability!$C$23:$C$50,0)),0),0)*IF($T231="n/a",$D231*$Y231,$G231)+IFERROR(IF(AND($V231&lt;=AD$1,$W231&gt;=AD$1),INDEX(Reliability!I$23:I$50,MATCH($T231,Reliability!$C$23:$C$50,0)),0),0)*$H231*$X231*$Y231),$D231)*$R231</f>
        <v>0.82611050282161735</v>
      </c>
      <c r="AE231" s="99">
        <f>MIN((IFERROR(IF(AND($V231&lt;=AE$1,$W231&gt;=AE$1),INDEX(Reliability!J$23:J$50,MATCH($S231,Reliability!$C$23:$C$50,0)),0),0)*IF($T231="n/a",$D231*$Y231,$G231)+IFERROR(IF(AND($V231&lt;=AE$1,$W231&gt;=AE$1),INDEX(Reliability!J$23:J$50,MATCH($T231,Reliability!$C$23:$C$50,0)),0),0)*$H231*$X231*$Y231),$D231)*$R231</f>
        <v>0.76604612550074003</v>
      </c>
      <c r="AF231" s="99">
        <f>MIN((IFERROR(IF(AND($V231&lt;=AF$1,$W231&gt;=AF$1),INDEX(Reliability!K$23:K$50,MATCH($S231,Reliability!$C$23:$C$50,0)),0),0)*IF($T231="n/a",$D231*$Y231,$G231)+IFERROR(IF(AND($V231&lt;=AF$1,$W231&gt;=AF$1),INDEX(Reliability!K$23:K$50,MATCH($T231,Reliability!$C$23:$C$50,0)),0),0)*$H231*$X231*$Y231),$D231)*$R231</f>
        <v>0.70598174817986259</v>
      </c>
      <c r="AG231" s="99">
        <f>MIN((IFERROR(IF(AND($V231&lt;=AG$1,$W231&gt;=AG$1),INDEX(Reliability!L$23:L$50,MATCH($S231,Reliability!$C$23:$C$50,0)),0),0)*IF($T231="n/a",$D231*$Y231,$G231)+IFERROR(IF(AND($V231&lt;=AG$1,$W231&gt;=AG$1),INDEX(Reliability!L$23:L$50,MATCH($T231,Reliability!$C$23:$C$50,0)),0),0)*$H231*$X231*$Y231),$D231)*$R231</f>
        <v>0.6927853985438901</v>
      </c>
      <c r="AH231" s="99">
        <f>MIN((IFERROR(IF(AND($V231&lt;=AH$1,$W231&gt;=AH$1),INDEX(Reliability!M$23:M$50,MATCH($S231,Reliability!$C$23:$C$50,0)),0),0)*IF($T231="n/a",$D231*$Y231,$G231)+IFERROR(IF(AND($V231&lt;=AH$1,$W231&gt;=AH$1),INDEX(Reliability!M$23:M$50,MATCH($T231,Reliability!$C$23:$C$50,0)),0),0)*$H231*$X231*$Y231),$D231)*$R231</f>
        <v>0.67958904890791749</v>
      </c>
      <c r="AI231" s="99">
        <f>MIN((IFERROR(IF(AND($V231&lt;=AI$1,$W231&gt;=AI$1),INDEX(Reliability!N$23:N$50,MATCH($S231,Reliability!$C$23:$C$50,0)),0),0)*IF($T231="n/a",$D231*$Y231,$G231)+IFERROR(IF(AND($V231&lt;=AI$1,$W231&gt;=AI$1),INDEX(Reliability!N$23:N$50,MATCH($T231,Reliability!$C$23:$C$50,0)),0),0)*$H231*$X231*$Y231),$D231)*$R231</f>
        <v>0.66639269927194489</v>
      </c>
      <c r="AJ231" s="99">
        <f>MIN((IFERROR(IF(AND($V231&lt;=AJ$1,$W231&gt;=AJ$1),INDEX(Reliability!O$23:O$50,MATCH($S231,Reliability!$C$23:$C$50,0)),0),0)*IF($T231="n/a",$D231*$Y231,$G231)+IFERROR(IF(AND($V231&lt;=AJ$1,$W231&gt;=AJ$1),INDEX(Reliability!O$23:O$50,MATCH($T231,Reliability!$C$23:$C$50,0)),0),0)*$H231*$X231*$Y231),$D231)*$R231</f>
        <v>0.65319634963597228</v>
      </c>
      <c r="AK231" s="99">
        <f>MIN((IFERROR(IF(AND($V231&lt;=AK$1,$W231&gt;=AK$1),INDEX(Reliability!P$23:P$50,MATCH($S231,Reliability!$C$23:$C$50,0)),0),0)*IF($T231="n/a",$D231*$Y231,$G231)+IFERROR(IF(AND($V231&lt;=AK$1,$W231&gt;=AK$1),INDEX(Reliability!P$23:P$50,MATCH($T231,Reliability!$C$23:$C$50,0)),0),0)*$H231*$X231*$Y231),$D231)*$R231</f>
        <v>0.64</v>
      </c>
    </row>
    <row r="232" spans="2:37" x14ac:dyDescent="0.25">
      <c r="B232" s="118" t="str">
        <f>unique_contracts!B227</f>
        <v>OROLOM_1_SOLAR1</v>
      </c>
      <c r="C232" s="99" t="str">
        <f>unique_contracts!D227</f>
        <v>Online</v>
      </c>
      <c r="D232" s="117">
        <f>unique_contracts!J227</f>
        <v>10</v>
      </c>
      <c r="E232" s="99">
        <f>unique_contracts!M227</f>
        <v>0</v>
      </c>
      <c r="F232" s="99">
        <f>unique_contracts!N227</f>
        <v>0</v>
      </c>
      <c r="G232" s="99">
        <f>unique_contracts!P227</f>
        <v>0</v>
      </c>
      <c r="H232" s="99">
        <f>unique_contracts!R227</f>
        <v>0</v>
      </c>
      <c r="I232" s="99">
        <f>unique_contracts!V227</f>
        <v>0</v>
      </c>
      <c r="J232" s="118" t="str">
        <f>unique_contracts!AB227</f>
        <v>Buy</v>
      </c>
      <c r="K232" s="99">
        <f>unique_contracts!AM227</f>
        <v>2017</v>
      </c>
      <c r="L232" s="99">
        <f>unique_contracts!AN227</f>
        <v>2</v>
      </c>
      <c r="M232" s="99">
        <f>unique_contracts!AO227</f>
        <v>24</v>
      </c>
      <c r="N232" s="99">
        <f>unique_contracts!AP227</f>
        <v>2037</v>
      </c>
      <c r="O232" s="99">
        <f>unique_contracts!AQ227</f>
        <v>2</v>
      </c>
      <c r="P232" s="99">
        <f>unique_contracts!AR227</f>
        <v>23</v>
      </c>
      <c r="Q232" s="99" t="str">
        <f>unique_contracts!BP227</f>
        <v>EnergyCapacity</v>
      </c>
      <c r="R232" s="99">
        <f t="shared" si="21"/>
        <v>1</v>
      </c>
      <c r="S232" s="99" t="str">
        <f>IFERROR(IF(AND(I232&gt;0,E232="NotHybrid"),_xlfn.CONCAT(MAX(MIN(ROUNDDOWN(I232/D232,0),8),4),INDEX(resources!$G:$G,MATCH(B232,resources!$A:$A,0))),INDEX(resources!$G:$G,MATCH(B232,resources!$A:$A,0))),"n/a")</f>
        <v>utility_pv</v>
      </c>
      <c r="T232" s="99" t="str">
        <f t="shared" si="22"/>
        <v>n/a</v>
      </c>
      <c r="U232" s="99" t="str">
        <f t="shared" si="23"/>
        <v>utility_pv</v>
      </c>
      <c r="V232" s="99">
        <f t="shared" si="24"/>
        <v>2017</v>
      </c>
      <c r="W232" s="99">
        <f t="shared" si="25"/>
        <v>2036</v>
      </c>
      <c r="X232" s="116">
        <f t="shared" si="26"/>
        <v>1</v>
      </c>
      <c r="Y232" s="116">
        <f t="shared" si="27"/>
        <v>1</v>
      </c>
      <c r="Z232" s="99">
        <f>MIN((IFERROR(IF(AND($V232&lt;=Z$1,$W232&gt;=Z$1),INDEX(Reliability!E$23:E$50,MATCH($S232,Reliability!$C$23:$C$50,0)),0),0)*IF($T232="n/a",$D232*$Y232,$G232)+IFERROR(IF(AND($V232&lt;=Z$1,$W232&gt;=Z$1),INDEX(Reliability!E$23:E$50,MATCH($T232,Reliability!$C$23:$C$50,0)),0),0)*$H232*$X232*$Y232),$D232)*$R232</f>
        <v>1.2434584155282009</v>
      </c>
      <c r="AA232" s="99">
        <f>MIN((IFERROR(IF(AND($V232&lt;=AA$1,$W232&gt;=AA$1),INDEX(Reliability!F$23:F$50,MATCH($S232,Reliability!$C$23:$C$50,0)),0),0)*IF($T232="n/a",$D232*$Y232,$G232)+IFERROR(IF(AND($V232&lt;=AA$1,$W232&gt;=AA$1),INDEX(Reliability!F$23:F$50,MATCH($T232,Reliability!$C$23:$C$50,0)),0),0)*$H232*$X232*$Y232),$D232)*$R232</f>
        <v>1.2102944303332039</v>
      </c>
      <c r="AB232" s="99">
        <f>MIN((IFERROR(IF(AND($V232&lt;=AB$1,$W232&gt;=AB$1),INDEX(Reliability!G$23:G$50,MATCH($S232,Reliability!$C$23:$C$50,0)),0),0)*IF($T232="n/a",$D232*$Y232,$G232)+IFERROR(IF(AND($V232&lt;=AB$1,$W232&gt;=AB$1),INDEX(Reliability!G$23:G$50,MATCH($T232,Reliability!$C$23:$C$50,0)),0),0)*$H232*$X232*$Y232),$D232)*$R232</f>
        <v>1.1771304451382067</v>
      </c>
      <c r="AC232" s="99">
        <f>MIN((IFERROR(IF(AND($V232&lt;=AC$1,$W232&gt;=AC$1),INDEX(Reliability!H$23:H$50,MATCH($S232,Reliability!$C$23:$C$50,0)),0),0)*IF($T232="n/a",$D232*$Y232,$G232)+IFERROR(IF(AND($V232&lt;=AC$1,$W232&gt;=AC$1),INDEX(Reliability!H$23:H$50,MATCH($T232,Reliability!$C$23:$C$50,0)),0),0)*$H232*$X232*$Y232),$D232)*$R232</f>
        <v>1.0016204739799119</v>
      </c>
      <c r="AD232" s="99">
        <f>MIN((IFERROR(IF(AND($V232&lt;=AD$1,$W232&gt;=AD$1),INDEX(Reliability!I$23:I$50,MATCH($S232,Reliability!$C$23:$C$50,0)),0),0)*IF($T232="n/a",$D232*$Y232,$G232)+IFERROR(IF(AND($V232&lt;=AD$1,$W232&gt;=AD$1),INDEX(Reliability!I$23:I$50,MATCH($T232,Reliability!$C$23:$C$50,0)),0),0)*$H232*$X232*$Y232),$D232)*$R232</f>
        <v>0.82611050282161735</v>
      </c>
      <c r="AE232" s="99">
        <f>MIN((IFERROR(IF(AND($V232&lt;=AE$1,$W232&gt;=AE$1),INDEX(Reliability!J$23:J$50,MATCH($S232,Reliability!$C$23:$C$50,0)),0),0)*IF($T232="n/a",$D232*$Y232,$G232)+IFERROR(IF(AND($V232&lt;=AE$1,$W232&gt;=AE$1),INDEX(Reliability!J$23:J$50,MATCH($T232,Reliability!$C$23:$C$50,0)),0),0)*$H232*$X232*$Y232),$D232)*$R232</f>
        <v>0.76604612550074003</v>
      </c>
      <c r="AF232" s="99">
        <f>MIN((IFERROR(IF(AND($V232&lt;=AF$1,$W232&gt;=AF$1),INDEX(Reliability!K$23:K$50,MATCH($S232,Reliability!$C$23:$C$50,0)),0),0)*IF($T232="n/a",$D232*$Y232,$G232)+IFERROR(IF(AND($V232&lt;=AF$1,$W232&gt;=AF$1),INDEX(Reliability!K$23:K$50,MATCH($T232,Reliability!$C$23:$C$50,0)),0),0)*$H232*$X232*$Y232),$D232)*$R232</f>
        <v>0.70598174817986259</v>
      </c>
      <c r="AG232" s="99">
        <f>MIN((IFERROR(IF(AND($V232&lt;=AG$1,$W232&gt;=AG$1),INDEX(Reliability!L$23:L$50,MATCH($S232,Reliability!$C$23:$C$50,0)),0),0)*IF($T232="n/a",$D232*$Y232,$G232)+IFERROR(IF(AND($V232&lt;=AG$1,$W232&gt;=AG$1),INDEX(Reliability!L$23:L$50,MATCH($T232,Reliability!$C$23:$C$50,0)),0),0)*$H232*$X232*$Y232),$D232)*$R232</f>
        <v>0.6927853985438901</v>
      </c>
      <c r="AH232" s="99">
        <f>MIN((IFERROR(IF(AND($V232&lt;=AH$1,$W232&gt;=AH$1),INDEX(Reliability!M$23:M$50,MATCH($S232,Reliability!$C$23:$C$50,0)),0),0)*IF($T232="n/a",$D232*$Y232,$G232)+IFERROR(IF(AND($V232&lt;=AH$1,$W232&gt;=AH$1),INDEX(Reliability!M$23:M$50,MATCH($T232,Reliability!$C$23:$C$50,0)),0),0)*$H232*$X232*$Y232),$D232)*$R232</f>
        <v>0.67958904890791749</v>
      </c>
      <c r="AI232" s="99">
        <f>MIN((IFERROR(IF(AND($V232&lt;=AI$1,$W232&gt;=AI$1),INDEX(Reliability!N$23:N$50,MATCH($S232,Reliability!$C$23:$C$50,0)),0),0)*IF($T232="n/a",$D232*$Y232,$G232)+IFERROR(IF(AND($V232&lt;=AI$1,$W232&gt;=AI$1),INDEX(Reliability!N$23:N$50,MATCH($T232,Reliability!$C$23:$C$50,0)),0),0)*$H232*$X232*$Y232),$D232)*$R232</f>
        <v>0.66639269927194489</v>
      </c>
      <c r="AJ232" s="99">
        <f>MIN((IFERROR(IF(AND($V232&lt;=AJ$1,$W232&gt;=AJ$1),INDEX(Reliability!O$23:O$50,MATCH($S232,Reliability!$C$23:$C$50,0)),0),0)*IF($T232="n/a",$D232*$Y232,$G232)+IFERROR(IF(AND($V232&lt;=AJ$1,$W232&gt;=AJ$1),INDEX(Reliability!O$23:O$50,MATCH($T232,Reliability!$C$23:$C$50,0)),0),0)*$H232*$X232*$Y232),$D232)*$R232</f>
        <v>0.65319634963597228</v>
      </c>
      <c r="AK232" s="99">
        <f>MIN((IFERROR(IF(AND($V232&lt;=AK$1,$W232&gt;=AK$1),INDEX(Reliability!P$23:P$50,MATCH($S232,Reliability!$C$23:$C$50,0)),0),0)*IF($T232="n/a",$D232*$Y232,$G232)+IFERROR(IF(AND($V232&lt;=AK$1,$W232&gt;=AK$1),INDEX(Reliability!P$23:P$50,MATCH($T232,Reliability!$C$23:$C$50,0)),0),0)*$H232*$X232*$Y232),$D232)*$R232</f>
        <v>0.64</v>
      </c>
    </row>
    <row r="233" spans="2:37" x14ac:dyDescent="0.25">
      <c r="B233" s="118" t="str">
        <f>unique_contracts!B228</f>
        <v>ORLND_6_SOLAR1</v>
      </c>
      <c r="C233" s="99" t="str">
        <f>unique_contracts!D228</f>
        <v>Online</v>
      </c>
      <c r="D233" s="117">
        <f>unique_contracts!J228</f>
        <v>1.5</v>
      </c>
      <c r="E233" s="99">
        <f>unique_contracts!M228</f>
        <v>0</v>
      </c>
      <c r="F233" s="99">
        <f>unique_contracts!N228</f>
        <v>0</v>
      </c>
      <c r="G233" s="99">
        <f>unique_contracts!P228</f>
        <v>0</v>
      </c>
      <c r="H233" s="99">
        <f>unique_contracts!R228</f>
        <v>0</v>
      </c>
      <c r="I233" s="99">
        <f>unique_contracts!V228</f>
        <v>0</v>
      </c>
      <c r="J233" s="118" t="str">
        <f>unique_contracts!AB228</f>
        <v>Buy</v>
      </c>
      <c r="K233" s="99">
        <f>unique_contracts!AM228</f>
        <v>2016</v>
      </c>
      <c r="L233" s="99">
        <f>unique_contracts!AN228</f>
        <v>3</v>
      </c>
      <c r="M233" s="99">
        <f>unique_contracts!AO228</f>
        <v>23</v>
      </c>
      <c r="N233" s="99">
        <f>unique_contracts!AP228</f>
        <v>2036</v>
      </c>
      <c r="O233" s="99">
        <f>unique_contracts!AQ228</f>
        <v>3</v>
      </c>
      <c r="P233" s="99">
        <f>unique_contracts!AR228</f>
        <v>22</v>
      </c>
      <c r="Q233" s="99" t="str">
        <f>unique_contracts!BP228</f>
        <v>EnergyCapacity</v>
      </c>
      <c r="R233" s="99">
        <f t="shared" si="21"/>
        <v>1</v>
      </c>
      <c r="S233" s="99" t="str">
        <f>IFERROR(IF(AND(I233&gt;0,E233="NotHybrid"),_xlfn.CONCAT(MAX(MIN(ROUNDDOWN(I233/D233,0),8),4),INDEX(resources!$G:$G,MATCH(B233,resources!$A:$A,0))),INDEX(resources!$G:$G,MATCH(B233,resources!$A:$A,0))),"n/a")</f>
        <v>utility_pv</v>
      </c>
      <c r="T233" s="99" t="str">
        <f t="shared" si="22"/>
        <v>n/a</v>
      </c>
      <c r="U233" s="99" t="str">
        <f t="shared" si="23"/>
        <v>utility_pv</v>
      </c>
      <c r="V233" s="99">
        <f t="shared" si="24"/>
        <v>2016</v>
      </c>
      <c r="W233" s="99">
        <f t="shared" si="25"/>
        <v>2035</v>
      </c>
      <c r="X233" s="116">
        <f t="shared" si="26"/>
        <v>1</v>
      </c>
      <c r="Y233" s="116">
        <f t="shared" si="27"/>
        <v>1</v>
      </c>
      <c r="Z233" s="99">
        <f>MIN((IFERROR(IF(AND($V233&lt;=Z$1,$W233&gt;=Z$1),INDEX(Reliability!E$23:E$50,MATCH($S233,Reliability!$C$23:$C$50,0)),0),0)*IF($T233="n/a",$D233*$Y233,$G233)+IFERROR(IF(AND($V233&lt;=Z$1,$W233&gt;=Z$1),INDEX(Reliability!E$23:E$50,MATCH($T233,Reliability!$C$23:$C$50,0)),0),0)*$H233*$X233*$Y233),$D233)*$R233</f>
        <v>0.18651876232923015</v>
      </c>
      <c r="AA233" s="99">
        <f>MIN((IFERROR(IF(AND($V233&lt;=AA$1,$W233&gt;=AA$1),INDEX(Reliability!F$23:F$50,MATCH($S233,Reliability!$C$23:$C$50,0)),0),0)*IF($T233="n/a",$D233*$Y233,$G233)+IFERROR(IF(AND($V233&lt;=AA$1,$W233&gt;=AA$1),INDEX(Reliability!F$23:F$50,MATCH($T233,Reliability!$C$23:$C$50,0)),0),0)*$H233*$X233*$Y233),$D233)*$R233</f>
        <v>0.18154416454998057</v>
      </c>
      <c r="AB233" s="99">
        <f>MIN((IFERROR(IF(AND($V233&lt;=AB$1,$W233&gt;=AB$1),INDEX(Reliability!G$23:G$50,MATCH($S233,Reliability!$C$23:$C$50,0)),0),0)*IF($T233="n/a",$D233*$Y233,$G233)+IFERROR(IF(AND($V233&lt;=AB$1,$W233&gt;=AB$1),INDEX(Reliability!G$23:G$50,MATCH($T233,Reliability!$C$23:$C$50,0)),0),0)*$H233*$X233*$Y233),$D233)*$R233</f>
        <v>0.17656956677073102</v>
      </c>
      <c r="AC233" s="99">
        <f>MIN((IFERROR(IF(AND($V233&lt;=AC$1,$W233&gt;=AC$1),INDEX(Reliability!H$23:H$50,MATCH($S233,Reliability!$C$23:$C$50,0)),0),0)*IF($T233="n/a",$D233*$Y233,$G233)+IFERROR(IF(AND($V233&lt;=AC$1,$W233&gt;=AC$1),INDEX(Reliability!H$23:H$50,MATCH($T233,Reliability!$C$23:$C$50,0)),0),0)*$H233*$X233*$Y233),$D233)*$R233</f>
        <v>0.15024307109698681</v>
      </c>
      <c r="AD233" s="99">
        <f>MIN((IFERROR(IF(AND($V233&lt;=AD$1,$W233&gt;=AD$1),INDEX(Reliability!I$23:I$50,MATCH($S233,Reliability!$C$23:$C$50,0)),0),0)*IF($T233="n/a",$D233*$Y233,$G233)+IFERROR(IF(AND($V233&lt;=AD$1,$W233&gt;=AD$1),INDEX(Reliability!I$23:I$50,MATCH($T233,Reliability!$C$23:$C$50,0)),0),0)*$H233*$X233*$Y233),$D233)*$R233</f>
        <v>0.12391657542324259</v>
      </c>
      <c r="AE233" s="99">
        <f>MIN((IFERROR(IF(AND($V233&lt;=AE$1,$W233&gt;=AE$1),INDEX(Reliability!J$23:J$50,MATCH($S233,Reliability!$C$23:$C$50,0)),0),0)*IF($T233="n/a",$D233*$Y233,$G233)+IFERROR(IF(AND($V233&lt;=AE$1,$W233&gt;=AE$1),INDEX(Reliability!J$23:J$50,MATCH($T233,Reliability!$C$23:$C$50,0)),0),0)*$H233*$X233*$Y233),$D233)*$R233</f>
        <v>0.114906918825111</v>
      </c>
      <c r="AF233" s="99">
        <f>MIN((IFERROR(IF(AND($V233&lt;=AF$1,$W233&gt;=AF$1),INDEX(Reliability!K$23:K$50,MATCH($S233,Reliability!$C$23:$C$50,0)),0),0)*IF($T233="n/a",$D233*$Y233,$G233)+IFERROR(IF(AND($V233&lt;=AF$1,$W233&gt;=AF$1),INDEX(Reliability!K$23:K$50,MATCH($T233,Reliability!$C$23:$C$50,0)),0),0)*$H233*$X233*$Y233),$D233)*$R233</f>
        <v>0.1058972622269794</v>
      </c>
      <c r="AG233" s="99">
        <f>MIN((IFERROR(IF(AND($V233&lt;=AG$1,$W233&gt;=AG$1),INDEX(Reliability!L$23:L$50,MATCH($S233,Reliability!$C$23:$C$50,0)),0),0)*IF($T233="n/a",$D233*$Y233,$G233)+IFERROR(IF(AND($V233&lt;=AG$1,$W233&gt;=AG$1),INDEX(Reliability!L$23:L$50,MATCH($T233,Reliability!$C$23:$C$50,0)),0),0)*$H233*$X233*$Y233),$D233)*$R233</f>
        <v>0.10391780978158351</v>
      </c>
      <c r="AH233" s="99">
        <f>MIN((IFERROR(IF(AND($V233&lt;=AH$1,$W233&gt;=AH$1),INDEX(Reliability!M$23:M$50,MATCH($S233,Reliability!$C$23:$C$50,0)),0),0)*IF($T233="n/a",$D233*$Y233,$G233)+IFERROR(IF(AND($V233&lt;=AH$1,$W233&gt;=AH$1),INDEX(Reliability!M$23:M$50,MATCH($T233,Reliability!$C$23:$C$50,0)),0),0)*$H233*$X233*$Y233),$D233)*$R233</f>
        <v>0.10193835733618761</v>
      </c>
      <c r="AI233" s="99">
        <f>MIN((IFERROR(IF(AND($V233&lt;=AI$1,$W233&gt;=AI$1),INDEX(Reliability!N$23:N$50,MATCH($S233,Reliability!$C$23:$C$50,0)),0),0)*IF($T233="n/a",$D233*$Y233,$G233)+IFERROR(IF(AND($V233&lt;=AI$1,$W233&gt;=AI$1),INDEX(Reliability!N$23:N$50,MATCH($T233,Reliability!$C$23:$C$50,0)),0),0)*$H233*$X233*$Y233),$D233)*$R233</f>
        <v>9.9958904890791733E-2</v>
      </c>
      <c r="AJ233" s="99">
        <f>MIN((IFERROR(IF(AND($V233&lt;=AJ$1,$W233&gt;=AJ$1),INDEX(Reliability!O$23:O$50,MATCH($S233,Reliability!$C$23:$C$50,0)),0),0)*IF($T233="n/a",$D233*$Y233,$G233)+IFERROR(IF(AND($V233&lt;=AJ$1,$W233&gt;=AJ$1),INDEX(Reliability!O$23:O$50,MATCH($T233,Reliability!$C$23:$C$50,0)),0),0)*$H233*$X233*$Y233),$D233)*$R233</f>
        <v>9.7979452445395854E-2</v>
      </c>
      <c r="AK233" s="99">
        <f>MIN((IFERROR(IF(AND($V233&lt;=AK$1,$W233&gt;=AK$1),INDEX(Reliability!P$23:P$50,MATCH($S233,Reliability!$C$23:$C$50,0)),0),0)*IF($T233="n/a",$D233*$Y233,$G233)+IFERROR(IF(AND($V233&lt;=AK$1,$W233&gt;=AK$1),INDEX(Reliability!P$23:P$50,MATCH($T233,Reliability!$C$23:$C$50,0)),0),0)*$H233*$X233*$Y233),$D233)*$R233</f>
        <v>9.6000000000000002E-2</v>
      </c>
    </row>
    <row r="234" spans="2:37" x14ac:dyDescent="0.25">
      <c r="B234" s="118" t="str">
        <f>unique_contracts!B229</f>
        <v>OLSEN_2_UNIT</v>
      </c>
      <c r="C234" s="99" t="str">
        <f>unique_contracts!D229</f>
        <v>Online</v>
      </c>
      <c r="D234" s="117">
        <f>unique_contracts!J229</f>
        <v>5.5</v>
      </c>
      <c r="E234" s="99">
        <f>unique_contracts!M229</f>
        <v>0</v>
      </c>
      <c r="F234" s="99">
        <f>unique_contracts!N229</f>
        <v>0</v>
      </c>
      <c r="G234" s="99">
        <f>unique_contracts!P229</f>
        <v>0</v>
      </c>
      <c r="H234" s="99">
        <f>unique_contracts!R229</f>
        <v>0</v>
      </c>
      <c r="I234" s="99">
        <f>unique_contracts!V229</f>
        <v>0</v>
      </c>
      <c r="J234" s="118" t="str">
        <f>unique_contracts!AB229</f>
        <v>Buy</v>
      </c>
      <c r="K234" s="99">
        <f>unique_contracts!AM229</f>
        <v>2020</v>
      </c>
      <c r="L234" s="99">
        <f>unique_contracts!AN229</f>
        <v>1</v>
      </c>
      <c r="M234" s="99">
        <f>unique_contracts!AO229</f>
        <v>1</v>
      </c>
      <c r="N234" s="99">
        <f>unique_contracts!AP229</f>
        <v>2026</v>
      </c>
      <c r="O234" s="99">
        <f>unique_contracts!AQ229</f>
        <v>12</v>
      </c>
      <c r="P234" s="99">
        <f>unique_contracts!AR229</f>
        <v>31</v>
      </c>
      <c r="Q234" s="99" t="str">
        <f>unique_contracts!BP229</f>
        <v>EnergyCapacity</v>
      </c>
      <c r="R234" s="99">
        <f t="shared" si="21"/>
        <v>1</v>
      </c>
      <c r="S234" s="99" t="str">
        <f>IFERROR(IF(AND(I234&gt;0,E234="NotHybrid"),_xlfn.CONCAT(MAX(MIN(ROUNDDOWN(I234/D234,0),8),4),INDEX(resources!$G:$G,MATCH(B234,resources!$A:$A,0))),INDEX(resources!$G:$G,MATCH(B234,resources!$A:$A,0))),"n/a")</f>
        <v>small_hydro</v>
      </c>
      <c r="T234" s="99" t="str">
        <f t="shared" si="22"/>
        <v>n/a</v>
      </c>
      <c r="U234" s="99" t="str">
        <f t="shared" si="23"/>
        <v>small_hydro</v>
      </c>
      <c r="V234" s="99">
        <f t="shared" si="24"/>
        <v>2020</v>
      </c>
      <c r="W234" s="99">
        <f t="shared" si="25"/>
        <v>2026</v>
      </c>
      <c r="X234" s="116">
        <f t="shared" si="26"/>
        <v>1</v>
      </c>
      <c r="Y234" s="116">
        <f t="shared" si="27"/>
        <v>1</v>
      </c>
      <c r="Z234" s="99">
        <f>MIN((IFERROR(IF(AND($V234&lt;=Z$1,$W234&gt;=Z$1),INDEX(Reliability!E$23:E$50,MATCH($S234,Reliability!$C$23:$C$50,0)),0),0)*IF($T234="n/a",$D234*$Y234,$G234)+IFERROR(IF(AND($V234&lt;=Z$1,$W234&gt;=Z$1),INDEX(Reliability!E$23:E$50,MATCH($T234,Reliability!$C$23:$C$50,0)),0),0)*$H234*$X234*$Y234),$D234)*$R234</f>
        <v>2.0041777806131265</v>
      </c>
      <c r="AA234" s="99">
        <f>MIN((IFERROR(IF(AND($V234&lt;=AA$1,$W234&gt;=AA$1),INDEX(Reliability!F$23:F$50,MATCH($S234,Reliability!$C$23:$C$50,0)),0),0)*IF($T234="n/a",$D234*$Y234,$G234)+IFERROR(IF(AND($V234&lt;=AA$1,$W234&gt;=AA$1),INDEX(Reliability!F$23:F$50,MATCH($T234,Reliability!$C$23:$C$50,0)),0),0)*$H234*$X234*$Y234),$D234)*$R234</f>
        <v>2.0565632833124456</v>
      </c>
      <c r="AB234" s="99">
        <f>MIN((IFERROR(IF(AND($V234&lt;=AB$1,$W234&gt;=AB$1),INDEX(Reliability!G$23:G$50,MATCH($S234,Reliability!$C$23:$C$50,0)),0),0)*IF($T234="n/a",$D234*$Y234,$G234)+IFERROR(IF(AND($V234&lt;=AB$1,$W234&gt;=AB$1),INDEX(Reliability!G$23:G$50,MATCH($T234,Reliability!$C$23:$C$50,0)),0),0)*$H234*$X234*$Y234),$D234)*$R234</f>
        <v>2.1089487860117644</v>
      </c>
      <c r="AC234" s="99">
        <f>MIN((IFERROR(IF(AND($V234&lt;=AC$1,$W234&gt;=AC$1),INDEX(Reliability!H$23:H$50,MATCH($S234,Reliability!$C$23:$C$50,0)),0),0)*IF($T234="n/a",$D234*$Y234,$G234)+IFERROR(IF(AND($V234&lt;=AC$1,$W234&gt;=AC$1),INDEX(Reliability!H$23:H$50,MATCH($T234,Reliability!$C$23:$C$50,0)),0),0)*$H234*$X234*$Y234),$D234)*$R234</f>
        <v>0</v>
      </c>
      <c r="AD234" s="99">
        <f>MIN((IFERROR(IF(AND($V234&lt;=AD$1,$W234&gt;=AD$1),INDEX(Reliability!I$23:I$50,MATCH($S234,Reliability!$C$23:$C$50,0)),0),0)*IF($T234="n/a",$D234*$Y234,$G234)+IFERROR(IF(AND($V234&lt;=AD$1,$W234&gt;=AD$1),INDEX(Reliability!I$23:I$50,MATCH($T234,Reliability!$C$23:$C$50,0)),0),0)*$H234*$X234*$Y234),$D234)*$R234</f>
        <v>0</v>
      </c>
      <c r="AE234" s="99">
        <f>MIN((IFERROR(IF(AND($V234&lt;=AE$1,$W234&gt;=AE$1),INDEX(Reliability!J$23:J$50,MATCH($S234,Reliability!$C$23:$C$50,0)),0),0)*IF($T234="n/a",$D234*$Y234,$G234)+IFERROR(IF(AND($V234&lt;=AE$1,$W234&gt;=AE$1),INDEX(Reliability!J$23:J$50,MATCH($T234,Reliability!$C$23:$C$50,0)),0),0)*$H234*$X234*$Y234),$D234)*$R234</f>
        <v>0</v>
      </c>
      <c r="AF234" s="99">
        <f>MIN((IFERROR(IF(AND($V234&lt;=AF$1,$W234&gt;=AF$1),INDEX(Reliability!K$23:K$50,MATCH($S234,Reliability!$C$23:$C$50,0)),0),0)*IF($T234="n/a",$D234*$Y234,$G234)+IFERROR(IF(AND($V234&lt;=AF$1,$W234&gt;=AF$1),INDEX(Reliability!K$23:K$50,MATCH($T234,Reliability!$C$23:$C$50,0)),0),0)*$H234*$X234*$Y234),$D234)*$R234</f>
        <v>0</v>
      </c>
      <c r="AG234" s="99">
        <f>MIN((IFERROR(IF(AND($V234&lt;=AG$1,$W234&gt;=AG$1),INDEX(Reliability!L$23:L$50,MATCH($S234,Reliability!$C$23:$C$50,0)),0),0)*IF($T234="n/a",$D234*$Y234,$G234)+IFERROR(IF(AND($V234&lt;=AG$1,$W234&gt;=AG$1),INDEX(Reliability!L$23:L$50,MATCH($T234,Reliability!$C$23:$C$50,0)),0),0)*$H234*$X234*$Y234),$D234)*$R234</f>
        <v>0</v>
      </c>
      <c r="AH234" s="99">
        <f>MIN((IFERROR(IF(AND($V234&lt;=AH$1,$W234&gt;=AH$1),INDEX(Reliability!M$23:M$50,MATCH($S234,Reliability!$C$23:$C$50,0)),0),0)*IF($T234="n/a",$D234*$Y234,$G234)+IFERROR(IF(AND($V234&lt;=AH$1,$W234&gt;=AH$1),INDEX(Reliability!M$23:M$50,MATCH($T234,Reliability!$C$23:$C$50,0)),0),0)*$H234*$X234*$Y234),$D234)*$R234</f>
        <v>0</v>
      </c>
      <c r="AI234" s="99">
        <f>MIN((IFERROR(IF(AND($V234&lt;=AI$1,$W234&gt;=AI$1),INDEX(Reliability!N$23:N$50,MATCH($S234,Reliability!$C$23:$C$50,0)),0),0)*IF($T234="n/a",$D234*$Y234,$G234)+IFERROR(IF(AND($V234&lt;=AI$1,$W234&gt;=AI$1),INDEX(Reliability!N$23:N$50,MATCH($T234,Reliability!$C$23:$C$50,0)),0),0)*$H234*$X234*$Y234),$D234)*$R234</f>
        <v>0</v>
      </c>
      <c r="AJ234" s="99">
        <f>MIN((IFERROR(IF(AND($V234&lt;=AJ$1,$W234&gt;=AJ$1),INDEX(Reliability!O$23:O$50,MATCH($S234,Reliability!$C$23:$C$50,0)),0),0)*IF($T234="n/a",$D234*$Y234,$G234)+IFERROR(IF(AND($V234&lt;=AJ$1,$W234&gt;=AJ$1),INDEX(Reliability!O$23:O$50,MATCH($T234,Reliability!$C$23:$C$50,0)),0),0)*$H234*$X234*$Y234),$D234)*$R234</f>
        <v>0</v>
      </c>
      <c r="AK234" s="99">
        <f>MIN((IFERROR(IF(AND($V234&lt;=AK$1,$W234&gt;=AK$1),INDEX(Reliability!P$23:P$50,MATCH($S234,Reliability!$C$23:$C$50,0)),0),0)*IF($T234="n/a",$D234*$Y234,$G234)+IFERROR(IF(AND($V234&lt;=AK$1,$W234&gt;=AK$1),INDEX(Reliability!P$23:P$50,MATCH($T234,Reliability!$C$23:$C$50,0)),0),0)*$H234*$X234*$Y234),$D234)*$R234</f>
        <v>0</v>
      </c>
    </row>
    <row r="235" spans="2:37" x14ac:dyDescent="0.25">
      <c r="B235" s="118" t="str">
        <f>unique_contracts!B230</f>
        <v>OLIVEP_1_SOLAR2</v>
      </c>
      <c r="C235" s="99" t="str">
        <f>unique_contracts!D230</f>
        <v>Online</v>
      </c>
      <c r="D235" s="117">
        <f>unique_contracts!J230</f>
        <v>19.75</v>
      </c>
      <c r="E235" s="99">
        <f>unique_contracts!M230</f>
        <v>0</v>
      </c>
      <c r="F235" s="99">
        <f>unique_contracts!N230</f>
        <v>0</v>
      </c>
      <c r="G235" s="99">
        <f>unique_contracts!P230</f>
        <v>0</v>
      </c>
      <c r="H235" s="99">
        <f>unique_contracts!R230</f>
        <v>0</v>
      </c>
      <c r="I235" s="99">
        <f>unique_contracts!V230</f>
        <v>0</v>
      </c>
      <c r="J235" s="118" t="str">
        <f>unique_contracts!AB230</f>
        <v>Buy</v>
      </c>
      <c r="K235" s="99">
        <f>unique_contracts!AM230</f>
        <v>2014</v>
      </c>
      <c r="L235" s="99">
        <f>unique_contracts!AN230</f>
        <v>10</v>
      </c>
      <c r="M235" s="99">
        <f>unique_contracts!AO230</f>
        <v>2</v>
      </c>
      <c r="N235" s="99">
        <f>unique_contracts!AP230</f>
        <v>2034</v>
      </c>
      <c r="O235" s="99">
        <f>unique_contracts!AQ230</f>
        <v>10</v>
      </c>
      <c r="P235" s="99">
        <f>unique_contracts!AR230</f>
        <v>1</v>
      </c>
      <c r="Q235" s="99" t="str">
        <f>unique_contracts!BP230</f>
        <v>EnergyCapacity</v>
      </c>
      <c r="R235" s="99">
        <f t="shared" si="21"/>
        <v>1</v>
      </c>
      <c r="S235" s="99" t="str">
        <f>IFERROR(IF(AND(I235&gt;0,E235="NotHybrid"),_xlfn.CONCAT(MAX(MIN(ROUNDDOWN(I235/D235,0),8),4),INDEX(resources!$G:$G,MATCH(B235,resources!$A:$A,0))),INDEX(resources!$G:$G,MATCH(B235,resources!$A:$A,0))),"n/a")</f>
        <v>utility_pv</v>
      </c>
      <c r="T235" s="99" t="str">
        <f t="shared" si="22"/>
        <v>n/a</v>
      </c>
      <c r="U235" s="99" t="str">
        <f t="shared" si="23"/>
        <v>utility_pv</v>
      </c>
      <c r="V235" s="99">
        <f t="shared" si="24"/>
        <v>2015</v>
      </c>
      <c r="W235" s="99">
        <f t="shared" si="25"/>
        <v>2034</v>
      </c>
      <c r="X235" s="116">
        <f t="shared" si="26"/>
        <v>1</v>
      </c>
      <c r="Y235" s="116">
        <f t="shared" si="27"/>
        <v>1</v>
      </c>
      <c r="Z235" s="99">
        <f>MIN((IFERROR(IF(AND($V235&lt;=Z$1,$W235&gt;=Z$1),INDEX(Reliability!E$23:E$50,MATCH($S235,Reliability!$C$23:$C$50,0)),0),0)*IF($T235="n/a",$D235*$Y235,$G235)+IFERROR(IF(AND($V235&lt;=Z$1,$W235&gt;=Z$1),INDEX(Reliability!E$23:E$50,MATCH($T235,Reliability!$C$23:$C$50,0)),0),0)*$H235*$X235*$Y235),$D235)*$R235</f>
        <v>2.4558303706681968</v>
      </c>
      <c r="AA235" s="99">
        <f>MIN((IFERROR(IF(AND($V235&lt;=AA$1,$W235&gt;=AA$1),INDEX(Reliability!F$23:F$50,MATCH($S235,Reliability!$C$23:$C$50,0)),0),0)*IF($T235="n/a",$D235*$Y235,$G235)+IFERROR(IF(AND($V235&lt;=AA$1,$W235&gt;=AA$1),INDEX(Reliability!F$23:F$50,MATCH($T235,Reliability!$C$23:$C$50,0)),0),0)*$H235*$X235*$Y235),$D235)*$R235</f>
        <v>2.3903314999080778</v>
      </c>
      <c r="AB235" s="99">
        <f>MIN((IFERROR(IF(AND($V235&lt;=AB$1,$W235&gt;=AB$1),INDEX(Reliability!G$23:G$50,MATCH($S235,Reliability!$C$23:$C$50,0)),0),0)*IF($T235="n/a",$D235*$Y235,$G235)+IFERROR(IF(AND($V235&lt;=AB$1,$W235&gt;=AB$1),INDEX(Reliability!G$23:G$50,MATCH($T235,Reliability!$C$23:$C$50,0)),0),0)*$H235*$X235*$Y235),$D235)*$R235</f>
        <v>2.3248326291479584</v>
      </c>
      <c r="AC235" s="99">
        <f>MIN((IFERROR(IF(AND($V235&lt;=AC$1,$W235&gt;=AC$1),INDEX(Reliability!H$23:H$50,MATCH($S235,Reliability!$C$23:$C$50,0)),0),0)*IF($T235="n/a",$D235*$Y235,$G235)+IFERROR(IF(AND($V235&lt;=AC$1,$W235&gt;=AC$1),INDEX(Reliability!H$23:H$50,MATCH($T235,Reliability!$C$23:$C$50,0)),0),0)*$H235*$X235*$Y235),$D235)*$R235</f>
        <v>1.9782004361103263</v>
      </c>
      <c r="AD235" s="99">
        <f>MIN((IFERROR(IF(AND($V235&lt;=AD$1,$W235&gt;=AD$1),INDEX(Reliability!I$23:I$50,MATCH($S235,Reliability!$C$23:$C$50,0)),0),0)*IF($T235="n/a",$D235*$Y235,$G235)+IFERROR(IF(AND($V235&lt;=AD$1,$W235&gt;=AD$1),INDEX(Reliability!I$23:I$50,MATCH($T235,Reliability!$C$23:$C$50,0)),0),0)*$H235*$X235*$Y235),$D235)*$R235</f>
        <v>1.6315682430726941</v>
      </c>
      <c r="AE235" s="99">
        <f>MIN((IFERROR(IF(AND($V235&lt;=AE$1,$W235&gt;=AE$1),INDEX(Reliability!J$23:J$50,MATCH($S235,Reliability!$C$23:$C$50,0)),0),0)*IF($T235="n/a",$D235*$Y235,$G235)+IFERROR(IF(AND($V235&lt;=AE$1,$W235&gt;=AE$1),INDEX(Reliability!J$23:J$50,MATCH($T235,Reliability!$C$23:$C$50,0)),0),0)*$H235*$X235*$Y235),$D235)*$R235</f>
        <v>1.5129410978639615</v>
      </c>
      <c r="AF235" s="99">
        <f>MIN((IFERROR(IF(AND($V235&lt;=AF$1,$W235&gt;=AF$1),INDEX(Reliability!K$23:K$50,MATCH($S235,Reliability!$C$23:$C$50,0)),0),0)*IF($T235="n/a",$D235*$Y235,$G235)+IFERROR(IF(AND($V235&lt;=AF$1,$W235&gt;=AF$1),INDEX(Reliability!K$23:K$50,MATCH($T235,Reliability!$C$23:$C$50,0)),0),0)*$H235*$X235*$Y235),$D235)*$R235</f>
        <v>1.3943139526552286</v>
      </c>
      <c r="AG235" s="99">
        <f>MIN((IFERROR(IF(AND($V235&lt;=AG$1,$W235&gt;=AG$1),INDEX(Reliability!L$23:L$50,MATCH($S235,Reliability!$C$23:$C$50,0)),0),0)*IF($T235="n/a",$D235*$Y235,$G235)+IFERROR(IF(AND($V235&lt;=AG$1,$W235&gt;=AG$1),INDEX(Reliability!L$23:L$50,MATCH($T235,Reliability!$C$23:$C$50,0)),0),0)*$H235*$X235*$Y235),$D235)*$R235</f>
        <v>1.3682511621241829</v>
      </c>
      <c r="AH235" s="99">
        <f>MIN((IFERROR(IF(AND($V235&lt;=AH$1,$W235&gt;=AH$1),INDEX(Reliability!M$23:M$50,MATCH($S235,Reliability!$C$23:$C$50,0)),0),0)*IF($T235="n/a",$D235*$Y235,$G235)+IFERROR(IF(AND($V235&lt;=AH$1,$W235&gt;=AH$1),INDEX(Reliability!M$23:M$50,MATCH($T235,Reliability!$C$23:$C$50,0)),0),0)*$H235*$X235*$Y235),$D235)*$R235</f>
        <v>1.3421883715931371</v>
      </c>
      <c r="AI235" s="99">
        <f>MIN((IFERROR(IF(AND($V235&lt;=AI$1,$W235&gt;=AI$1),INDEX(Reliability!N$23:N$50,MATCH($S235,Reliability!$C$23:$C$50,0)),0),0)*IF($T235="n/a",$D235*$Y235,$G235)+IFERROR(IF(AND($V235&lt;=AI$1,$W235&gt;=AI$1),INDEX(Reliability!N$23:N$50,MATCH($T235,Reliability!$C$23:$C$50,0)),0),0)*$H235*$X235*$Y235),$D235)*$R235</f>
        <v>1.3161255810620911</v>
      </c>
      <c r="AJ235" s="99">
        <f>MIN((IFERROR(IF(AND($V235&lt;=AJ$1,$W235&gt;=AJ$1),INDEX(Reliability!O$23:O$50,MATCH($S235,Reliability!$C$23:$C$50,0)),0),0)*IF($T235="n/a",$D235*$Y235,$G235)+IFERROR(IF(AND($V235&lt;=AJ$1,$W235&gt;=AJ$1),INDEX(Reliability!O$23:O$50,MATCH($T235,Reliability!$C$23:$C$50,0)),0),0)*$H235*$X235*$Y235),$D235)*$R235</f>
        <v>1.2900627905310453</v>
      </c>
      <c r="AK235" s="99">
        <f>MIN((IFERROR(IF(AND($V235&lt;=AK$1,$W235&gt;=AK$1),INDEX(Reliability!P$23:P$50,MATCH($S235,Reliability!$C$23:$C$50,0)),0),0)*IF($T235="n/a",$D235*$Y235,$G235)+IFERROR(IF(AND($V235&lt;=AK$1,$W235&gt;=AK$1),INDEX(Reliability!P$23:P$50,MATCH($T235,Reliability!$C$23:$C$50,0)),0),0)*$H235*$X235*$Y235),$D235)*$R235</f>
        <v>0</v>
      </c>
    </row>
    <row r="236" spans="2:37" x14ac:dyDescent="0.25">
      <c r="B236" s="118" t="str">
        <f>unique_contracts!B231</f>
        <v>OLIVEP_1_SOLAR</v>
      </c>
      <c r="C236" s="99" t="str">
        <f>unique_contracts!D231</f>
        <v>Online</v>
      </c>
      <c r="D236" s="117">
        <f>unique_contracts!J231</f>
        <v>20</v>
      </c>
      <c r="E236" s="99">
        <f>unique_contracts!M231</f>
        <v>0</v>
      </c>
      <c r="F236" s="99">
        <f>unique_contracts!N231</f>
        <v>0</v>
      </c>
      <c r="G236" s="99">
        <f>unique_contracts!P231</f>
        <v>0</v>
      </c>
      <c r="H236" s="99">
        <f>unique_contracts!R231</f>
        <v>0</v>
      </c>
      <c r="I236" s="99">
        <f>unique_contracts!V231</f>
        <v>0</v>
      </c>
      <c r="J236" s="118" t="str">
        <f>unique_contracts!AB231</f>
        <v>Buy</v>
      </c>
      <c r="K236" s="99">
        <f>unique_contracts!AM231</f>
        <v>2013</v>
      </c>
      <c r="L236" s="99">
        <f>unique_contracts!AN231</f>
        <v>6</v>
      </c>
      <c r="M236" s="99">
        <f>unique_contracts!AO231</f>
        <v>27</v>
      </c>
      <c r="N236" s="99">
        <f>unique_contracts!AP231</f>
        <v>2038</v>
      </c>
      <c r="O236" s="99">
        <f>unique_contracts!AQ231</f>
        <v>6</v>
      </c>
      <c r="P236" s="99">
        <f>unique_contracts!AR231</f>
        <v>26</v>
      </c>
      <c r="Q236" s="99" t="str">
        <f>unique_contracts!BP231</f>
        <v>EnergyCapacity</v>
      </c>
      <c r="R236" s="99">
        <f t="shared" si="21"/>
        <v>1</v>
      </c>
      <c r="S236" s="99" t="str">
        <f>IFERROR(IF(AND(I236&gt;0,E236="NotHybrid"),_xlfn.CONCAT(MAX(MIN(ROUNDDOWN(I236/D236,0),8),4),INDEX(resources!$G:$G,MATCH(B236,resources!$A:$A,0))),INDEX(resources!$G:$G,MATCH(B236,resources!$A:$A,0))),"n/a")</f>
        <v>utility_pv</v>
      </c>
      <c r="T236" s="99" t="str">
        <f t="shared" si="22"/>
        <v>n/a</v>
      </c>
      <c r="U236" s="99" t="str">
        <f t="shared" si="23"/>
        <v>utility_pv</v>
      </c>
      <c r="V236" s="99">
        <f t="shared" si="24"/>
        <v>2014</v>
      </c>
      <c r="W236" s="99">
        <f t="shared" si="25"/>
        <v>2037</v>
      </c>
      <c r="X236" s="116">
        <f t="shared" si="26"/>
        <v>1</v>
      </c>
      <c r="Y236" s="116">
        <f t="shared" si="27"/>
        <v>1</v>
      </c>
      <c r="Z236" s="99">
        <f>MIN((IFERROR(IF(AND($V236&lt;=Z$1,$W236&gt;=Z$1),INDEX(Reliability!E$23:E$50,MATCH($S236,Reliability!$C$23:$C$50,0)),0),0)*IF($T236="n/a",$D236*$Y236,$G236)+IFERROR(IF(AND($V236&lt;=Z$1,$W236&gt;=Z$1),INDEX(Reliability!E$23:E$50,MATCH($T236,Reliability!$C$23:$C$50,0)),0),0)*$H236*$X236*$Y236),$D236)*$R236</f>
        <v>2.4869168310564018</v>
      </c>
      <c r="AA236" s="99">
        <f>MIN((IFERROR(IF(AND($V236&lt;=AA$1,$W236&gt;=AA$1),INDEX(Reliability!F$23:F$50,MATCH($S236,Reliability!$C$23:$C$50,0)),0),0)*IF($T236="n/a",$D236*$Y236,$G236)+IFERROR(IF(AND($V236&lt;=AA$1,$W236&gt;=AA$1),INDEX(Reliability!F$23:F$50,MATCH($T236,Reliability!$C$23:$C$50,0)),0),0)*$H236*$X236*$Y236),$D236)*$R236</f>
        <v>2.4205888606664079</v>
      </c>
      <c r="AB236" s="99">
        <f>MIN((IFERROR(IF(AND($V236&lt;=AB$1,$W236&gt;=AB$1),INDEX(Reliability!G$23:G$50,MATCH($S236,Reliability!$C$23:$C$50,0)),0),0)*IF($T236="n/a",$D236*$Y236,$G236)+IFERROR(IF(AND($V236&lt;=AB$1,$W236&gt;=AB$1),INDEX(Reliability!G$23:G$50,MATCH($T236,Reliability!$C$23:$C$50,0)),0),0)*$H236*$X236*$Y236),$D236)*$R236</f>
        <v>2.3542608902764135</v>
      </c>
      <c r="AC236" s="99">
        <f>MIN((IFERROR(IF(AND($V236&lt;=AC$1,$W236&gt;=AC$1),INDEX(Reliability!H$23:H$50,MATCH($S236,Reliability!$C$23:$C$50,0)),0),0)*IF($T236="n/a",$D236*$Y236,$G236)+IFERROR(IF(AND($V236&lt;=AC$1,$W236&gt;=AC$1),INDEX(Reliability!H$23:H$50,MATCH($T236,Reliability!$C$23:$C$50,0)),0),0)*$H236*$X236*$Y236),$D236)*$R236</f>
        <v>2.0032409479598239</v>
      </c>
      <c r="AD236" s="99">
        <f>MIN((IFERROR(IF(AND($V236&lt;=AD$1,$W236&gt;=AD$1),INDEX(Reliability!I$23:I$50,MATCH($S236,Reliability!$C$23:$C$50,0)),0),0)*IF($T236="n/a",$D236*$Y236,$G236)+IFERROR(IF(AND($V236&lt;=AD$1,$W236&gt;=AD$1),INDEX(Reliability!I$23:I$50,MATCH($T236,Reliability!$C$23:$C$50,0)),0),0)*$H236*$X236*$Y236),$D236)*$R236</f>
        <v>1.6522210056432347</v>
      </c>
      <c r="AE236" s="99">
        <f>MIN((IFERROR(IF(AND($V236&lt;=AE$1,$W236&gt;=AE$1),INDEX(Reliability!J$23:J$50,MATCH($S236,Reliability!$C$23:$C$50,0)),0),0)*IF($T236="n/a",$D236*$Y236,$G236)+IFERROR(IF(AND($V236&lt;=AE$1,$W236&gt;=AE$1),INDEX(Reliability!J$23:J$50,MATCH($T236,Reliability!$C$23:$C$50,0)),0),0)*$H236*$X236*$Y236),$D236)*$R236</f>
        <v>1.5320922510014801</v>
      </c>
      <c r="AF236" s="99">
        <f>MIN((IFERROR(IF(AND($V236&lt;=AF$1,$W236&gt;=AF$1),INDEX(Reliability!K$23:K$50,MATCH($S236,Reliability!$C$23:$C$50,0)),0),0)*IF($T236="n/a",$D236*$Y236,$G236)+IFERROR(IF(AND($V236&lt;=AF$1,$W236&gt;=AF$1),INDEX(Reliability!K$23:K$50,MATCH($T236,Reliability!$C$23:$C$50,0)),0),0)*$H236*$X236*$Y236),$D236)*$R236</f>
        <v>1.4119634963597252</v>
      </c>
      <c r="AG236" s="99">
        <f>MIN((IFERROR(IF(AND($V236&lt;=AG$1,$W236&gt;=AG$1),INDEX(Reliability!L$23:L$50,MATCH($S236,Reliability!$C$23:$C$50,0)),0),0)*IF($T236="n/a",$D236*$Y236,$G236)+IFERROR(IF(AND($V236&lt;=AG$1,$W236&gt;=AG$1),INDEX(Reliability!L$23:L$50,MATCH($T236,Reliability!$C$23:$C$50,0)),0),0)*$H236*$X236*$Y236),$D236)*$R236</f>
        <v>1.3855707970877802</v>
      </c>
      <c r="AH236" s="99">
        <f>MIN((IFERROR(IF(AND($V236&lt;=AH$1,$W236&gt;=AH$1),INDEX(Reliability!M$23:M$50,MATCH($S236,Reliability!$C$23:$C$50,0)),0),0)*IF($T236="n/a",$D236*$Y236,$G236)+IFERROR(IF(AND($V236&lt;=AH$1,$W236&gt;=AH$1),INDEX(Reliability!M$23:M$50,MATCH($T236,Reliability!$C$23:$C$50,0)),0),0)*$H236*$X236*$Y236),$D236)*$R236</f>
        <v>1.359178097815835</v>
      </c>
      <c r="AI236" s="99">
        <f>MIN((IFERROR(IF(AND($V236&lt;=AI$1,$W236&gt;=AI$1),INDEX(Reliability!N$23:N$50,MATCH($S236,Reliability!$C$23:$C$50,0)),0),0)*IF($T236="n/a",$D236*$Y236,$G236)+IFERROR(IF(AND($V236&lt;=AI$1,$W236&gt;=AI$1),INDEX(Reliability!N$23:N$50,MATCH($T236,Reliability!$C$23:$C$50,0)),0),0)*$H236*$X236*$Y236),$D236)*$R236</f>
        <v>1.3327853985438898</v>
      </c>
      <c r="AJ236" s="99">
        <f>MIN((IFERROR(IF(AND($V236&lt;=AJ$1,$W236&gt;=AJ$1),INDEX(Reliability!O$23:O$50,MATCH($S236,Reliability!$C$23:$C$50,0)),0),0)*IF($T236="n/a",$D236*$Y236,$G236)+IFERROR(IF(AND($V236&lt;=AJ$1,$W236&gt;=AJ$1),INDEX(Reliability!O$23:O$50,MATCH($T236,Reliability!$C$23:$C$50,0)),0),0)*$H236*$X236*$Y236),$D236)*$R236</f>
        <v>1.3063926992719446</v>
      </c>
      <c r="AK236" s="99">
        <f>MIN((IFERROR(IF(AND($V236&lt;=AK$1,$W236&gt;=AK$1),INDEX(Reliability!P$23:P$50,MATCH($S236,Reliability!$C$23:$C$50,0)),0),0)*IF($T236="n/a",$D236*$Y236,$G236)+IFERROR(IF(AND($V236&lt;=AK$1,$W236&gt;=AK$1),INDEX(Reliability!P$23:P$50,MATCH($T236,Reliability!$C$23:$C$50,0)),0),0)*$H236*$X236*$Y236),$D236)*$R236</f>
        <v>1.28</v>
      </c>
    </row>
    <row r="237" spans="2:37" x14ac:dyDescent="0.25">
      <c r="B237" s="118" t="str">
        <f>unique_contracts!B232</f>
        <v>OLDRV1_6_SOLAR</v>
      </c>
      <c r="C237" s="99" t="str">
        <f>unique_contracts!D232</f>
        <v>Online</v>
      </c>
      <c r="D237" s="117">
        <f>unique_contracts!J232</f>
        <v>20</v>
      </c>
      <c r="E237" s="99">
        <f>unique_contracts!M232</f>
        <v>0</v>
      </c>
      <c r="F237" s="99">
        <f>unique_contracts!N232</f>
        <v>0</v>
      </c>
      <c r="G237" s="99">
        <f>unique_contracts!P232</f>
        <v>0</v>
      </c>
      <c r="H237" s="99">
        <f>unique_contracts!R232</f>
        <v>0</v>
      </c>
      <c r="I237" s="99">
        <f>unique_contracts!V232</f>
        <v>0</v>
      </c>
      <c r="J237" s="118" t="str">
        <f>unique_contracts!AB232</f>
        <v>Buy</v>
      </c>
      <c r="K237" s="99">
        <f>unique_contracts!AM232</f>
        <v>2015</v>
      </c>
      <c r="L237" s="99">
        <f>unique_contracts!AN232</f>
        <v>2</v>
      </c>
      <c r="M237" s="99">
        <f>unique_contracts!AO232</f>
        <v>9</v>
      </c>
      <c r="N237" s="99">
        <f>unique_contracts!AP232</f>
        <v>2035</v>
      </c>
      <c r="O237" s="99">
        <f>unique_contracts!AQ232</f>
        <v>2</v>
      </c>
      <c r="P237" s="99">
        <f>unique_contracts!AR232</f>
        <v>8</v>
      </c>
      <c r="Q237" s="99" t="str">
        <f>unique_contracts!BP232</f>
        <v>EnergyCapacity</v>
      </c>
      <c r="R237" s="99">
        <f t="shared" si="21"/>
        <v>1</v>
      </c>
      <c r="S237" s="99" t="str">
        <f>IFERROR(IF(AND(I237&gt;0,E237="NotHybrid"),_xlfn.CONCAT(MAX(MIN(ROUNDDOWN(I237/D237,0),8),4),INDEX(resources!$G:$G,MATCH(B237,resources!$A:$A,0))),INDEX(resources!$G:$G,MATCH(B237,resources!$A:$A,0))),"n/a")</f>
        <v>utility_pv</v>
      </c>
      <c r="T237" s="99" t="str">
        <f t="shared" si="22"/>
        <v>n/a</v>
      </c>
      <c r="U237" s="99" t="str">
        <f t="shared" si="23"/>
        <v>utility_pv</v>
      </c>
      <c r="V237" s="99">
        <f t="shared" si="24"/>
        <v>2015</v>
      </c>
      <c r="W237" s="99">
        <f t="shared" si="25"/>
        <v>2034</v>
      </c>
      <c r="X237" s="116">
        <f t="shared" si="26"/>
        <v>1</v>
      </c>
      <c r="Y237" s="116">
        <f t="shared" si="27"/>
        <v>1</v>
      </c>
      <c r="Z237" s="99">
        <f>MIN((IFERROR(IF(AND($V237&lt;=Z$1,$W237&gt;=Z$1),INDEX(Reliability!E$23:E$50,MATCH($S237,Reliability!$C$23:$C$50,0)),0),0)*IF($T237="n/a",$D237*$Y237,$G237)+IFERROR(IF(AND($V237&lt;=Z$1,$W237&gt;=Z$1),INDEX(Reliability!E$23:E$50,MATCH($T237,Reliability!$C$23:$C$50,0)),0),0)*$H237*$X237*$Y237),$D237)*$R237</f>
        <v>2.4869168310564018</v>
      </c>
      <c r="AA237" s="99">
        <f>MIN((IFERROR(IF(AND($V237&lt;=AA$1,$W237&gt;=AA$1),INDEX(Reliability!F$23:F$50,MATCH($S237,Reliability!$C$23:$C$50,0)),0),0)*IF($T237="n/a",$D237*$Y237,$G237)+IFERROR(IF(AND($V237&lt;=AA$1,$W237&gt;=AA$1),INDEX(Reliability!F$23:F$50,MATCH($T237,Reliability!$C$23:$C$50,0)),0),0)*$H237*$X237*$Y237),$D237)*$R237</f>
        <v>2.4205888606664079</v>
      </c>
      <c r="AB237" s="99">
        <f>MIN((IFERROR(IF(AND($V237&lt;=AB$1,$W237&gt;=AB$1),INDEX(Reliability!G$23:G$50,MATCH($S237,Reliability!$C$23:$C$50,0)),0),0)*IF($T237="n/a",$D237*$Y237,$G237)+IFERROR(IF(AND($V237&lt;=AB$1,$W237&gt;=AB$1),INDEX(Reliability!G$23:G$50,MATCH($T237,Reliability!$C$23:$C$50,0)),0),0)*$H237*$X237*$Y237),$D237)*$R237</f>
        <v>2.3542608902764135</v>
      </c>
      <c r="AC237" s="99">
        <f>MIN((IFERROR(IF(AND($V237&lt;=AC$1,$W237&gt;=AC$1),INDEX(Reliability!H$23:H$50,MATCH($S237,Reliability!$C$23:$C$50,0)),0),0)*IF($T237="n/a",$D237*$Y237,$G237)+IFERROR(IF(AND($V237&lt;=AC$1,$W237&gt;=AC$1),INDEX(Reliability!H$23:H$50,MATCH($T237,Reliability!$C$23:$C$50,0)),0),0)*$H237*$X237*$Y237),$D237)*$R237</f>
        <v>2.0032409479598239</v>
      </c>
      <c r="AD237" s="99">
        <f>MIN((IFERROR(IF(AND($V237&lt;=AD$1,$W237&gt;=AD$1),INDEX(Reliability!I$23:I$50,MATCH($S237,Reliability!$C$23:$C$50,0)),0),0)*IF($T237="n/a",$D237*$Y237,$G237)+IFERROR(IF(AND($V237&lt;=AD$1,$W237&gt;=AD$1),INDEX(Reliability!I$23:I$50,MATCH($T237,Reliability!$C$23:$C$50,0)),0),0)*$H237*$X237*$Y237),$D237)*$R237</f>
        <v>1.6522210056432347</v>
      </c>
      <c r="AE237" s="99">
        <f>MIN((IFERROR(IF(AND($V237&lt;=AE$1,$W237&gt;=AE$1),INDEX(Reliability!J$23:J$50,MATCH($S237,Reliability!$C$23:$C$50,0)),0),0)*IF($T237="n/a",$D237*$Y237,$G237)+IFERROR(IF(AND($V237&lt;=AE$1,$W237&gt;=AE$1),INDEX(Reliability!J$23:J$50,MATCH($T237,Reliability!$C$23:$C$50,0)),0),0)*$H237*$X237*$Y237),$D237)*$R237</f>
        <v>1.5320922510014801</v>
      </c>
      <c r="AF237" s="99">
        <f>MIN((IFERROR(IF(AND($V237&lt;=AF$1,$W237&gt;=AF$1),INDEX(Reliability!K$23:K$50,MATCH($S237,Reliability!$C$23:$C$50,0)),0),0)*IF($T237="n/a",$D237*$Y237,$G237)+IFERROR(IF(AND($V237&lt;=AF$1,$W237&gt;=AF$1),INDEX(Reliability!K$23:K$50,MATCH($T237,Reliability!$C$23:$C$50,0)),0),0)*$H237*$X237*$Y237),$D237)*$R237</f>
        <v>1.4119634963597252</v>
      </c>
      <c r="AG237" s="99">
        <f>MIN((IFERROR(IF(AND($V237&lt;=AG$1,$W237&gt;=AG$1),INDEX(Reliability!L$23:L$50,MATCH($S237,Reliability!$C$23:$C$50,0)),0),0)*IF($T237="n/a",$D237*$Y237,$G237)+IFERROR(IF(AND($V237&lt;=AG$1,$W237&gt;=AG$1),INDEX(Reliability!L$23:L$50,MATCH($T237,Reliability!$C$23:$C$50,0)),0),0)*$H237*$X237*$Y237),$D237)*$R237</f>
        <v>1.3855707970877802</v>
      </c>
      <c r="AH237" s="99">
        <f>MIN((IFERROR(IF(AND($V237&lt;=AH$1,$W237&gt;=AH$1),INDEX(Reliability!M$23:M$50,MATCH($S237,Reliability!$C$23:$C$50,0)),0),0)*IF($T237="n/a",$D237*$Y237,$G237)+IFERROR(IF(AND($V237&lt;=AH$1,$W237&gt;=AH$1),INDEX(Reliability!M$23:M$50,MATCH($T237,Reliability!$C$23:$C$50,0)),0),0)*$H237*$X237*$Y237),$D237)*$R237</f>
        <v>1.359178097815835</v>
      </c>
      <c r="AI237" s="99">
        <f>MIN((IFERROR(IF(AND($V237&lt;=AI$1,$W237&gt;=AI$1),INDEX(Reliability!N$23:N$50,MATCH($S237,Reliability!$C$23:$C$50,0)),0),0)*IF($T237="n/a",$D237*$Y237,$G237)+IFERROR(IF(AND($V237&lt;=AI$1,$W237&gt;=AI$1),INDEX(Reliability!N$23:N$50,MATCH($T237,Reliability!$C$23:$C$50,0)),0),0)*$H237*$X237*$Y237),$D237)*$R237</f>
        <v>1.3327853985438898</v>
      </c>
      <c r="AJ237" s="99">
        <f>MIN((IFERROR(IF(AND($V237&lt;=AJ$1,$W237&gt;=AJ$1),INDEX(Reliability!O$23:O$50,MATCH($S237,Reliability!$C$23:$C$50,0)),0),0)*IF($T237="n/a",$D237*$Y237,$G237)+IFERROR(IF(AND($V237&lt;=AJ$1,$W237&gt;=AJ$1),INDEX(Reliability!O$23:O$50,MATCH($T237,Reliability!$C$23:$C$50,0)),0),0)*$H237*$X237*$Y237),$D237)*$R237</f>
        <v>1.3063926992719446</v>
      </c>
      <c r="AK237" s="99">
        <f>MIN((IFERROR(IF(AND($V237&lt;=AK$1,$W237&gt;=AK$1),INDEX(Reliability!P$23:P$50,MATCH($S237,Reliability!$C$23:$C$50,0)),0),0)*IF($T237="n/a",$D237*$Y237,$G237)+IFERROR(IF(AND($V237&lt;=AK$1,$W237&gt;=AK$1),INDEX(Reliability!P$23:P$50,MATCH($T237,Reliability!$C$23:$C$50,0)),0),0)*$H237*$X237*$Y237),$D237)*$R237</f>
        <v>0</v>
      </c>
    </row>
    <row r="238" spans="2:37" x14ac:dyDescent="0.25">
      <c r="B238" s="118" t="str">
        <f>unique_contracts!B233</f>
        <v>OLDRIV_6_LKVBM1</v>
      </c>
      <c r="C238" s="99" t="str">
        <f>unique_contracts!D233</f>
        <v>Online</v>
      </c>
      <c r="D238" s="117">
        <f>unique_contracts!J233</f>
        <v>1</v>
      </c>
      <c r="E238" s="99">
        <f>unique_contracts!M233</f>
        <v>0</v>
      </c>
      <c r="F238" s="99">
        <f>unique_contracts!N233</f>
        <v>0</v>
      </c>
      <c r="G238" s="99">
        <f>unique_contracts!P233</f>
        <v>0</v>
      </c>
      <c r="H238" s="99">
        <f>unique_contracts!R233</f>
        <v>0</v>
      </c>
      <c r="I238" s="99">
        <f>unique_contracts!V233</f>
        <v>0</v>
      </c>
      <c r="J238" s="118" t="str">
        <f>unique_contracts!AB233</f>
        <v>Buy</v>
      </c>
      <c r="K238" s="99">
        <f>unique_contracts!AM233</f>
        <v>2018</v>
      </c>
      <c r="L238" s="99">
        <f>unique_contracts!AN233</f>
        <v>2</v>
      </c>
      <c r="M238" s="99">
        <f>unique_contracts!AO233</f>
        <v>13</v>
      </c>
      <c r="N238" s="99">
        <f>unique_contracts!AP233</f>
        <v>2038</v>
      </c>
      <c r="O238" s="99">
        <f>unique_contracts!AQ233</f>
        <v>2</v>
      </c>
      <c r="P238" s="99">
        <f>unique_contracts!AR233</f>
        <v>12</v>
      </c>
      <c r="Q238" s="99" t="str">
        <f>unique_contracts!BP233</f>
        <v>EnergyCapacity</v>
      </c>
      <c r="R238" s="99">
        <f t="shared" si="21"/>
        <v>1</v>
      </c>
      <c r="S238" s="99" t="str">
        <f>IFERROR(IF(AND(I238&gt;0,E238="NotHybrid"),_xlfn.CONCAT(MAX(MIN(ROUNDDOWN(I238/D238,0),8),4),INDEX(resources!$G:$G,MATCH(B238,resources!$A:$A,0))),INDEX(resources!$G:$G,MATCH(B238,resources!$A:$A,0))),"n/a")</f>
        <v>biogas</v>
      </c>
      <c r="T238" s="99" t="str">
        <f t="shared" si="22"/>
        <v>n/a</v>
      </c>
      <c r="U238" s="99" t="str">
        <f t="shared" si="23"/>
        <v>biogas</v>
      </c>
      <c r="V238" s="99">
        <f t="shared" si="24"/>
        <v>2018</v>
      </c>
      <c r="W238" s="99">
        <f t="shared" si="25"/>
        <v>2037</v>
      </c>
      <c r="X238" s="116">
        <f t="shared" si="26"/>
        <v>1</v>
      </c>
      <c r="Y238" s="116">
        <f t="shared" si="27"/>
        <v>1</v>
      </c>
      <c r="Z238" s="99">
        <f>MIN((IFERROR(IF(AND($V238&lt;=Z$1,$W238&gt;=Z$1),INDEX(Reliability!E$23:E$50,MATCH($S238,Reliability!$C$23:$C$50,0)),0),0)*IF($T238="n/a",$D238*$Y238,$G238)+IFERROR(IF(AND($V238&lt;=Z$1,$W238&gt;=Z$1),INDEX(Reliability!E$23:E$50,MATCH($T238,Reliability!$C$23:$C$50,0)),0),0)*$H238*$X238*$Y238),$D238)*$R238</f>
        <v>0.74993508538984277</v>
      </c>
      <c r="AA238" s="99">
        <f>MIN((IFERROR(IF(AND($V238&lt;=AA$1,$W238&gt;=AA$1),INDEX(Reliability!F$23:F$50,MATCH($S238,Reliability!$C$23:$C$50,0)),0),0)*IF($T238="n/a",$D238*$Y238,$G238)+IFERROR(IF(AND($V238&lt;=AA$1,$W238&gt;=AA$1),INDEX(Reliability!F$23:F$50,MATCH($T238,Reliability!$C$23:$C$50,0)),0),0)*$H238*$X238*$Y238),$D238)*$R238</f>
        <v>0.76621477432747476</v>
      </c>
      <c r="AB238" s="99">
        <f>MIN((IFERROR(IF(AND($V238&lt;=AB$1,$W238&gt;=AB$1),INDEX(Reliability!G$23:G$50,MATCH($S238,Reliability!$C$23:$C$50,0)),0),0)*IF($T238="n/a",$D238*$Y238,$G238)+IFERROR(IF(AND($V238&lt;=AB$1,$W238&gt;=AB$1),INDEX(Reliability!G$23:G$50,MATCH($T238,Reliability!$C$23:$C$50,0)),0),0)*$H238*$X238*$Y238),$D238)*$R238</f>
        <v>0.78249446326510674</v>
      </c>
      <c r="AC238" s="99">
        <f>MIN((IFERROR(IF(AND($V238&lt;=AC$1,$W238&gt;=AC$1),INDEX(Reliability!H$23:H$50,MATCH($S238,Reliability!$C$23:$C$50,0)),0),0)*IF($T238="n/a",$D238*$Y238,$G238)+IFERROR(IF(AND($V238&lt;=AC$1,$W238&gt;=AC$1),INDEX(Reliability!H$23:H$50,MATCH($T238,Reliability!$C$23:$C$50,0)),0),0)*$H238*$X238*$Y238),$D238)*$R238</f>
        <v>0.78556571387656016</v>
      </c>
      <c r="AD238" s="99">
        <f>MIN((IFERROR(IF(AND($V238&lt;=AD$1,$W238&gt;=AD$1),INDEX(Reliability!I$23:I$50,MATCH($S238,Reliability!$C$23:$C$50,0)),0),0)*IF($T238="n/a",$D238*$Y238,$G238)+IFERROR(IF(AND($V238&lt;=AD$1,$W238&gt;=AD$1),INDEX(Reliability!I$23:I$50,MATCH($T238,Reliability!$C$23:$C$50,0)),0),0)*$H238*$X238*$Y238),$D238)*$R238</f>
        <v>0.78863696448801368</v>
      </c>
      <c r="AE238" s="99">
        <f>MIN((IFERROR(IF(AND($V238&lt;=AE$1,$W238&gt;=AE$1),INDEX(Reliability!J$23:J$50,MATCH($S238,Reliability!$C$23:$C$50,0)),0),0)*IF($T238="n/a",$D238*$Y238,$G238)+IFERROR(IF(AND($V238&lt;=AE$1,$W238&gt;=AE$1),INDEX(Reliability!J$23:J$50,MATCH($T238,Reliability!$C$23:$C$50,0)),0),0)*$H238*$X238*$Y238),$D238)*$R238</f>
        <v>0.77725397013863851</v>
      </c>
      <c r="AF238" s="99">
        <f>MIN((IFERROR(IF(AND($V238&lt;=AF$1,$W238&gt;=AF$1),INDEX(Reliability!K$23:K$50,MATCH($S238,Reliability!$C$23:$C$50,0)),0),0)*IF($T238="n/a",$D238*$Y238,$G238)+IFERROR(IF(AND($V238&lt;=AF$1,$W238&gt;=AF$1),INDEX(Reliability!K$23:K$50,MATCH($T238,Reliability!$C$23:$C$50,0)),0),0)*$H238*$X238*$Y238),$D238)*$R238</f>
        <v>0.76587097578926322</v>
      </c>
      <c r="AG238" s="99">
        <f>MIN((IFERROR(IF(AND($V238&lt;=AG$1,$W238&gt;=AG$1),INDEX(Reliability!L$23:L$50,MATCH($S238,Reliability!$C$23:$C$50,0)),0),0)*IF($T238="n/a",$D238*$Y238,$G238)+IFERROR(IF(AND($V238&lt;=AG$1,$W238&gt;=AG$1),INDEX(Reliability!L$23:L$50,MATCH($T238,Reliability!$C$23:$C$50,0)),0),0)*$H238*$X238*$Y238),$D238)*$R238</f>
        <v>0.78423035140973241</v>
      </c>
      <c r="AH238" s="99">
        <f>MIN((IFERROR(IF(AND($V238&lt;=AH$1,$W238&gt;=AH$1),INDEX(Reliability!M$23:M$50,MATCH($S238,Reliability!$C$23:$C$50,0)),0),0)*IF($T238="n/a",$D238*$Y238,$G238)+IFERROR(IF(AND($V238&lt;=AH$1,$W238&gt;=AH$1),INDEX(Reliability!M$23:M$50,MATCH($T238,Reliability!$C$23:$C$50,0)),0),0)*$H238*$X238*$Y238),$D238)*$R238</f>
        <v>0.80258972703020159</v>
      </c>
      <c r="AI238" s="99">
        <f>MIN((IFERROR(IF(AND($V238&lt;=AI$1,$W238&gt;=AI$1),INDEX(Reliability!N$23:N$50,MATCH($S238,Reliability!$C$23:$C$50,0)),0),0)*IF($T238="n/a",$D238*$Y238,$G238)+IFERROR(IF(AND($V238&lt;=AI$1,$W238&gt;=AI$1),INDEX(Reliability!N$23:N$50,MATCH($T238,Reliability!$C$23:$C$50,0)),0),0)*$H238*$X238*$Y238),$D238)*$R238</f>
        <v>0.82094910265067078</v>
      </c>
      <c r="AJ238" s="99">
        <f>MIN((IFERROR(IF(AND($V238&lt;=AJ$1,$W238&gt;=AJ$1),INDEX(Reliability!O$23:O$50,MATCH($S238,Reliability!$C$23:$C$50,0)),0),0)*IF($T238="n/a",$D238*$Y238,$G238)+IFERROR(IF(AND($V238&lt;=AJ$1,$W238&gt;=AJ$1),INDEX(Reliability!O$23:O$50,MATCH($T238,Reliability!$C$23:$C$50,0)),0),0)*$H238*$X238*$Y238),$D238)*$R238</f>
        <v>0.83930847827113997</v>
      </c>
      <c r="AK238" s="99">
        <f>MIN((IFERROR(IF(AND($V238&lt;=AK$1,$W238&gt;=AK$1),INDEX(Reliability!P$23:P$50,MATCH($S238,Reliability!$C$23:$C$50,0)),0),0)*IF($T238="n/a",$D238*$Y238,$G238)+IFERROR(IF(AND($V238&lt;=AK$1,$W238&gt;=AK$1),INDEX(Reliability!P$23:P$50,MATCH($T238,Reliability!$C$23:$C$50,0)),0),0)*$H238*$X238*$Y238),$D238)*$R238</f>
        <v>0.85766785389160938</v>
      </c>
    </row>
    <row r="239" spans="2:37" x14ac:dyDescent="0.25">
      <c r="B239" s="118" t="str">
        <f>unique_contracts!B234</f>
        <v>OLDRIV_6_CESDBM</v>
      </c>
      <c r="C239" s="99" t="str">
        <f>unique_contracts!D234</f>
        <v>Online</v>
      </c>
      <c r="D239" s="117">
        <f>unique_contracts!J234</f>
        <v>1</v>
      </c>
      <c r="E239" s="99">
        <f>unique_contracts!M234</f>
        <v>0</v>
      </c>
      <c r="F239" s="99">
        <f>unique_contracts!N234</f>
        <v>0</v>
      </c>
      <c r="G239" s="99">
        <f>unique_contracts!P234</f>
        <v>0</v>
      </c>
      <c r="H239" s="99">
        <f>unique_contracts!R234</f>
        <v>0</v>
      </c>
      <c r="I239" s="99">
        <f>unique_contracts!V234</f>
        <v>0</v>
      </c>
      <c r="J239" s="118" t="str">
        <f>unique_contracts!AB234</f>
        <v>Buy</v>
      </c>
      <c r="K239" s="99">
        <f>unique_contracts!AM234</f>
        <v>2018</v>
      </c>
      <c r="L239" s="99">
        <f>unique_contracts!AN234</f>
        <v>2</v>
      </c>
      <c r="M239" s="99">
        <f>unique_contracts!AO234</f>
        <v>13</v>
      </c>
      <c r="N239" s="99">
        <f>unique_contracts!AP234</f>
        <v>2038</v>
      </c>
      <c r="O239" s="99">
        <f>unique_contracts!AQ234</f>
        <v>2</v>
      </c>
      <c r="P239" s="99">
        <f>unique_contracts!AR234</f>
        <v>12</v>
      </c>
      <c r="Q239" s="99" t="str">
        <f>unique_contracts!BP234</f>
        <v>EnergyCapacity</v>
      </c>
      <c r="R239" s="99">
        <f t="shared" si="21"/>
        <v>1</v>
      </c>
      <c r="S239" s="99" t="str">
        <f>IFERROR(IF(AND(I239&gt;0,E239="NotHybrid"),_xlfn.CONCAT(MAX(MIN(ROUNDDOWN(I239/D239,0),8),4),INDEX(resources!$G:$G,MATCH(B239,resources!$A:$A,0))),INDEX(resources!$G:$G,MATCH(B239,resources!$A:$A,0))),"n/a")</f>
        <v>biogas</v>
      </c>
      <c r="T239" s="99" t="str">
        <f t="shared" si="22"/>
        <v>n/a</v>
      </c>
      <c r="U239" s="99" t="str">
        <f t="shared" si="23"/>
        <v>biogas</v>
      </c>
      <c r="V239" s="99">
        <f t="shared" si="24"/>
        <v>2018</v>
      </c>
      <c r="W239" s="99">
        <f t="shared" si="25"/>
        <v>2037</v>
      </c>
      <c r="X239" s="116">
        <f t="shared" si="26"/>
        <v>1</v>
      </c>
      <c r="Y239" s="116">
        <f t="shared" si="27"/>
        <v>1</v>
      </c>
      <c r="Z239" s="99">
        <f>MIN((IFERROR(IF(AND($V239&lt;=Z$1,$W239&gt;=Z$1),INDEX(Reliability!E$23:E$50,MATCH($S239,Reliability!$C$23:$C$50,0)),0),0)*IF($T239="n/a",$D239*$Y239,$G239)+IFERROR(IF(AND($V239&lt;=Z$1,$W239&gt;=Z$1),INDEX(Reliability!E$23:E$50,MATCH($T239,Reliability!$C$23:$C$50,0)),0),0)*$H239*$X239*$Y239),$D239)*$R239</f>
        <v>0.74993508538984277</v>
      </c>
      <c r="AA239" s="99">
        <f>MIN((IFERROR(IF(AND($V239&lt;=AA$1,$W239&gt;=AA$1),INDEX(Reliability!F$23:F$50,MATCH($S239,Reliability!$C$23:$C$50,0)),0),0)*IF($T239="n/a",$D239*$Y239,$G239)+IFERROR(IF(AND($V239&lt;=AA$1,$W239&gt;=AA$1),INDEX(Reliability!F$23:F$50,MATCH($T239,Reliability!$C$23:$C$50,0)),0),0)*$H239*$X239*$Y239),$D239)*$R239</f>
        <v>0.76621477432747476</v>
      </c>
      <c r="AB239" s="99">
        <f>MIN((IFERROR(IF(AND($V239&lt;=AB$1,$W239&gt;=AB$1),INDEX(Reliability!G$23:G$50,MATCH($S239,Reliability!$C$23:$C$50,0)),0),0)*IF($T239="n/a",$D239*$Y239,$G239)+IFERROR(IF(AND($V239&lt;=AB$1,$W239&gt;=AB$1),INDEX(Reliability!G$23:G$50,MATCH($T239,Reliability!$C$23:$C$50,0)),0),0)*$H239*$X239*$Y239),$D239)*$R239</f>
        <v>0.78249446326510674</v>
      </c>
      <c r="AC239" s="99">
        <f>MIN((IFERROR(IF(AND($V239&lt;=AC$1,$W239&gt;=AC$1),INDEX(Reliability!H$23:H$50,MATCH($S239,Reliability!$C$23:$C$50,0)),0),0)*IF($T239="n/a",$D239*$Y239,$G239)+IFERROR(IF(AND($V239&lt;=AC$1,$W239&gt;=AC$1),INDEX(Reliability!H$23:H$50,MATCH($T239,Reliability!$C$23:$C$50,0)),0),0)*$H239*$X239*$Y239),$D239)*$R239</f>
        <v>0.78556571387656016</v>
      </c>
      <c r="AD239" s="99">
        <f>MIN((IFERROR(IF(AND($V239&lt;=AD$1,$W239&gt;=AD$1),INDEX(Reliability!I$23:I$50,MATCH($S239,Reliability!$C$23:$C$50,0)),0),0)*IF($T239="n/a",$D239*$Y239,$G239)+IFERROR(IF(AND($V239&lt;=AD$1,$W239&gt;=AD$1),INDEX(Reliability!I$23:I$50,MATCH($T239,Reliability!$C$23:$C$50,0)),0),0)*$H239*$X239*$Y239),$D239)*$R239</f>
        <v>0.78863696448801368</v>
      </c>
      <c r="AE239" s="99">
        <f>MIN((IFERROR(IF(AND($V239&lt;=AE$1,$W239&gt;=AE$1),INDEX(Reliability!J$23:J$50,MATCH($S239,Reliability!$C$23:$C$50,0)),0),0)*IF($T239="n/a",$D239*$Y239,$G239)+IFERROR(IF(AND($V239&lt;=AE$1,$W239&gt;=AE$1),INDEX(Reliability!J$23:J$50,MATCH($T239,Reliability!$C$23:$C$50,0)),0),0)*$H239*$X239*$Y239),$D239)*$R239</f>
        <v>0.77725397013863851</v>
      </c>
      <c r="AF239" s="99">
        <f>MIN((IFERROR(IF(AND($V239&lt;=AF$1,$W239&gt;=AF$1),INDEX(Reliability!K$23:K$50,MATCH($S239,Reliability!$C$23:$C$50,0)),0),0)*IF($T239="n/a",$D239*$Y239,$G239)+IFERROR(IF(AND($V239&lt;=AF$1,$W239&gt;=AF$1),INDEX(Reliability!K$23:K$50,MATCH($T239,Reliability!$C$23:$C$50,0)),0),0)*$H239*$X239*$Y239),$D239)*$R239</f>
        <v>0.76587097578926322</v>
      </c>
      <c r="AG239" s="99">
        <f>MIN((IFERROR(IF(AND($V239&lt;=AG$1,$W239&gt;=AG$1),INDEX(Reliability!L$23:L$50,MATCH($S239,Reliability!$C$23:$C$50,0)),0),0)*IF($T239="n/a",$D239*$Y239,$G239)+IFERROR(IF(AND($V239&lt;=AG$1,$W239&gt;=AG$1),INDEX(Reliability!L$23:L$50,MATCH($T239,Reliability!$C$23:$C$50,0)),0),0)*$H239*$X239*$Y239),$D239)*$R239</f>
        <v>0.78423035140973241</v>
      </c>
      <c r="AH239" s="99">
        <f>MIN((IFERROR(IF(AND($V239&lt;=AH$1,$W239&gt;=AH$1),INDEX(Reliability!M$23:M$50,MATCH($S239,Reliability!$C$23:$C$50,0)),0),0)*IF($T239="n/a",$D239*$Y239,$G239)+IFERROR(IF(AND($V239&lt;=AH$1,$W239&gt;=AH$1),INDEX(Reliability!M$23:M$50,MATCH($T239,Reliability!$C$23:$C$50,0)),0),0)*$H239*$X239*$Y239),$D239)*$R239</f>
        <v>0.80258972703020159</v>
      </c>
      <c r="AI239" s="99">
        <f>MIN((IFERROR(IF(AND($V239&lt;=AI$1,$W239&gt;=AI$1),INDEX(Reliability!N$23:N$50,MATCH($S239,Reliability!$C$23:$C$50,0)),0),0)*IF($T239="n/a",$D239*$Y239,$G239)+IFERROR(IF(AND($V239&lt;=AI$1,$W239&gt;=AI$1),INDEX(Reliability!N$23:N$50,MATCH($T239,Reliability!$C$23:$C$50,0)),0),0)*$H239*$X239*$Y239),$D239)*$R239</f>
        <v>0.82094910265067078</v>
      </c>
      <c r="AJ239" s="99">
        <f>MIN((IFERROR(IF(AND($V239&lt;=AJ$1,$W239&gt;=AJ$1),INDEX(Reliability!O$23:O$50,MATCH($S239,Reliability!$C$23:$C$50,0)),0),0)*IF($T239="n/a",$D239*$Y239,$G239)+IFERROR(IF(AND($V239&lt;=AJ$1,$W239&gt;=AJ$1),INDEX(Reliability!O$23:O$50,MATCH($T239,Reliability!$C$23:$C$50,0)),0),0)*$H239*$X239*$Y239),$D239)*$R239</f>
        <v>0.83930847827113997</v>
      </c>
      <c r="AK239" s="99">
        <f>MIN((IFERROR(IF(AND($V239&lt;=AK$1,$W239&gt;=AK$1),INDEX(Reliability!P$23:P$50,MATCH($S239,Reliability!$C$23:$C$50,0)),0),0)*IF($T239="n/a",$D239*$Y239,$G239)+IFERROR(IF(AND($V239&lt;=AK$1,$W239&gt;=AK$1),INDEX(Reliability!P$23:P$50,MATCH($T239,Reliability!$C$23:$C$50,0)),0),0)*$H239*$X239*$Y239),$D239)*$R239</f>
        <v>0.85766785389160938</v>
      </c>
    </row>
    <row r="240" spans="2:37" x14ac:dyDescent="0.25">
      <c r="B240" s="118" t="str">
        <f>unique_contracts!B235</f>
        <v>OLDRIV_6_BIOGAS</v>
      </c>
      <c r="C240" s="99" t="str">
        <f>unique_contracts!D235</f>
        <v>Online</v>
      </c>
      <c r="D240" s="117">
        <f>unique_contracts!J235</f>
        <v>1.84</v>
      </c>
      <c r="E240" s="99">
        <f>unique_contracts!M235</f>
        <v>0</v>
      </c>
      <c r="F240" s="99">
        <f>unique_contracts!N235</f>
        <v>0</v>
      </c>
      <c r="G240" s="99">
        <f>unique_contracts!P235</f>
        <v>0</v>
      </c>
      <c r="H240" s="99">
        <f>unique_contracts!R235</f>
        <v>0</v>
      </c>
      <c r="I240" s="99">
        <f>unique_contracts!V235</f>
        <v>0</v>
      </c>
      <c r="J240" s="118" t="str">
        <f>unique_contracts!AB235</f>
        <v>Buy</v>
      </c>
      <c r="K240" s="99">
        <f>unique_contracts!AM235</f>
        <v>2014</v>
      </c>
      <c r="L240" s="99">
        <f>unique_contracts!AN235</f>
        <v>3</v>
      </c>
      <c r="M240" s="99">
        <f>unique_contracts!AO235</f>
        <v>10</v>
      </c>
      <c r="N240" s="99">
        <f>unique_contracts!AP235</f>
        <v>2029</v>
      </c>
      <c r="O240" s="99">
        <f>unique_contracts!AQ235</f>
        <v>3</v>
      </c>
      <c r="P240" s="99">
        <f>unique_contracts!AR235</f>
        <v>9</v>
      </c>
      <c r="Q240" s="99" t="str">
        <f>unique_contracts!BP235</f>
        <v>EnergyCapacity</v>
      </c>
      <c r="R240" s="99">
        <f t="shared" si="21"/>
        <v>1</v>
      </c>
      <c r="S240" s="99" t="str">
        <f>IFERROR(IF(AND(I240&gt;0,E240="NotHybrid"),_xlfn.CONCAT(MAX(MIN(ROUNDDOWN(I240/D240,0),8),4),INDEX(resources!$G:$G,MATCH(B240,resources!$A:$A,0))),INDEX(resources!$G:$G,MATCH(B240,resources!$A:$A,0))),"n/a")</f>
        <v>biomass_wood</v>
      </c>
      <c r="T240" s="99" t="str">
        <f t="shared" si="22"/>
        <v>n/a</v>
      </c>
      <c r="U240" s="99" t="str">
        <f t="shared" si="23"/>
        <v>biomass_wood</v>
      </c>
      <c r="V240" s="99">
        <f t="shared" si="24"/>
        <v>2014</v>
      </c>
      <c r="W240" s="99">
        <f t="shared" si="25"/>
        <v>2028</v>
      </c>
      <c r="X240" s="116">
        <f t="shared" si="26"/>
        <v>1</v>
      </c>
      <c r="Y240" s="116">
        <f t="shared" si="27"/>
        <v>1</v>
      </c>
      <c r="Z240" s="99">
        <f>MIN((IFERROR(IF(AND($V240&lt;=Z$1,$W240&gt;=Z$1),INDEX(Reliability!E$23:E$50,MATCH($S240,Reliability!$C$23:$C$50,0)),0),0)*IF($T240="n/a",$D240*$Y240,$G240)+IFERROR(IF(AND($V240&lt;=Z$1,$W240&gt;=Z$1),INDEX(Reliability!E$23:E$50,MATCH($T240,Reliability!$C$23:$C$50,0)),0),0)*$H240*$X240*$Y240),$D240)*$R240</f>
        <v>1.4279865259303841</v>
      </c>
      <c r="AA240" s="99">
        <f>MIN((IFERROR(IF(AND($V240&lt;=AA$1,$W240&gt;=AA$1),INDEX(Reliability!F$23:F$50,MATCH($S240,Reliability!$C$23:$C$50,0)),0),0)*IF($T240="n/a",$D240*$Y240,$G240)+IFERROR(IF(AND($V240&lt;=AA$1,$W240&gt;=AA$1),INDEX(Reliability!F$23:F$50,MATCH($T240,Reliability!$C$23:$C$50,0)),0),0)*$H240*$X240*$Y240),$D240)*$R240</f>
        <v>1.4611549647469997</v>
      </c>
      <c r="AB240" s="99">
        <f>MIN((IFERROR(IF(AND($V240&lt;=AB$1,$W240&gt;=AB$1),INDEX(Reliability!G$23:G$50,MATCH($S240,Reliability!$C$23:$C$50,0)),0),0)*IF($T240="n/a",$D240*$Y240,$G240)+IFERROR(IF(AND($V240&lt;=AB$1,$W240&gt;=AB$1),INDEX(Reliability!G$23:G$50,MATCH($T240,Reliability!$C$23:$C$50,0)),0),0)*$H240*$X240*$Y240),$D240)*$R240</f>
        <v>1.4943234035636153</v>
      </c>
      <c r="AC240" s="99">
        <f>MIN((IFERROR(IF(AND($V240&lt;=AC$1,$W240&gt;=AC$1),INDEX(Reliability!H$23:H$50,MATCH($S240,Reliability!$C$23:$C$50,0)),0),0)*IF($T240="n/a",$D240*$Y240,$G240)+IFERROR(IF(AND($V240&lt;=AC$1,$W240&gt;=AC$1),INDEX(Reliability!H$23:H$50,MATCH($T240,Reliability!$C$23:$C$50,0)),0),0)*$H240*$X240*$Y240),$D240)*$R240</f>
        <v>1.5074712997782265</v>
      </c>
      <c r="AD240" s="99">
        <f>MIN((IFERROR(IF(AND($V240&lt;=AD$1,$W240&gt;=AD$1),INDEX(Reliability!I$23:I$50,MATCH($S240,Reliability!$C$23:$C$50,0)),0),0)*IF($T240="n/a",$D240*$Y240,$G240)+IFERROR(IF(AND($V240&lt;=AD$1,$W240&gt;=AD$1),INDEX(Reliability!I$23:I$50,MATCH($T240,Reliability!$C$23:$C$50,0)),0),0)*$H240*$X240*$Y240),$D240)*$R240</f>
        <v>1.5206191959928379</v>
      </c>
      <c r="AE240" s="99">
        <f>MIN((IFERROR(IF(AND($V240&lt;=AE$1,$W240&gt;=AE$1),INDEX(Reliability!J$23:J$50,MATCH($S240,Reliability!$C$23:$C$50,0)),0),0)*IF($T240="n/a",$D240*$Y240,$G240)+IFERROR(IF(AND($V240&lt;=AE$1,$W240&gt;=AE$1),INDEX(Reliability!J$23:J$50,MATCH($T240,Reliability!$C$23:$C$50,0)),0),0)*$H240*$X240*$Y240),$D240)*$R240</f>
        <v>0</v>
      </c>
      <c r="AF240" s="99">
        <f>MIN((IFERROR(IF(AND($V240&lt;=AF$1,$W240&gt;=AF$1),INDEX(Reliability!K$23:K$50,MATCH($S240,Reliability!$C$23:$C$50,0)),0),0)*IF($T240="n/a",$D240*$Y240,$G240)+IFERROR(IF(AND($V240&lt;=AF$1,$W240&gt;=AF$1),INDEX(Reliability!K$23:K$50,MATCH($T240,Reliability!$C$23:$C$50,0)),0),0)*$H240*$X240*$Y240),$D240)*$R240</f>
        <v>0</v>
      </c>
      <c r="AG240" s="99">
        <f>MIN((IFERROR(IF(AND($V240&lt;=AG$1,$W240&gt;=AG$1),INDEX(Reliability!L$23:L$50,MATCH($S240,Reliability!$C$23:$C$50,0)),0),0)*IF($T240="n/a",$D240*$Y240,$G240)+IFERROR(IF(AND($V240&lt;=AG$1,$W240&gt;=AG$1),INDEX(Reliability!L$23:L$50,MATCH($T240,Reliability!$C$23:$C$50,0)),0),0)*$H240*$X240*$Y240),$D240)*$R240</f>
        <v>0</v>
      </c>
      <c r="AH240" s="99">
        <f>MIN((IFERROR(IF(AND($V240&lt;=AH$1,$W240&gt;=AH$1),INDEX(Reliability!M$23:M$50,MATCH($S240,Reliability!$C$23:$C$50,0)),0),0)*IF($T240="n/a",$D240*$Y240,$G240)+IFERROR(IF(AND($V240&lt;=AH$1,$W240&gt;=AH$1),INDEX(Reliability!M$23:M$50,MATCH($T240,Reliability!$C$23:$C$50,0)),0),0)*$H240*$X240*$Y240),$D240)*$R240</f>
        <v>0</v>
      </c>
      <c r="AI240" s="99">
        <f>MIN((IFERROR(IF(AND($V240&lt;=AI$1,$W240&gt;=AI$1),INDEX(Reliability!N$23:N$50,MATCH($S240,Reliability!$C$23:$C$50,0)),0),0)*IF($T240="n/a",$D240*$Y240,$G240)+IFERROR(IF(AND($V240&lt;=AI$1,$W240&gt;=AI$1),INDEX(Reliability!N$23:N$50,MATCH($T240,Reliability!$C$23:$C$50,0)),0),0)*$H240*$X240*$Y240),$D240)*$R240</f>
        <v>0</v>
      </c>
      <c r="AJ240" s="99">
        <f>MIN((IFERROR(IF(AND($V240&lt;=AJ$1,$W240&gt;=AJ$1),INDEX(Reliability!O$23:O$50,MATCH($S240,Reliability!$C$23:$C$50,0)),0),0)*IF($T240="n/a",$D240*$Y240,$G240)+IFERROR(IF(AND($V240&lt;=AJ$1,$W240&gt;=AJ$1),INDEX(Reliability!O$23:O$50,MATCH($T240,Reliability!$C$23:$C$50,0)),0),0)*$H240*$X240*$Y240),$D240)*$R240</f>
        <v>0</v>
      </c>
      <c r="AK240" s="99">
        <f>MIN((IFERROR(IF(AND($V240&lt;=AK$1,$W240&gt;=AK$1),INDEX(Reliability!P$23:P$50,MATCH($S240,Reliability!$C$23:$C$50,0)),0),0)*IF($T240="n/a",$D240*$Y240,$G240)+IFERROR(IF(AND($V240&lt;=AK$1,$W240&gt;=AK$1),INDEX(Reliability!P$23:P$50,MATCH($T240,Reliability!$C$23:$C$50,0)),0),0)*$H240*$X240*$Y240),$D240)*$R240</f>
        <v>0</v>
      </c>
    </row>
    <row r="241" spans="2:37" x14ac:dyDescent="0.25">
      <c r="B241" s="118" t="str">
        <f>unique_contracts!B236</f>
        <v>NWCSTL_7_UNIT 1</v>
      </c>
      <c r="C241" s="99" t="str">
        <f>unique_contracts!D236</f>
        <v>Online</v>
      </c>
      <c r="D241" s="117">
        <f>unique_contracts!J236</f>
        <v>11.5</v>
      </c>
      <c r="E241" s="99">
        <f>unique_contracts!M236</f>
        <v>0</v>
      </c>
      <c r="F241" s="99">
        <f>unique_contracts!N236</f>
        <v>0</v>
      </c>
      <c r="G241" s="99">
        <f>unique_contracts!P236</f>
        <v>0</v>
      </c>
      <c r="H241" s="99">
        <f>unique_contracts!R236</f>
        <v>0</v>
      </c>
      <c r="I241" s="99">
        <f>unique_contracts!V236</f>
        <v>0</v>
      </c>
      <c r="J241" s="118" t="str">
        <f>unique_contracts!AB236</f>
        <v>Owned</v>
      </c>
      <c r="K241" s="99">
        <f>unique_contracts!AM236</f>
        <v>1950</v>
      </c>
      <c r="L241" s="99">
        <f>unique_contracts!AN236</f>
        <v>1</v>
      </c>
      <c r="M241" s="99">
        <f>unique_contracts!AO236</f>
        <v>1</v>
      </c>
      <c r="N241" s="99">
        <f>unique_contracts!AP236</f>
        <v>2099</v>
      </c>
      <c r="O241" s="99">
        <f>unique_contracts!AQ236</f>
        <v>12</v>
      </c>
      <c r="P241" s="99">
        <f>unique_contracts!AR236</f>
        <v>31</v>
      </c>
      <c r="Q241" s="99" t="str">
        <f>unique_contracts!BP236</f>
        <v>EnergyCapacity</v>
      </c>
      <c r="R241" s="99">
        <f t="shared" si="21"/>
        <v>1</v>
      </c>
      <c r="S241" s="99" t="str">
        <f>IFERROR(IF(AND(I241&gt;0,E241="NotHybrid"),_xlfn.CONCAT(MAX(MIN(ROUNDDOWN(I241/D241,0),8),4),INDEX(resources!$G:$G,MATCH(B241,resources!$A:$A,0))),INDEX(resources!$G:$G,MATCH(B241,resources!$A:$A,0))),"n/a")</f>
        <v>hydro</v>
      </c>
      <c r="T241" s="99" t="str">
        <f t="shared" si="22"/>
        <v>n/a</v>
      </c>
      <c r="U241" s="99" t="str">
        <f t="shared" si="23"/>
        <v>hydro</v>
      </c>
      <c r="V241" s="99">
        <f t="shared" si="24"/>
        <v>1950</v>
      </c>
      <c r="W241" s="99">
        <f t="shared" si="25"/>
        <v>2099</v>
      </c>
      <c r="X241" s="116">
        <f t="shared" si="26"/>
        <v>1</v>
      </c>
      <c r="Y241" s="116">
        <f t="shared" si="27"/>
        <v>1</v>
      </c>
      <c r="Z241" s="99">
        <f>MIN((IFERROR(IF(AND($V241&lt;=Z$1,$W241&gt;=Z$1),INDEX(Reliability!E$23:E$50,MATCH($S241,Reliability!$C$23:$C$50,0)),0),0)*IF($T241="n/a",$D241*$Y241,$G241)+IFERROR(IF(AND($V241&lt;=Z$1,$W241&gt;=Z$1),INDEX(Reliability!E$23:E$50,MATCH($T241,Reliability!$C$23:$C$50,0)),0),0)*$H241*$X241*$Y241),$D241)*$R241</f>
        <v>5.8429824006702162</v>
      </c>
      <c r="AA241" s="99">
        <f>MIN((IFERROR(IF(AND($V241&lt;=AA$1,$W241&gt;=AA$1),INDEX(Reliability!F$23:F$50,MATCH($S241,Reliability!$C$23:$C$50,0)),0),0)*IF($T241="n/a",$D241*$Y241,$G241)+IFERROR(IF(AND($V241&lt;=AA$1,$W241&gt;=AA$1),INDEX(Reliability!F$23:F$50,MATCH($T241,Reliability!$C$23:$C$50,0)),0),0)*$H241*$X241*$Y241),$D241)*$R241</f>
        <v>5.9957071605609009</v>
      </c>
      <c r="AB241" s="99">
        <f>MIN((IFERROR(IF(AND($V241&lt;=AB$1,$W241&gt;=AB$1),INDEX(Reliability!G$23:G$50,MATCH($S241,Reliability!$C$23:$C$50,0)),0),0)*IF($T241="n/a",$D241*$Y241,$G241)+IFERROR(IF(AND($V241&lt;=AB$1,$W241&gt;=AB$1),INDEX(Reliability!G$23:G$50,MATCH($T241,Reliability!$C$23:$C$50,0)),0),0)*$H241*$X241*$Y241),$D241)*$R241</f>
        <v>6.1484319204515847</v>
      </c>
      <c r="AC241" s="99">
        <f>MIN((IFERROR(IF(AND($V241&lt;=AC$1,$W241&gt;=AC$1),INDEX(Reliability!H$23:H$50,MATCH($S241,Reliability!$C$23:$C$50,0)),0),0)*IF($T241="n/a",$D241*$Y241,$G241)+IFERROR(IF(AND($V241&lt;=AC$1,$W241&gt;=AC$1),INDEX(Reliability!H$23:H$50,MATCH($T241,Reliability!$C$23:$C$50,0)),0),0)*$H241*$X241*$Y241),$D241)*$R241</f>
        <v>6.033293510543869</v>
      </c>
      <c r="AD241" s="99">
        <f>MIN((IFERROR(IF(AND($V241&lt;=AD$1,$W241&gt;=AD$1),INDEX(Reliability!I$23:I$50,MATCH($S241,Reliability!$C$23:$C$50,0)),0),0)*IF($T241="n/a",$D241*$Y241,$G241)+IFERROR(IF(AND($V241&lt;=AD$1,$W241&gt;=AD$1),INDEX(Reliability!I$23:I$50,MATCH($T241,Reliability!$C$23:$C$50,0)),0),0)*$H241*$X241*$Y241),$D241)*$R241</f>
        <v>5.9181551006361541</v>
      </c>
      <c r="AE241" s="99">
        <f>MIN((IFERROR(IF(AND($V241&lt;=AE$1,$W241&gt;=AE$1),INDEX(Reliability!J$23:J$50,MATCH($S241,Reliability!$C$23:$C$50,0)),0),0)*IF($T241="n/a",$D241*$Y241,$G241)+IFERROR(IF(AND($V241&lt;=AE$1,$W241&gt;=AE$1),INDEX(Reliability!J$23:J$50,MATCH($T241,Reliability!$C$23:$C$50,0)),0),0)*$H241*$X241*$Y241),$D241)*$R241</f>
        <v>6.0910829419590726</v>
      </c>
      <c r="AF241" s="99">
        <f>MIN((IFERROR(IF(AND($V241&lt;=AF$1,$W241&gt;=AF$1),INDEX(Reliability!K$23:K$50,MATCH($S241,Reliability!$C$23:$C$50,0)),0),0)*IF($T241="n/a",$D241*$Y241,$G241)+IFERROR(IF(AND($V241&lt;=AF$1,$W241&gt;=AF$1),INDEX(Reliability!K$23:K$50,MATCH($T241,Reliability!$C$23:$C$50,0)),0),0)*$H241*$X241*$Y241),$D241)*$R241</f>
        <v>6.2640107832819902</v>
      </c>
      <c r="AG241" s="99">
        <f>MIN((IFERROR(IF(AND($V241&lt;=AG$1,$W241&gt;=AG$1),INDEX(Reliability!L$23:L$50,MATCH($S241,Reliability!$C$23:$C$50,0)),0),0)*IF($T241="n/a",$D241*$Y241,$G241)+IFERROR(IF(AND($V241&lt;=AG$1,$W241&gt;=AG$1),INDEX(Reliability!L$23:L$50,MATCH($T241,Reliability!$C$23:$C$50,0)),0),0)*$H241*$X241*$Y241),$D241)*$R241</f>
        <v>5.9998365155920537</v>
      </c>
      <c r="AH241" s="99">
        <f>MIN((IFERROR(IF(AND($V241&lt;=AH$1,$W241&gt;=AH$1),INDEX(Reliability!M$23:M$50,MATCH($S241,Reliability!$C$23:$C$50,0)),0),0)*IF($T241="n/a",$D241*$Y241,$G241)+IFERROR(IF(AND($V241&lt;=AH$1,$W241&gt;=AH$1),INDEX(Reliability!M$23:M$50,MATCH($T241,Reliability!$C$23:$C$50,0)),0),0)*$H241*$X241*$Y241),$D241)*$R241</f>
        <v>5.7356622479021162</v>
      </c>
      <c r="AI241" s="99">
        <f>MIN((IFERROR(IF(AND($V241&lt;=AI$1,$W241&gt;=AI$1),INDEX(Reliability!N$23:N$50,MATCH($S241,Reliability!$C$23:$C$50,0)),0),0)*IF($T241="n/a",$D241*$Y241,$G241)+IFERROR(IF(AND($V241&lt;=AI$1,$W241&gt;=AI$1),INDEX(Reliability!N$23:N$50,MATCH($T241,Reliability!$C$23:$C$50,0)),0),0)*$H241*$X241*$Y241),$D241)*$R241</f>
        <v>5.4714879802121787</v>
      </c>
      <c r="AJ241" s="99">
        <f>MIN((IFERROR(IF(AND($V241&lt;=AJ$1,$W241&gt;=AJ$1),INDEX(Reliability!O$23:O$50,MATCH($S241,Reliability!$C$23:$C$50,0)),0),0)*IF($T241="n/a",$D241*$Y241,$G241)+IFERROR(IF(AND($V241&lt;=AJ$1,$W241&gt;=AJ$1),INDEX(Reliability!O$23:O$50,MATCH($T241,Reliability!$C$23:$C$50,0)),0),0)*$H241*$X241*$Y241),$D241)*$R241</f>
        <v>5.2073137125222413</v>
      </c>
      <c r="AK241" s="99">
        <f>MIN((IFERROR(IF(AND($V241&lt;=AK$1,$W241&gt;=AK$1),INDEX(Reliability!P$23:P$50,MATCH($S241,Reliability!$C$23:$C$50,0)),0),0)*IF($T241="n/a",$D241*$Y241,$G241)+IFERROR(IF(AND($V241&lt;=AK$1,$W241&gt;=AK$1),INDEX(Reliability!P$23:P$50,MATCH($T241,Reliability!$C$23:$C$50,0)),0),0)*$H241*$X241*$Y241),$D241)*$R241</f>
        <v>4.9431394448323038</v>
      </c>
    </row>
    <row r="242" spans="2:37" x14ac:dyDescent="0.25">
      <c r="B242" s="118" t="str">
        <f>unique_contracts!B237</f>
        <v>NEWARK_1_QF</v>
      </c>
      <c r="C242" s="99" t="str">
        <f>unique_contracts!D237</f>
        <v>Online</v>
      </c>
      <c r="D242" s="117">
        <f>unique_contracts!J237</f>
        <v>0.06</v>
      </c>
      <c r="E242" s="99">
        <f>unique_contracts!M237</f>
        <v>0</v>
      </c>
      <c r="F242" s="99">
        <f>unique_contracts!N237</f>
        <v>0</v>
      </c>
      <c r="G242" s="99">
        <f>unique_contracts!P237</f>
        <v>0</v>
      </c>
      <c r="H242" s="99">
        <f>unique_contracts!R237</f>
        <v>0</v>
      </c>
      <c r="I242" s="99">
        <f>unique_contracts!V237</f>
        <v>0</v>
      </c>
      <c r="J242" s="118" t="str">
        <f>unique_contracts!AB237</f>
        <v>Buy</v>
      </c>
      <c r="K242" s="99">
        <f>unique_contracts!AM237</f>
        <v>1988</v>
      </c>
      <c r="L242" s="99">
        <f>unique_contracts!AN237</f>
        <v>2</v>
      </c>
      <c r="M242" s="99">
        <f>unique_contracts!AO237</f>
        <v>2</v>
      </c>
      <c r="N242" s="99">
        <f>unique_contracts!AP237</f>
        <v>2060</v>
      </c>
      <c r="O242" s="99">
        <f>unique_contracts!AQ237</f>
        <v>12</v>
      </c>
      <c r="P242" s="99">
        <f>unique_contracts!AR237</f>
        <v>31</v>
      </c>
      <c r="Q242" s="99" t="str">
        <f>unique_contracts!BP237</f>
        <v>EnergyCapacity</v>
      </c>
      <c r="R242" s="99">
        <f t="shared" si="21"/>
        <v>1</v>
      </c>
      <c r="S242" s="99" t="str">
        <f>IFERROR(IF(AND(I242&gt;0,E242="NotHybrid"),_xlfn.CONCAT(MAX(MIN(ROUNDDOWN(I242/D242,0),8),4),INDEX(resources!$G:$G,MATCH(B242,resources!$A:$A,0))),INDEX(resources!$G:$G,MATCH(B242,resources!$A:$A,0))),"n/a")</f>
        <v>cogen</v>
      </c>
      <c r="T242" s="99" t="str">
        <f t="shared" si="22"/>
        <v>n/a</v>
      </c>
      <c r="U242" s="99" t="str">
        <f t="shared" si="23"/>
        <v>cogen</v>
      </c>
      <c r="V242" s="99">
        <f t="shared" si="24"/>
        <v>1988</v>
      </c>
      <c r="W242" s="99">
        <f t="shared" si="25"/>
        <v>2060</v>
      </c>
      <c r="X242" s="116">
        <f t="shared" si="26"/>
        <v>1</v>
      </c>
      <c r="Y242" s="116">
        <f t="shared" si="27"/>
        <v>1</v>
      </c>
      <c r="Z242" s="99">
        <f>MIN((IFERROR(IF(AND($V242&lt;=Z$1,$W242&gt;=Z$1),INDEX(Reliability!E$23:E$50,MATCH($S242,Reliability!$C$23:$C$50,0)),0),0)*IF($T242="n/a",$D242*$Y242,$G242)+IFERROR(IF(AND($V242&lt;=Z$1,$W242&gt;=Z$1),INDEX(Reliability!E$23:E$50,MATCH($T242,Reliability!$C$23:$C$50,0)),0),0)*$H242*$X242*$Y242),$D242)*$R242</f>
        <v>5.5902995494947975E-2</v>
      </c>
      <c r="AA242" s="99">
        <f>MIN((IFERROR(IF(AND($V242&lt;=AA$1,$W242&gt;=AA$1),INDEX(Reliability!F$23:F$50,MATCH($S242,Reliability!$C$23:$C$50,0)),0),0)*IF($T242="n/a",$D242*$Y242,$G242)+IFERROR(IF(AND($V242&lt;=AA$1,$W242&gt;=AA$1),INDEX(Reliability!F$23:F$50,MATCH($T242,Reliability!$C$23:$C$50,0)),0),0)*$H242*$X242*$Y242),$D242)*$R242</f>
        <v>5.5789632691139922E-2</v>
      </c>
      <c r="AB242" s="99">
        <f>MIN((IFERROR(IF(AND($V242&lt;=AB$1,$W242&gt;=AB$1),INDEX(Reliability!G$23:G$50,MATCH($S242,Reliability!$C$23:$C$50,0)),0),0)*IF($T242="n/a",$D242*$Y242,$G242)+IFERROR(IF(AND($V242&lt;=AB$1,$W242&gt;=AB$1),INDEX(Reliability!G$23:G$50,MATCH($T242,Reliability!$C$23:$C$50,0)),0),0)*$H242*$X242*$Y242),$D242)*$R242</f>
        <v>5.5676269887331861E-2</v>
      </c>
      <c r="AC242" s="99">
        <f>MIN((IFERROR(IF(AND($V242&lt;=AC$1,$W242&gt;=AC$1),INDEX(Reliability!H$23:H$50,MATCH($S242,Reliability!$C$23:$C$50,0)),0),0)*IF($T242="n/a",$D242*$Y242,$G242)+IFERROR(IF(AND($V242&lt;=AC$1,$W242&gt;=AC$1),INDEX(Reliability!H$23:H$50,MATCH($T242,Reliability!$C$23:$C$50,0)),0),0)*$H242*$X242*$Y242),$D242)*$R242</f>
        <v>5.6056048943625966E-2</v>
      </c>
      <c r="AD242" s="99">
        <f>MIN((IFERROR(IF(AND($V242&lt;=AD$1,$W242&gt;=AD$1),INDEX(Reliability!I$23:I$50,MATCH($S242,Reliability!$C$23:$C$50,0)),0),0)*IF($T242="n/a",$D242*$Y242,$G242)+IFERROR(IF(AND($V242&lt;=AD$1,$W242&gt;=AD$1),INDEX(Reliability!I$23:I$50,MATCH($T242,Reliability!$C$23:$C$50,0)),0),0)*$H242*$X242*$Y242),$D242)*$R242</f>
        <v>5.6435827999920064E-2</v>
      </c>
      <c r="AE242" s="99">
        <f>MIN((IFERROR(IF(AND($V242&lt;=AE$1,$W242&gt;=AE$1),INDEX(Reliability!J$23:J$50,MATCH($S242,Reliability!$C$23:$C$50,0)),0),0)*IF($T242="n/a",$D242*$Y242,$G242)+IFERROR(IF(AND($V242&lt;=AE$1,$W242&gt;=AE$1),INDEX(Reliability!J$23:J$50,MATCH($T242,Reliability!$C$23:$C$50,0)),0),0)*$H242*$X242*$Y242),$D242)*$R242</f>
        <v>5.5906566972617366E-2</v>
      </c>
      <c r="AF242" s="99">
        <f>MIN((IFERROR(IF(AND($V242&lt;=AF$1,$W242&gt;=AF$1),INDEX(Reliability!K$23:K$50,MATCH($S242,Reliability!$C$23:$C$50,0)),0),0)*IF($T242="n/a",$D242*$Y242,$G242)+IFERROR(IF(AND($V242&lt;=AF$1,$W242&gt;=AF$1),INDEX(Reliability!K$23:K$50,MATCH($T242,Reliability!$C$23:$C$50,0)),0),0)*$H242*$X242*$Y242),$D242)*$R242</f>
        <v>5.5377305945314662E-2</v>
      </c>
      <c r="AG242" s="99">
        <f>MIN((IFERROR(IF(AND($V242&lt;=AG$1,$W242&gt;=AG$1),INDEX(Reliability!L$23:L$50,MATCH($S242,Reliability!$C$23:$C$50,0)),0),0)*IF($T242="n/a",$D242*$Y242,$G242)+IFERROR(IF(AND($V242&lt;=AG$1,$W242&gt;=AG$1),INDEX(Reliability!L$23:L$50,MATCH($T242,Reliability!$C$23:$C$50,0)),0),0)*$H242*$X242*$Y242),$D242)*$R242</f>
        <v>5.5505829377649203E-2</v>
      </c>
      <c r="AH242" s="99">
        <f>MIN((IFERROR(IF(AND($V242&lt;=AH$1,$W242&gt;=AH$1),INDEX(Reliability!M$23:M$50,MATCH($S242,Reliability!$C$23:$C$50,0)),0),0)*IF($T242="n/a",$D242*$Y242,$G242)+IFERROR(IF(AND($V242&lt;=AH$1,$W242&gt;=AH$1),INDEX(Reliability!M$23:M$50,MATCH($T242,Reliability!$C$23:$C$50,0)),0),0)*$H242*$X242*$Y242),$D242)*$R242</f>
        <v>5.5634352809983745E-2</v>
      </c>
      <c r="AI242" s="99">
        <f>MIN((IFERROR(IF(AND($V242&lt;=AI$1,$W242&gt;=AI$1),INDEX(Reliability!N$23:N$50,MATCH($S242,Reliability!$C$23:$C$50,0)),0),0)*IF($T242="n/a",$D242*$Y242,$G242)+IFERROR(IF(AND($V242&lt;=AI$1,$W242&gt;=AI$1),INDEX(Reliability!N$23:N$50,MATCH($T242,Reliability!$C$23:$C$50,0)),0),0)*$H242*$X242*$Y242),$D242)*$R242</f>
        <v>5.5762876242318286E-2</v>
      </c>
      <c r="AJ242" s="99">
        <f>MIN((IFERROR(IF(AND($V242&lt;=AJ$1,$W242&gt;=AJ$1),INDEX(Reliability!O$23:O$50,MATCH($S242,Reliability!$C$23:$C$50,0)),0),0)*IF($T242="n/a",$D242*$Y242,$G242)+IFERROR(IF(AND($V242&lt;=AJ$1,$W242&gt;=AJ$1),INDEX(Reliability!O$23:O$50,MATCH($T242,Reliability!$C$23:$C$50,0)),0),0)*$H242*$X242*$Y242),$D242)*$R242</f>
        <v>5.5891399674652828E-2</v>
      </c>
      <c r="AK242" s="99">
        <f>MIN((IFERROR(IF(AND($V242&lt;=AK$1,$W242&gt;=AK$1),INDEX(Reliability!P$23:P$50,MATCH($S242,Reliability!$C$23:$C$50,0)),0),0)*IF($T242="n/a",$D242*$Y242,$G242)+IFERROR(IF(AND($V242&lt;=AK$1,$W242&gt;=AK$1),INDEX(Reliability!P$23:P$50,MATCH($T242,Reliability!$C$23:$C$50,0)),0),0)*$H242*$X242*$Y242),$D242)*$R242</f>
        <v>5.6019923106987383E-2</v>
      </c>
    </row>
    <row r="243" spans="2:37" x14ac:dyDescent="0.25">
      <c r="B243" s="118" t="str">
        <f>unique_contracts!B238</f>
        <v>NEENCH_6_SOLAR</v>
      </c>
      <c r="C243" s="99" t="str">
        <f>unique_contracts!D238</f>
        <v>Online</v>
      </c>
      <c r="D243" s="117">
        <f>unique_contracts!J238</f>
        <v>66</v>
      </c>
      <c r="E243" s="99">
        <f>unique_contracts!M238</f>
        <v>0</v>
      </c>
      <c r="F243" s="99">
        <f>unique_contracts!N238</f>
        <v>0</v>
      </c>
      <c r="G243" s="99">
        <f>unique_contracts!P238</f>
        <v>0</v>
      </c>
      <c r="H243" s="99">
        <f>unique_contracts!R238</f>
        <v>0</v>
      </c>
      <c r="I243" s="99">
        <f>unique_contracts!V238</f>
        <v>0</v>
      </c>
      <c r="J243" s="118" t="str">
        <f>unique_contracts!AB238</f>
        <v>Buy</v>
      </c>
      <c r="K243" s="99">
        <f>unique_contracts!AM238</f>
        <v>2013</v>
      </c>
      <c r="L243" s="99">
        <f>unique_contracts!AN238</f>
        <v>1</v>
      </c>
      <c r="M243" s="99">
        <f>unique_contracts!AO238</f>
        <v>18</v>
      </c>
      <c r="N243" s="99">
        <f>unique_contracts!AP238</f>
        <v>2033</v>
      </c>
      <c r="O243" s="99">
        <f>unique_contracts!AQ238</f>
        <v>1</v>
      </c>
      <c r="P243" s="99">
        <f>unique_contracts!AR238</f>
        <v>17</v>
      </c>
      <c r="Q243" s="99" t="str">
        <f>unique_contracts!BP238</f>
        <v>EnergyCapacity</v>
      </c>
      <c r="R243" s="99">
        <f t="shared" si="21"/>
        <v>1</v>
      </c>
      <c r="S243" s="99" t="str">
        <f>IFERROR(IF(AND(I243&gt;0,E243="NotHybrid"),_xlfn.CONCAT(MAX(MIN(ROUNDDOWN(I243/D243,0),8),4),INDEX(resources!$G:$G,MATCH(B243,resources!$A:$A,0))),INDEX(resources!$G:$G,MATCH(B243,resources!$A:$A,0))),"n/a")</f>
        <v>utility_pv</v>
      </c>
      <c r="T243" s="99" t="str">
        <f t="shared" si="22"/>
        <v>n/a</v>
      </c>
      <c r="U243" s="99" t="str">
        <f t="shared" si="23"/>
        <v>utility_pv</v>
      </c>
      <c r="V243" s="99">
        <f t="shared" si="24"/>
        <v>2013</v>
      </c>
      <c r="W243" s="99">
        <f t="shared" si="25"/>
        <v>2032</v>
      </c>
      <c r="X243" s="116">
        <f t="shared" si="26"/>
        <v>1</v>
      </c>
      <c r="Y243" s="116">
        <f t="shared" si="27"/>
        <v>1</v>
      </c>
      <c r="Z243" s="99">
        <f>MIN((IFERROR(IF(AND($V243&lt;=Z$1,$W243&gt;=Z$1),INDEX(Reliability!E$23:E$50,MATCH($S243,Reliability!$C$23:$C$50,0)),0),0)*IF($T243="n/a",$D243*$Y243,$G243)+IFERROR(IF(AND($V243&lt;=Z$1,$W243&gt;=Z$1),INDEX(Reliability!E$23:E$50,MATCH($T243,Reliability!$C$23:$C$50,0)),0),0)*$H243*$X243*$Y243),$D243)*$R243</f>
        <v>8.2068255424861256</v>
      </c>
      <c r="AA243" s="99">
        <f>MIN((IFERROR(IF(AND($V243&lt;=AA$1,$W243&gt;=AA$1),INDEX(Reliability!F$23:F$50,MATCH($S243,Reliability!$C$23:$C$50,0)),0),0)*IF($T243="n/a",$D243*$Y243,$G243)+IFERROR(IF(AND($V243&lt;=AA$1,$W243&gt;=AA$1),INDEX(Reliability!F$23:F$50,MATCH($T243,Reliability!$C$23:$C$50,0)),0),0)*$H243*$X243*$Y243),$D243)*$R243</f>
        <v>7.9879432401991455</v>
      </c>
      <c r="AB243" s="99">
        <f>MIN((IFERROR(IF(AND($V243&lt;=AB$1,$W243&gt;=AB$1),INDEX(Reliability!G$23:G$50,MATCH($S243,Reliability!$C$23:$C$50,0)),0),0)*IF($T243="n/a",$D243*$Y243,$G243)+IFERROR(IF(AND($V243&lt;=AB$1,$W243&gt;=AB$1),INDEX(Reliability!G$23:G$50,MATCH($T243,Reliability!$C$23:$C$50,0)),0),0)*$H243*$X243*$Y243),$D243)*$R243</f>
        <v>7.7690609379121653</v>
      </c>
      <c r="AC243" s="99">
        <f>MIN((IFERROR(IF(AND($V243&lt;=AC$1,$W243&gt;=AC$1),INDEX(Reliability!H$23:H$50,MATCH($S243,Reliability!$C$23:$C$50,0)),0),0)*IF($T243="n/a",$D243*$Y243,$G243)+IFERROR(IF(AND($V243&lt;=AC$1,$W243&gt;=AC$1),INDEX(Reliability!H$23:H$50,MATCH($T243,Reliability!$C$23:$C$50,0)),0),0)*$H243*$X243*$Y243),$D243)*$R243</f>
        <v>6.6106951282674196</v>
      </c>
      <c r="AD243" s="99">
        <f>MIN((IFERROR(IF(AND($V243&lt;=AD$1,$W243&gt;=AD$1),INDEX(Reliability!I$23:I$50,MATCH($S243,Reliability!$C$23:$C$50,0)),0),0)*IF($T243="n/a",$D243*$Y243,$G243)+IFERROR(IF(AND($V243&lt;=AD$1,$W243&gt;=AD$1),INDEX(Reliability!I$23:I$50,MATCH($T243,Reliability!$C$23:$C$50,0)),0),0)*$H243*$X243*$Y243),$D243)*$R243</f>
        <v>5.4523293186226738</v>
      </c>
      <c r="AE243" s="99">
        <f>MIN((IFERROR(IF(AND($V243&lt;=AE$1,$W243&gt;=AE$1),INDEX(Reliability!J$23:J$50,MATCH($S243,Reliability!$C$23:$C$50,0)),0),0)*IF($T243="n/a",$D243*$Y243,$G243)+IFERROR(IF(AND($V243&lt;=AE$1,$W243&gt;=AE$1),INDEX(Reliability!J$23:J$50,MATCH($T243,Reliability!$C$23:$C$50,0)),0),0)*$H243*$X243*$Y243),$D243)*$R243</f>
        <v>5.055904428304884</v>
      </c>
      <c r="AF243" s="99">
        <f>MIN((IFERROR(IF(AND($V243&lt;=AF$1,$W243&gt;=AF$1),INDEX(Reliability!K$23:K$50,MATCH($S243,Reliability!$C$23:$C$50,0)),0),0)*IF($T243="n/a",$D243*$Y243,$G243)+IFERROR(IF(AND($V243&lt;=AF$1,$W243&gt;=AF$1),INDEX(Reliability!K$23:K$50,MATCH($T243,Reliability!$C$23:$C$50,0)),0),0)*$H243*$X243*$Y243),$D243)*$R243</f>
        <v>4.6594795379870932</v>
      </c>
      <c r="AG243" s="99">
        <f>MIN((IFERROR(IF(AND($V243&lt;=AG$1,$W243&gt;=AG$1),INDEX(Reliability!L$23:L$50,MATCH($S243,Reliability!$C$23:$C$50,0)),0),0)*IF($T243="n/a",$D243*$Y243,$G243)+IFERROR(IF(AND($V243&lt;=AG$1,$W243&gt;=AG$1),INDEX(Reliability!L$23:L$50,MATCH($T243,Reliability!$C$23:$C$50,0)),0),0)*$H243*$X243*$Y243),$D243)*$R243</f>
        <v>4.5723836303896741</v>
      </c>
      <c r="AH243" s="99">
        <f>MIN((IFERROR(IF(AND($V243&lt;=AH$1,$W243&gt;=AH$1),INDEX(Reliability!M$23:M$50,MATCH($S243,Reliability!$C$23:$C$50,0)),0),0)*IF($T243="n/a",$D243*$Y243,$G243)+IFERROR(IF(AND($V243&lt;=AH$1,$W243&gt;=AH$1),INDEX(Reliability!M$23:M$50,MATCH($T243,Reliability!$C$23:$C$50,0)),0),0)*$H243*$X243*$Y243),$D243)*$R243</f>
        <v>4.485287722792255</v>
      </c>
      <c r="AI243" s="99">
        <f>MIN((IFERROR(IF(AND($V243&lt;=AI$1,$W243&gt;=AI$1),INDEX(Reliability!N$23:N$50,MATCH($S243,Reliability!$C$23:$C$50,0)),0),0)*IF($T243="n/a",$D243*$Y243,$G243)+IFERROR(IF(AND($V243&lt;=AI$1,$W243&gt;=AI$1),INDEX(Reliability!N$23:N$50,MATCH($T243,Reliability!$C$23:$C$50,0)),0),0)*$H243*$X243*$Y243),$D243)*$R243</f>
        <v>0</v>
      </c>
      <c r="AJ243" s="99">
        <f>MIN((IFERROR(IF(AND($V243&lt;=AJ$1,$W243&gt;=AJ$1),INDEX(Reliability!O$23:O$50,MATCH($S243,Reliability!$C$23:$C$50,0)),0),0)*IF($T243="n/a",$D243*$Y243,$G243)+IFERROR(IF(AND($V243&lt;=AJ$1,$W243&gt;=AJ$1),INDEX(Reliability!O$23:O$50,MATCH($T243,Reliability!$C$23:$C$50,0)),0),0)*$H243*$X243*$Y243),$D243)*$R243</f>
        <v>0</v>
      </c>
      <c r="AK243" s="99">
        <f>MIN((IFERROR(IF(AND($V243&lt;=AK$1,$W243&gt;=AK$1),INDEX(Reliability!P$23:P$50,MATCH($S243,Reliability!$C$23:$C$50,0)),0),0)*IF($T243="n/a",$D243*$Y243,$G243)+IFERROR(IF(AND($V243&lt;=AK$1,$W243&gt;=AK$1),INDEX(Reliability!P$23:P$50,MATCH($T243,Reliability!$C$23:$C$50,0)),0),0)*$H243*$X243*$Y243),$D243)*$R243</f>
        <v>0</v>
      </c>
    </row>
    <row r="244" spans="2:37" x14ac:dyDescent="0.25">
      <c r="B244" s="118" t="str">
        <f>unique_contracts!B239</f>
        <v>_EXISTING_GENERIC_INSTATE_SMALL_HYDRO</v>
      </c>
      <c r="C244" s="99" t="str">
        <f>unique_contracts!D239</f>
        <v>Online</v>
      </c>
      <c r="D244" s="117">
        <f>unique_contracts!J239</f>
        <v>0.6</v>
      </c>
      <c r="E244" s="99">
        <f>unique_contracts!M239</f>
        <v>0</v>
      </c>
      <c r="F244" s="99">
        <f>unique_contracts!N239</f>
        <v>0</v>
      </c>
      <c r="G244" s="99">
        <f>unique_contracts!P239</f>
        <v>0</v>
      </c>
      <c r="H244" s="99">
        <f>unique_contracts!R239</f>
        <v>0</v>
      </c>
      <c r="I244" s="99">
        <f>unique_contracts!V239</f>
        <v>0</v>
      </c>
      <c r="J244" s="118" t="str">
        <f>unique_contracts!AB239</f>
        <v>Buy</v>
      </c>
      <c r="K244" s="99">
        <f>unique_contracts!AM239</f>
        <v>2009</v>
      </c>
      <c r="L244" s="99">
        <f>unique_contracts!AN239</f>
        <v>5</v>
      </c>
      <c r="M244" s="99">
        <f>unique_contracts!AO239</f>
        <v>22</v>
      </c>
      <c r="N244" s="99">
        <f>unique_contracts!AP239</f>
        <v>2029</v>
      </c>
      <c r="O244" s="99">
        <f>unique_contracts!AQ239</f>
        <v>5</v>
      </c>
      <c r="P244" s="99">
        <f>unique_contracts!AR239</f>
        <v>21</v>
      </c>
      <c r="Q244" s="99" t="str">
        <f>unique_contracts!BP239</f>
        <v>EnergyCapacity</v>
      </c>
      <c r="R244" s="99">
        <f t="shared" si="21"/>
        <v>1</v>
      </c>
      <c r="S244" s="99" t="str">
        <f>IFERROR(IF(AND(I244&gt;0,E244="NotHybrid"),_xlfn.CONCAT(MAX(MIN(ROUNDDOWN(I244/D244,0),8),4),INDEX(resources!$G:$G,MATCH(B244,resources!$A:$A,0))),INDEX(resources!$G:$G,MATCH(B244,resources!$A:$A,0))),"n/a")</f>
        <v>hydro</v>
      </c>
      <c r="T244" s="99" t="str">
        <f t="shared" si="22"/>
        <v>n/a</v>
      </c>
      <c r="U244" s="99" t="str">
        <f t="shared" si="23"/>
        <v>hydro</v>
      </c>
      <c r="V244" s="99">
        <f t="shared" si="24"/>
        <v>2009</v>
      </c>
      <c r="W244" s="99">
        <f t="shared" si="25"/>
        <v>2028</v>
      </c>
      <c r="X244" s="116">
        <f t="shared" si="26"/>
        <v>1</v>
      </c>
      <c r="Y244" s="116">
        <f t="shared" si="27"/>
        <v>1</v>
      </c>
      <c r="Z244" s="99">
        <f>MIN((IFERROR(IF(AND($V244&lt;=Z$1,$W244&gt;=Z$1),INDEX(Reliability!E$23:E$50,MATCH($S244,Reliability!$C$23:$C$50,0)),0),0)*IF($T244="n/a",$D244*$Y244,$G244)+IFERROR(IF(AND($V244&lt;=Z$1,$W244&gt;=Z$1),INDEX(Reliability!E$23:E$50,MATCH($T244,Reliability!$C$23:$C$50,0)),0),0)*$H244*$X244*$Y244),$D244)*$R244</f>
        <v>0.30485125568714172</v>
      </c>
      <c r="AA244" s="99">
        <f>MIN((IFERROR(IF(AND($V244&lt;=AA$1,$W244&gt;=AA$1),INDEX(Reliability!F$23:F$50,MATCH($S244,Reliability!$C$23:$C$50,0)),0),0)*IF($T244="n/a",$D244*$Y244,$G244)+IFERROR(IF(AND($V244&lt;=AA$1,$W244&gt;=AA$1),INDEX(Reliability!F$23:F$50,MATCH($T244,Reliability!$C$23:$C$50,0)),0),0)*$H244*$X244*$Y244),$D244)*$R244</f>
        <v>0.31281950402926434</v>
      </c>
      <c r="AB244" s="99">
        <f>MIN((IFERROR(IF(AND($V244&lt;=AB$1,$W244&gt;=AB$1),INDEX(Reliability!G$23:G$50,MATCH($S244,Reliability!$C$23:$C$50,0)),0),0)*IF($T244="n/a",$D244*$Y244,$G244)+IFERROR(IF(AND($V244&lt;=AB$1,$W244&gt;=AB$1),INDEX(Reliability!G$23:G$50,MATCH($T244,Reliability!$C$23:$C$50,0)),0),0)*$H244*$X244*$Y244),$D244)*$R244</f>
        <v>0.32078775237138701</v>
      </c>
      <c r="AC244" s="99">
        <f>MIN((IFERROR(IF(AND($V244&lt;=AC$1,$W244&gt;=AC$1),INDEX(Reliability!H$23:H$50,MATCH($S244,Reliability!$C$23:$C$50,0)),0),0)*IF($T244="n/a",$D244*$Y244,$G244)+IFERROR(IF(AND($V244&lt;=AC$1,$W244&gt;=AC$1),INDEX(Reliability!H$23:H$50,MATCH($T244,Reliability!$C$23:$C$50,0)),0),0)*$H244*$X244*$Y244),$D244)*$R244</f>
        <v>0.3147805309848975</v>
      </c>
      <c r="AD244" s="99">
        <f>MIN((IFERROR(IF(AND($V244&lt;=AD$1,$W244&gt;=AD$1),INDEX(Reliability!I$23:I$50,MATCH($S244,Reliability!$C$23:$C$50,0)),0),0)*IF($T244="n/a",$D244*$Y244,$G244)+IFERROR(IF(AND($V244&lt;=AD$1,$W244&gt;=AD$1),INDEX(Reliability!I$23:I$50,MATCH($T244,Reliability!$C$23:$C$50,0)),0),0)*$H244*$X244*$Y244),$D244)*$R244</f>
        <v>0.30877330959840804</v>
      </c>
      <c r="AE244" s="99">
        <f>MIN((IFERROR(IF(AND($V244&lt;=AE$1,$W244&gt;=AE$1),INDEX(Reliability!J$23:J$50,MATCH($S244,Reliability!$C$23:$C$50,0)),0),0)*IF($T244="n/a",$D244*$Y244,$G244)+IFERROR(IF(AND($V244&lt;=AE$1,$W244&gt;=AE$1),INDEX(Reliability!J$23:J$50,MATCH($T244,Reliability!$C$23:$C$50,0)),0),0)*$H244*$X244*$Y244),$D244)*$R244</f>
        <v>0</v>
      </c>
      <c r="AF244" s="99">
        <f>MIN((IFERROR(IF(AND($V244&lt;=AF$1,$W244&gt;=AF$1),INDEX(Reliability!K$23:K$50,MATCH($S244,Reliability!$C$23:$C$50,0)),0),0)*IF($T244="n/a",$D244*$Y244,$G244)+IFERROR(IF(AND($V244&lt;=AF$1,$W244&gt;=AF$1),INDEX(Reliability!K$23:K$50,MATCH($T244,Reliability!$C$23:$C$50,0)),0),0)*$H244*$X244*$Y244),$D244)*$R244</f>
        <v>0</v>
      </c>
      <c r="AG244" s="99">
        <f>MIN((IFERROR(IF(AND($V244&lt;=AG$1,$W244&gt;=AG$1),INDEX(Reliability!L$23:L$50,MATCH($S244,Reliability!$C$23:$C$50,0)),0),0)*IF($T244="n/a",$D244*$Y244,$G244)+IFERROR(IF(AND($V244&lt;=AG$1,$W244&gt;=AG$1),INDEX(Reliability!L$23:L$50,MATCH($T244,Reliability!$C$23:$C$50,0)),0),0)*$H244*$X244*$Y244),$D244)*$R244</f>
        <v>0</v>
      </c>
      <c r="AH244" s="99">
        <f>MIN((IFERROR(IF(AND($V244&lt;=AH$1,$W244&gt;=AH$1),INDEX(Reliability!M$23:M$50,MATCH($S244,Reliability!$C$23:$C$50,0)),0),0)*IF($T244="n/a",$D244*$Y244,$G244)+IFERROR(IF(AND($V244&lt;=AH$1,$W244&gt;=AH$1),INDEX(Reliability!M$23:M$50,MATCH($T244,Reliability!$C$23:$C$50,0)),0),0)*$H244*$X244*$Y244),$D244)*$R244</f>
        <v>0</v>
      </c>
      <c r="AI244" s="99">
        <f>MIN((IFERROR(IF(AND($V244&lt;=AI$1,$W244&gt;=AI$1),INDEX(Reliability!N$23:N$50,MATCH($S244,Reliability!$C$23:$C$50,0)),0),0)*IF($T244="n/a",$D244*$Y244,$G244)+IFERROR(IF(AND($V244&lt;=AI$1,$W244&gt;=AI$1),INDEX(Reliability!N$23:N$50,MATCH($T244,Reliability!$C$23:$C$50,0)),0),0)*$H244*$X244*$Y244),$D244)*$R244</f>
        <v>0</v>
      </c>
      <c r="AJ244" s="99">
        <f>MIN((IFERROR(IF(AND($V244&lt;=AJ$1,$W244&gt;=AJ$1),INDEX(Reliability!O$23:O$50,MATCH($S244,Reliability!$C$23:$C$50,0)),0),0)*IF($T244="n/a",$D244*$Y244,$G244)+IFERROR(IF(AND($V244&lt;=AJ$1,$W244&gt;=AJ$1),INDEX(Reliability!O$23:O$50,MATCH($T244,Reliability!$C$23:$C$50,0)),0),0)*$H244*$X244*$Y244),$D244)*$R244</f>
        <v>0</v>
      </c>
      <c r="AK244" s="99">
        <f>MIN((IFERROR(IF(AND($V244&lt;=AK$1,$W244&gt;=AK$1),INDEX(Reliability!P$23:P$50,MATCH($S244,Reliability!$C$23:$C$50,0)),0),0)*IF($T244="n/a",$D244*$Y244,$G244)+IFERROR(IF(AND($V244&lt;=AK$1,$W244&gt;=AK$1),INDEX(Reliability!P$23:P$50,MATCH($T244,Reliability!$C$23:$C$50,0)),0),0)*$H244*$X244*$Y244),$D244)*$R244</f>
        <v>0</v>
      </c>
    </row>
    <row r="245" spans="2:37" x14ac:dyDescent="0.25">
      <c r="B245" s="118" t="str">
        <f>unique_contracts!B240</f>
        <v>_EXISTING_GENERIC_BIOMASS/WOOD</v>
      </c>
      <c r="C245" s="99" t="str">
        <f>unique_contracts!D240</f>
        <v>Online</v>
      </c>
      <c r="D245" s="117">
        <f>unique_contracts!J240</f>
        <v>0.75</v>
      </c>
      <c r="E245" s="99">
        <f>unique_contracts!M240</f>
        <v>0</v>
      </c>
      <c r="F245" s="99">
        <f>unique_contracts!N240</f>
        <v>0</v>
      </c>
      <c r="G245" s="99">
        <f>unique_contracts!P240</f>
        <v>0</v>
      </c>
      <c r="H245" s="99">
        <f>unique_contracts!R240</f>
        <v>0</v>
      </c>
      <c r="I245" s="99">
        <f>unique_contracts!V240</f>
        <v>0</v>
      </c>
      <c r="J245" s="118" t="str">
        <f>unique_contracts!AB240</f>
        <v>Buy</v>
      </c>
      <c r="K245" s="99">
        <f>unique_contracts!AM240</f>
        <v>2011</v>
      </c>
      <c r="L245" s="99">
        <f>unique_contracts!AN240</f>
        <v>6</v>
      </c>
      <c r="M245" s="99">
        <f>unique_contracts!AO240</f>
        <v>17</v>
      </c>
      <c r="N245" s="99">
        <f>unique_contracts!AP240</f>
        <v>2026</v>
      </c>
      <c r="O245" s="99">
        <f>unique_contracts!AQ240</f>
        <v>6</v>
      </c>
      <c r="P245" s="99">
        <f>unique_contracts!AR240</f>
        <v>16</v>
      </c>
      <c r="Q245" s="99" t="str">
        <f>unique_contracts!BP240</f>
        <v>EnergyCapacity</v>
      </c>
      <c r="R245" s="99">
        <f t="shared" si="21"/>
        <v>1</v>
      </c>
      <c r="S245" s="99" t="str">
        <f>IFERROR(IF(AND(I245&gt;0,E245="NotHybrid"),_xlfn.CONCAT(MAX(MIN(ROUNDDOWN(I245/D245,0),8),4),INDEX(resources!$G:$G,MATCH(B245,resources!$A:$A,0))),INDEX(resources!$G:$G,MATCH(B245,resources!$A:$A,0))),"n/a")</f>
        <v>biomass_wood</v>
      </c>
      <c r="T245" s="99" t="str">
        <f t="shared" si="22"/>
        <v>n/a</v>
      </c>
      <c r="U245" s="99" t="str">
        <f t="shared" si="23"/>
        <v>biomass_wood</v>
      </c>
      <c r="V245" s="99">
        <f t="shared" si="24"/>
        <v>2012</v>
      </c>
      <c r="W245" s="99">
        <f t="shared" si="25"/>
        <v>2025</v>
      </c>
      <c r="X245" s="116">
        <f t="shared" si="26"/>
        <v>1</v>
      </c>
      <c r="Y245" s="116">
        <f t="shared" si="27"/>
        <v>1</v>
      </c>
      <c r="Z245" s="99">
        <f>MIN((IFERROR(IF(AND($V245&lt;=Z$1,$W245&gt;=Z$1),INDEX(Reliability!E$23:E$50,MATCH($S245,Reliability!$C$23:$C$50,0)),0),0)*IF($T245="n/a",$D245*$Y245,$G245)+IFERROR(IF(AND($V245&lt;=Z$1,$W245&gt;=Z$1),INDEX(Reliability!E$23:E$50,MATCH($T245,Reliability!$C$23:$C$50,0)),0),0)*$H245*$X245*$Y245),$D245)*$R245</f>
        <v>0.58205972524336302</v>
      </c>
      <c r="AA245" s="99">
        <f>MIN((IFERROR(IF(AND($V245&lt;=AA$1,$W245&gt;=AA$1),INDEX(Reliability!F$23:F$50,MATCH($S245,Reliability!$C$23:$C$50,0)),0),0)*IF($T245="n/a",$D245*$Y245,$G245)+IFERROR(IF(AND($V245&lt;=AA$1,$W245&gt;=AA$1),INDEX(Reliability!F$23:F$50,MATCH($T245,Reliability!$C$23:$C$50,0)),0),0)*$H245*$X245*$Y245),$D245)*$R245</f>
        <v>0.59557946932622263</v>
      </c>
      <c r="AB245" s="99">
        <f>MIN((IFERROR(IF(AND($V245&lt;=AB$1,$W245&gt;=AB$1),INDEX(Reliability!G$23:G$50,MATCH($S245,Reliability!$C$23:$C$50,0)),0),0)*IF($T245="n/a",$D245*$Y245,$G245)+IFERROR(IF(AND($V245&lt;=AB$1,$W245&gt;=AB$1),INDEX(Reliability!G$23:G$50,MATCH($T245,Reliability!$C$23:$C$50,0)),0),0)*$H245*$X245*$Y245),$D245)*$R245</f>
        <v>0</v>
      </c>
      <c r="AC245" s="99">
        <f>MIN((IFERROR(IF(AND($V245&lt;=AC$1,$W245&gt;=AC$1),INDEX(Reliability!H$23:H$50,MATCH($S245,Reliability!$C$23:$C$50,0)),0),0)*IF($T245="n/a",$D245*$Y245,$G245)+IFERROR(IF(AND($V245&lt;=AC$1,$W245&gt;=AC$1),INDEX(Reliability!H$23:H$50,MATCH($T245,Reliability!$C$23:$C$50,0)),0),0)*$H245*$X245*$Y245),$D245)*$R245</f>
        <v>0</v>
      </c>
      <c r="AD245" s="99">
        <f>MIN((IFERROR(IF(AND($V245&lt;=AD$1,$W245&gt;=AD$1),INDEX(Reliability!I$23:I$50,MATCH($S245,Reliability!$C$23:$C$50,0)),0),0)*IF($T245="n/a",$D245*$Y245,$G245)+IFERROR(IF(AND($V245&lt;=AD$1,$W245&gt;=AD$1),INDEX(Reliability!I$23:I$50,MATCH($T245,Reliability!$C$23:$C$50,0)),0),0)*$H245*$X245*$Y245),$D245)*$R245</f>
        <v>0</v>
      </c>
      <c r="AE245" s="99">
        <f>MIN((IFERROR(IF(AND($V245&lt;=AE$1,$W245&gt;=AE$1),INDEX(Reliability!J$23:J$50,MATCH($S245,Reliability!$C$23:$C$50,0)),0),0)*IF($T245="n/a",$D245*$Y245,$G245)+IFERROR(IF(AND($V245&lt;=AE$1,$W245&gt;=AE$1),INDEX(Reliability!J$23:J$50,MATCH($T245,Reliability!$C$23:$C$50,0)),0),0)*$H245*$X245*$Y245),$D245)*$R245</f>
        <v>0</v>
      </c>
      <c r="AF245" s="99">
        <f>MIN((IFERROR(IF(AND($V245&lt;=AF$1,$W245&gt;=AF$1),INDEX(Reliability!K$23:K$50,MATCH($S245,Reliability!$C$23:$C$50,0)),0),0)*IF($T245="n/a",$D245*$Y245,$G245)+IFERROR(IF(AND($V245&lt;=AF$1,$W245&gt;=AF$1),INDEX(Reliability!K$23:K$50,MATCH($T245,Reliability!$C$23:$C$50,0)),0),0)*$H245*$X245*$Y245),$D245)*$R245</f>
        <v>0</v>
      </c>
      <c r="AG245" s="99">
        <f>MIN((IFERROR(IF(AND($V245&lt;=AG$1,$W245&gt;=AG$1),INDEX(Reliability!L$23:L$50,MATCH($S245,Reliability!$C$23:$C$50,0)),0),0)*IF($T245="n/a",$D245*$Y245,$G245)+IFERROR(IF(AND($V245&lt;=AG$1,$W245&gt;=AG$1),INDEX(Reliability!L$23:L$50,MATCH($T245,Reliability!$C$23:$C$50,0)),0),0)*$H245*$X245*$Y245),$D245)*$R245</f>
        <v>0</v>
      </c>
      <c r="AH245" s="99">
        <f>MIN((IFERROR(IF(AND($V245&lt;=AH$1,$W245&gt;=AH$1),INDEX(Reliability!M$23:M$50,MATCH($S245,Reliability!$C$23:$C$50,0)),0),0)*IF($T245="n/a",$D245*$Y245,$G245)+IFERROR(IF(AND($V245&lt;=AH$1,$W245&gt;=AH$1),INDEX(Reliability!M$23:M$50,MATCH($T245,Reliability!$C$23:$C$50,0)),0),0)*$H245*$X245*$Y245),$D245)*$R245</f>
        <v>0</v>
      </c>
      <c r="AI245" s="99">
        <f>MIN((IFERROR(IF(AND($V245&lt;=AI$1,$W245&gt;=AI$1),INDEX(Reliability!N$23:N$50,MATCH($S245,Reliability!$C$23:$C$50,0)),0),0)*IF($T245="n/a",$D245*$Y245,$G245)+IFERROR(IF(AND($V245&lt;=AI$1,$W245&gt;=AI$1),INDEX(Reliability!N$23:N$50,MATCH($T245,Reliability!$C$23:$C$50,0)),0),0)*$H245*$X245*$Y245),$D245)*$R245</f>
        <v>0</v>
      </c>
      <c r="AJ245" s="99">
        <f>MIN((IFERROR(IF(AND($V245&lt;=AJ$1,$W245&gt;=AJ$1),INDEX(Reliability!O$23:O$50,MATCH($S245,Reliability!$C$23:$C$50,0)),0),0)*IF($T245="n/a",$D245*$Y245,$G245)+IFERROR(IF(AND($V245&lt;=AJ$1,$W245&gt;=AJ$1),INDEX(Reliability!O$23:O$50,MATCH($T245,Reliability!$C$23:$C$50,0)),0),0)*$H245*$X245*$Y245),$D245)*$R245</f>
        <v>0</v>
      </c>
      <c r="AK245" s="99">
        <f>MIN((IFERROR(IF(AND($V245&lt;=AK$1,$W245&gt;=AK$1),INDEX(Reliability!P$23:P$50,MATCH($S245,Reliability!$C$23:$C$50,0)),0),0)*IF($T245="n/a",$D245*$Y245,$G245)+IFERROR(IF(AND($V245&lt;=AK$1,$W245&gt;=AK$1),INDEX(Reliability!P$23:P$50,MATCH($T245,Reliability!$C$23:$C$50,0)),0),0)*$H245*$X245*$Y245),$D245)*$R245</f>
        <v>0</v>
      </c>
    </row>
    <row r="246" spans="2:37" x14ac:dyDescent="0.25">
      <c r="B246" s="118" t="str">
        <f>unique_contracts!B241</f>
        <v>_EXISTING_GENERIC_INSTATE_SMALL_HYDRO</v>
      </c>
      <c r="C246" s="99" t="str">
        <f>unique_contracts!D241</f>
        <v>Online</v>
      </c>
      <c r="D246" s="117">
        <f>unique_contracts!J241</f>
        <v>3.7499999999999999E-2</v>
      </c>
      <c r="E246" s="99">
        <f>unique_contracts!M241</f>
        <v>0</v>
      </c>
      <c r="F246" s="99">
        <f>unique_contracts!N241</f>
        <v>0</v>
      </c>
      <c r="G246" s="99">
        <f>unique_contracts!P241</f>
        <v>0</v>
      </c>
      <c r="H246" s="99">
        <f>unique_contracts!R241</f>
        <v>0</v>
      </c>
      <c r="I246" s="99">
        <f>unique_contracts!V241</f>
        <v>0</v>
      </c>
      <c r="J246" s="118" t="str">
        <f>unique_contracts!AB241</f>
        <v>Buy</v>
      </c>
      <c r="K246" s="99">
        <f>unique_contracts!AM241</f>
        <v>2010</v>
      </c>
      <c r="L246" s="99">
        <f>unique_contracts!AN241</f>
        <v>6</v>
      </c>
      <c r="M246" s="99">
        <f>unique_contracts!AO241</f>
        <v>24</v>
      </c>
      <c r="N246" s="99">
        <f>unique_contracts!AP241</f>
        <v>2030</v>
      </c>
      <c r="O246" s="99">
        <f>unique_contracts!AQ241</f>
        <v>6</v>
      </c>
      <c r="P246" s="99">
        <f>unique_contracts!AR241</f>
        <v>23</v>
      </c>
      <c r="Q246" s="99" t="str">
        <f>unique_contracts!BP241</f>
        <v>EnergyCapacity</v>
      </c>
      <c r="R246" s="99">
        <f t="shared" si="21"/>
        <v>1</v>
      </c>
      <c r="S246" s="99" t="str">
        <f>IFERROR(IF(AND(I246&gt;0,E246="NotHybrid"),_xlfn.CONCAT(MAX(MIN(ROUNDDOWN(I246/D246,0),8),4),INDEX(resources!$G:$G,MATCH(B246,resources!$A:$A,0))),INDEX(resources!$G:$G,MATCH(B246,resources!$A:$A,0))),"n/a")</f>
        <v>hydro</v>
      </c>
      <c r="T246" s="99" t="str">
        <f t="shared" si="22"/>
        <v>n/a</v>
      </c>
      <c r="U246" s="99" t="str">
        <f t="shared" si="23"/>
        <v>hydro</v>
      </c>
      <c r="V246" s="99">
        <f t="shared" si="24"/>
        <v>2011</v>
      </c>
      <c r="W246" s="99">
        <f t="shared" si="25"/>
        <v>2029</v>
      </c>
      <c r="X246" s="116">
        <f t="shared" si="26"/>
        <v>1</v>
      </c>
      <c r="Y246" s="116">
        <f t="shared" si="27"/>
        <v>1</v>
      </c>
      <c r="Z246" s="99">
        <f>MIN((IFERROR(IF(AND($V246&lt;=Z$1,$W246&gt;=Z$1),INDEX(Reliability!E$23:E$50,MATCH($S246,Reliability!$C$23:$C$50,0)),0),0)*IF($T246="n/a",$D246*$Y246,$G246)+IFERROR(IF(AND($V246&lt;=Z$1,$W246&gt;=Z$1),INDEX(Reliability!E$23:E$50,MATCH($T246,Reliability!$C$23:$C$50,0)),0),0)*$H246*$X246*$Y246),$D246)*$R246</f>
        <v>1.9053203480446358E-2</v>
      </c>
      <c r="AA246" s="99">
        <f>MIN((IFERROR(IF(AND($V246&lt;=AA$1,$W246&gt;=AA$1),INDEX(Reliability!F$23:F$50,MATCH($S246,Reliability!$C$23:$C$50,0)),0),0)*IF($T246="n/a",$D246*$Y246,$G246)+IFERROR(IF(AND($V246&lt;=AA$1,$W246&gt;=AA$1),INDEX(Reliability!F$23:F$50,MATCH($T246,Reliability!$C$23:$C$50,0)),0),0)*$H246*$X246*$Y246),$D246)*$R246</f>
        <v>1.9551219001829021E-2</v>
      </c>
      <c r="AB246" s="99">
        <f>MIN((IFERROR(IF(AND($V246&lt;=AB$1,$W246&gt;=AB$1),INDEX(Reliability!G$23:G$50,MATCH($S246,Reliability!$C$23:$C$50,0)),0),0)*IF($T246="n/a",$D246*$Y246,$G246)+IFERROR(IF(AND($V246&lt;=AB$1,$W246&gt;=AB$1),INDEX(Reliability!G$23:G$50,MATCH($T246,Reliability!$C$23:$C$50,0)),0),0)*$H246*$X246*$Y246),$D246)*$R246</f>
        <v>2.0049234523211688E-2</v>
      </c>
      <c r="AC246" s="99">
        <f>MIN((IFERROR(IF(AND($V246&lt;=AC$1,$W246&gt;=AC$1),INDEX(Reliability!H$23:H$50,MATCH($S246,Reliability!$C$23:$C$50,0)),0),0)*IF($T246="n/a",$D246*$Y246,$G246)+IFERROR(IF(AND($V246&lt;=AC$1,$W246&gt;=AC$1),INDEX(Reliability!H$23:H$50,MATCH($T246,Reliability!$C$23:$C$50,0)),0),0)*$H246*$X246*$Y246),$D246)*$R246</f>
        <v>1.9673783186556094E-2</v>
      </c>
      <c r="AD246" s="99">
        <f>MIN((IFERROR(IF(AND($V246&lt;=AD$1,$W246&gt;=AD$1),INDEX(Reliability!I$23:I$50,MATCH($S246,Reliability!$C$23:$C$50,0)),0),0)*IF($T246="n/a",$D246*$Y246,$G246)+IFERROR(IF(AND($V246&lt;=AD$1,$W246&gt;=AD$1),INDEX(Reliability!I$23:I$50,MATCH($T246,Reliability!$C$23:$C$50,0)),0),0)*$H246*$X246*$Y246),$D246)*$R246</f>
        <v>1.9298331849900503E-2</v>
      </c>
      <c r="AE246" s="99">
        <f>MIN((IFERROR(IF(AND($V246&lt;=AE$1,$W246&gt;=AE$1),INDEX(Reliability!J$23:J$50,MATCH($S246,Reliability!$C$23:$C$50,0)),0),0)*IF($T246="n/a",$D246*$Y246,$G246)+IFERROR(IF(AND($V246&lt;=AE$1,$W246&gt;=AE$1),INDEX(Reliability!J$23:J$50,MATCH($T246,Reliability!$C$23:$C$50,0)),0),0)*$H246*$X246*$Y246),$D246)*$R246</f>
        <v>1.9862226984649151E-2</v>
      </c>
      <c r="AF246" s="99">
        <f>MIN((IFERROR(IF(AND($V246&lt;=AF$1,$W246&gt;=AF$1),INDEX(Reliability!K$23:K$50,MATCH($S246,Reliability!$C$23:$C$50,0)),0),0)*IF($T246="n/a",$D246*$Y246,$G246)+IFERROR(IF(AND($V246&lt;=AF$1,$W246&gt;=AF$1),INDEX(Reliability!K$23:K$50,MATCH($T246,Reliability!$C$23:$C$50,0)),0),0)*$H246*$X246*$Y246),$D246)*$R246</f>
        <v>0</v>
      </c>
      <c r="AG246" s="99">
        <f>MIN((IFERROR(IF(AND($V246&lt;=AG$1,$W246&gt;=AG$1),INDEX(Reliability!L$23:L$50,MATCH($S246,Reliability!$C$23:$C$50,0)),0),0)*IF($T246="n/a",$D246*$Y246,$G246)+IFERROR(IF(AND($V246&lt;=AG$1,$W246&gt;=AG$1),INDEX(Reliability!L$23:L$50,MATCH($T246,Reliability!$C$23:$C$50,0)),0),0)*$H246*$X246*$Y246),$D246)*$R246</f>
        <v>0</v>
      </c>
      <c r="AH246" s="99">
        <f>MIN((IFERROR(IF(AND($V246&lt;=AH$1,$W246&gt;=AH$1),INDEX(Reliability!M$23:M$50,MATCH($S246,Reliability!$C$23:$C$50,0)),0),0)*IF($T246="n/a",$D246*$Y246,$G246)+IFERROR(IF(AND($V246&lt;=AH$1,$W246&gt;=AH$1),INDEX(Reliability!M$23:M$50,MATCH($T246,Reliability!$C$23:$C$50,0)),0),0)*$H246*$X246*$Y246),$D246)*$R246</f>
        <v>0</v>
      </c>
      <c r="AI246" s="99">
        <f>MIN((IFERROR(IF(AND($V246&lt;=AI$1,$W246&gt;=AI$1),INDEX(Reliability!N$23:N$50,MATCH($S246,Reliability!$C$23:$C$50,0)),0),0)*IF($T246="n/a",$D246*$Y246,$G246)+IFERROR(IF(AND($V246&lt;=AI$1,$W246&gt;=AI$1),INDEX(Reliability!N$23:N$50,MATCH($T246,Reliability!$C$23:$C$50,0)),0),0)*$H246*$X246*$Y246),$D246)*$R246</f>
        <v>0</v>
      </c>
      <c r="AJ246" s="99">
        <f>MIN((IFERROR(IF(AND($V246&lt;=AJ$1,$W246&gt;=AJ$1),INDEX(Reliability!O$23:O$50,MATCH($S246,Reliability!$C$23:$C$50,0)),0),0)*IF($T246="n/a",$D246*$Y246,$G246)+IFERROR(IF(AND($V246&lt;=AJ$1,$W246&gt;=AJ$1),INDEX(Reliability!O$23:O$50,MATCH($T246,Reliability!$C$23:$C$50,0)),0),0)*$H246*$X246*$Y246),$D246)*$R246</f>
        <v>0</v>
      </c>
      <c r="AK246" s="99">
        <f>MIN((IFERROR(IF(AND($V246&lt;=AK$1,$W246&gt;=AK$1),INDEX(Reliability!P$23:P$50,MATCH($S246,Reliability!$C$23:$C$50,0)),0),0)*IF($T246="n/a",$D246*$Y246,$G246)+IFERROR(IF(AND($V246&lt;=AK$1,$W246&gt;=AK$1),INDEX(Reliability!P$23:P$50,MATCH($T246,Reliability!$C$23:$C$50,0)),0),0)*$H246*$X246*$Y246),$D246)*$R246</f>
        <v>0</v>
      </c>
    </row>
    <row r="247" spans="2:37" x14ac:dyDescent="0.25">
      <c r="B247" s="118" t="str">
        <f>unique_contracts!B242</f>
        <v>_EXISTING_GENERIC_INSTATE_SMALL_HYDRO</v>
      </c>
      <c r="C247" s="99" t="str">
        <f>unique_contracts!D242</f>
        <v>Online</v>
      </c>
      <c r="D247" s="117">
        <f>unique_contracts!J242</f>
        <v>0.52</v>
      </c>
      <c r="E247" s="99">
        <f>unique_contracts!M242</f>
        <v>0</v>
      </c>
      <c r="F247" s="99">
        <f>unique_contracts!N242</f>
        <v>0</v>
      </c>
      <c r="G247" s="99">
        <f>unique_contracts!P242</f>
        <v>0</v>
      </c>
      <c r="H247" s="99">
        <f>unique_contracts!R242</f>
        <v>0</v>
      </c>
      <c r="I247" s="99">
        <f>unique_contracts!V242</f>
        <v>0</v>
      </c>
      <c r="J247" s="118" t="str">
        <f>unique_contracts!AB242</f>
        <v>Buy</v>
      </c>
      <c r="K247" s="99">
        <f>unique_contracts!AM242</f>
        <v>2012</v>
      </c>
      <c r="L247" s="99">
        <f>unique_contracts!AN242</f>
        <v>1</v>
      </c>
      <c r="M247" s="99">
        <f>unique_contracts!AO242</f>
        <v>17</v>
      </c>
      <c r="N247" s="99">
        <f>unique_contracts!AP242</f>
        <v>2032</v>
      </c>
      <c r="O247" s="99">
        <f>unique_contracts!AQ242</f>
        <v>1</v>
      </c>
      <c r="P247" s="99">
        <f>unique_contracts!AR242</f>
        <v>16</v>
      </c>
      <c r="Q247" s="99" t="str">
        <f>unique_contracts!BP242</f>
        <v>EnergyCapacity</v>
      </c>
      <c r="R247" s="99">
        <f t="shared" si="21"/>
        <v>1</v>
      </c>
      <c r="S247" s="99" t="str">
        <f>IFERROR(IF(AND(I247&gt;0,E247="NotHybrid"),_xlfn.CONCAT(MAX(MIN(ROUNDDOWN(I247/D247,0),8),4),INDEX(resources!$G:$G,MATCH(B247,resources!$A:$A,0))),INDEX(resources!$G:$G,MATCH(B247,resources!$A:$A,0))),"n/a")</f>
        <v>hydro</v>
      </c>
      <c r="T247" s="99" t="str">
        <f t="shared" si="22"/>
        <v>n/a</v>
      </c>
      <c r="U247" s="99" t="str">
        <f t="shared" si="23"/>
        <v>hydro</v>
      </c>
      <c r="V247" s="99">
        <f t="shared" si="24"/>
        <v>2012</v>
      </c>
      <c r="W247" s="99">
        <f t="shared" si="25"/>
        <v>2031</v>
      </c>
      <c r="X247" s="116">
        <f t="shared" si="26"/>
        <v>1</v>
      </c>
      <c r="Y247" s="116">
        <f t="shared" si="27"/>
        <v>1</v>
      </c>
      <c r="Z247" s="99">
        <f>MIN((IFERROR(IF(AND($V247&lt;=Z$1,$W247&gt;=Z$1),INDEX(Reliability!E$23:E$50,MATCH($S247,Reliability!$C$23:$C$50,0)),0),0)*IF($T247="n/a",$D247*$Y247,$G247)+IFERROR(IF(AND($V247&lt;=Z$1,$W247&gt;=Z$1),INDEX(Reliability!E$23:E$50,MATCH($T247,Reliability!$C$23:$C$50,0)),0),0)*$H247*$X247*$Y247),$D247)*$R247</f>
        <v>0.26420442159552282</v>
      </c>
      <c r="AA247" s="99">
        <f>MIN((IFERROR(IF(AND($V247&lt;=AA$1,$W247&gt;=AA$1),INDEX(Reliability!F$23:F$50,MATCH($S247,Reliability!$C$23:$C$50,0)),0),0)*IF($T247="n/a",$D247*$Y247,$G247)+IFERROR(IF(AND($V247&lt;=AA$1,$W247&gt;=AA$1),INDEX(Reliability!F$23:F$50,MATCH($T247,Reliability!$C$23:$C$50,0)),0),0)*$H247*$X247*$Y247),$D247)*$R247</f>
        <v>0.27111023682536245</v>
      </c>
      <c r="AB247" s="99">
        <f>MIN((IFERROR(IF(AND($V247&lt;=AB$1,$W247&gt;=AB$1),INDEX(Reliability!G$23:G$50,MATCH($S247,Reliability!$C$23:$C$50,0)),0),0)*IF($T247="n/a",$D247*$Y247,$G247)+IFERROR(IF(AND($V247&lt;=AB$1,$W247&gt;=AB$1),INDEX(Reliability!G$23:G$50,MATCH($T247,Reliability!$C$23:$C$50,0)),0),0)*$H247*$X247*$Y247),$D247)*$R247</f>
        <v>0.27801605205520208</v>
      </c>
      <c r="AC247" s="99">
        <f>MIN((IFERROR(IF(AND($V247&lt;=AC$1,$W247&gt;=AC$1),INDEX(Reliability!H$23:H$50,MATCH($S247,Reliability!$C$23:$C$50,0)),0),0)*IF($T247="n/a",$D247*$Y247,$G247)+IFERROR(IF(AND($V247&lt;=AC$1,$W247&gt;=AC$1),INDEX(Reliability!H$23:H$50,MATCH($T247,Reliability!$C$23:$C$50,0)),0),0)*$H247*$X247*$Y247),$D247)*$R247</f>
        <v>0.27280979352024448</v>
      </c>
      <c r="AD247" s="99">
        <f>MIN((IFERROR(IF(AND($V247&lt;=AD$1,$W247&gt;=AD$1),INDEX(Reliability!I$23:I$50,MATCH($S247,Reliability!$C$23:$C$50,0)),0),0)*IF($T247="n/a",$D247*$Y247,$G247)+IFERROR(IF(AND($V247&lt;=AD$1,$W247&gt;=AD$1),INDEX(Reliability!I$23:I$50,MATCH($T247,Reliability!$C$23:$C$50,0)),0),0)*$H247*$X247*$Y247),$D247)*$R247</f>
        <v>0.26760353498528699</v>
      </c>
      <c r="AE247" s="99">
        <f>MIN((IFERROR(IF(AND($V247&lt;=AE$1,$W247&gt;=AE$1),INDEX(Reliability!J$23:J$50,MATCH($S247,Reliability!$C$23:$C$50,0)),0),0)*IF($T247="n/a",$D247*$Y247,$G247)+IFERROR(IF(AND($V247&lt;=AE$1,$W247&gt;=AE$1),INDEX(Reliability!J$23:J$50,MATCH($T247,Reliability!$C$23:$C$50,0)),0),0)*$H247*$X247*$Y247),$D247)*$R247</f>
        <v>0.27542288085380157</v>
      </c>
      <c r="AF247" s="99">
        <f>MIN((IFERROR(IF(AND($V247&lt;=AF$1,$W247&gt;=AF$1),INDEX(Reliability!K$23:K$50,MATCH($S247,Reliability!$C$23:$C$50,0)),0),0)*IF($T247="n/a",$D247*$Y247,$G247)+IFERROR(IF(AND($V247&lt;=AF$1,$W247&gt;=AF$1),INDEX(Reliability!K$23:K$50,MATCH($T247,Reliability!$C$23:$C$50,0)),0),0)*$H247*$X247*$Y247),$D247)*$R247</f>
        <v>0.28324222672231608</v>
      </c>
      <c r="AG247" s="99">
        <f>MIN((IFERROR(IF(AND($V247&lt;=AG$1,$W247&gt;=AG$1),INDEX(Reliability!L$23:L$50,MATCH($S247,Reliability!$C$23:$C$50,0)),0),0)*IF($T247="n/a",$D247*$Y247,$G247)+IFERROR(IF(AND($V247&lt;=AG$1,$W247&gt;=AG$1),INDEX(Reliability!L$23:L$50,MATCH($T247,Reliability!$C$23:$C$50,0)),0),0)*$H247*$X247*$Y247),$D247)*$R247</f>
        <v>0.27129695548764071</v>
      </c>
      <c r="AH247" s="99">
        <f>MIN((IFERROR(IF(AND($V247&lt;=AH$1,$W247&gt;=AH$1),INDEX(Reliability!M$23:M$50,MATCH($S247,Reliability!$C$23:$C$50,0)),0),0)*IF($T247="n/a",$D247*$Y247,$G247)+IFERROR(IF(AND($V247&lt;=AH$1,$W247&gt;=AH$1),INDEX(Reliability!M$23:M$50,MATCH($T247,Reliability!$C$23:$C$50,0)),0),0)*$H247*$X247*$Y247),$D247)*$R247</f>
        <v>0</v>
      </c>
      <c r="AI247" s="99">
        <f>MIN((IFERROR(IF(AND($V247&lt;=AI$1,$W247&gt;=AI$1),INDEX(Reliability!N$23:N$50,MATCH($S247,Reliability!$C$23:$C$50,0)),0),0)*IF($T247="n/a",$D247*$Y247,$G247)+IFERROR(IF(AND($V247&lt;=AI$1,$W247&gt;=AI$1),INDEX(Reliability!N$23:N$50,MATCH($T247,Reliability!$C$23:$C$50,0)),0),0)*$H247*$X247*$Y247),$D247)*$R247</f>
        <v>0</v>
      </c>
      <c r="AJ247" s="99">
        <f>MIN((IFERROR(IF(AND($V247&lt;=AJ$1,$W247&gt;=AJ$1),INDEX(Reliability!O$23:O$50,MATCH($S247,Reliability!$C$23:$C$50,0)),0),0)*IF($T247="n/a",$D247*$Y247,$G247)+IFERROR(IF(AND($V247&lt;=AJ$1,$W247&gt;=AJ$1),INDEX(Reliability!O$23:O$50,MATCH($T247,Reliability!$C$23:$C$50,0)),0),0)*$H247*$X247*$Y247),$D247)*$R247</f>
        <v>0</v>
      </c>
      <c r="AK247" s="99">
        <f>MIN((IFERROR(IF(AND($V247&lt;=AK$1,$W247&gt;=AK$1),INDEX(Reliability!P$23:P$50,MATCH($S247,Reliability!$C$23:$C$50,0)),0),0)*IF($T247="n/a",$D247*$Y247,$G247)+IFERROR(IF(AND($V247&lt;=AK$1,$W247&gt;=AK$1),INDEX(Reliability!P$23:P$50,MATCH($T247,Reliability!$C$23:$C$50,0)),0),0)*$H247*$X247*$Y247),$D247)*$R247</f>
        <v>0</v>
      </c>
    </row>
    <row r="248" spans="2:37" x14ac:dyDescent="0.25">
      <c r="B248" s="118" t="str">
        <f>unique_contracts!B243</f>
        <v>_CREZ_UNBUNDLEDREC_PACIFIC_NORTHWEST_WIND</v>
      </c>
      <c r="C248" s="99" t="str">
        <f>unique_contracts!D243</f>
        <v>Online</v>
      </c>
      <c r="D248" s="117">
        <f>unique_contracts!J243</f>
        <v>150</v>
      </c>
      <c r="E248" s="99">
        <f>unique_contracts!M243</f>
        <v>0</v>
      </c>
      <c r="F248" s="99">
        <f>unique_contracts!N243</f>
        <v>0</v>
      </c>
      <c r="G248" s="99">
        <f>unique_contracts!P243</f>
        <v>0</v>
      </c>
      <c r="H248" s="99">
        <f>unique_contracts!R243</f>
        <v>0</v>
      </c>
      <c r="I248" s="99">
        <f>unique_contracts!V243</f>
        <v>0</v>
      </c>
      <c r="J248" s="118" t="str">
        <f>unique_contracts!AB243</f>
        <v>Buy</v>
      </c>
      <c r="K248" s="99">
        <f>unique_contracts!AM243</f>
        <v>2012</v>
      </c>
      <c r="L248" s="99">
        <f>unique_contracts!AN243</f>
        <v>12</v>
      </c>
      <c r="M248" s="99">
        <f>unique_contracts!AO243</f>
        <v>19</v>
      </c>
      <c r="N248" s="99">
        <f>unique_contracts!AP243</f>
        <v>2032</v>
      </c>
      <c r="O248" s="99">
        <f>unique_contracts!AQ243</f>
        <v>12</v>
      </c>
      <c r="P248" s="99">
        <f>unique_contracts!AR243</f>
        <v>18</v>
      </c>
      <c r="Q248" s="99" t="str">
        <f>unique_contracts!BP243</f>
        <v>EnergyOnly</v>
      </c>
      <c r="R248" s="99">
        <f t="shared" si="21"/>
        <v>0</v>
      </c>
      <c r="S248" s="99" t="str">
        <f>IFERROR(IF(AND(I248&gt;0,E248="NotHybrid"),_xlfn.CONCAT(MAX(MIN(ROUNDDOWN(I248/D248,0),8),4),INDEX(resources!$G:$G,MATCH(B248,resources!$A:$A,0))),INDEX(resources!$G:$G,MATCH(B248,resources!$A:$A,0))),"n/a")</f>
        <v>n/a</v>
      </c>
      <c r="T248" s="99" t="str">
        <f t="shared" si="22"/>
        <v>n/a</v>
      </c>
      <c r="U248" s="99" t="str">
        <f t="shared" si="23"/>
        <v>n/a</v>
      </c>
      <c r="V248" s="99">
        <f t="shared" si="24"/>
        <v>2013</v>
      </c>
      <c r="W248" s="99">
        <f t="shared" si="25"/>
        <v>2032</v>
      </c>
      <c r="X248" s="116">
        <f t="shared" si="26"/>
        <v>1</v>
      </c>
      <c r="Y248" s="116">
        <f t="shared" si="27"/>
        <v>1</v>
      </c>
      <c r="Z248" s="99">
        <f>MIN((IFERROR(IF(AND($V248&lt;=Z$1,$W248&gt;=Z$1),INDEX(Reliability!E$23:E$50,MATCH($S248,Reliability!$C$23:$C$50,0)),0),0)*IF($T248="n/a",$D248*$Y248,$G248)+IFERROR(IF(AND($V248&lt;=Z$1,$W248&gt;=Z$1),INDEX(Reliability!E$23:E$50,MATCH($T248,Reliability!$C$23:$C$50,0)),0),0)*$H248*$X248*$Y248),$D248)*$R248</f>
        <v>0</v>
      </c>
      <c r="AA248" s="99">
        <f>MIN((IFERROR(IF(AND($V248&lt;=AA$1,$W248&gt;=AA$1),INDEX(Reliability!F$23:F$50,MATCH($S248,Reliability!$C$23:$C$50,0)),0),0)*IF($T248="n/a",$D248*$Y248,$G248)+IFERROR(IF(AND($V248&lt;=AA$1,$W248&gt;=AA$1),INDEX(Reliability!F$23:F$50,MATCH($T248,Reliability!$C$23:$C$50,0)),0),0)*$H248*$X248*$Y248),$D248)*$R248</f>
        <v>0</v>
      </c>
      <c r="AB248" s="99">
        <f>MIN((IFERROR(IF(AND($V248&lt;=AB$1,$W248&gt;=AB$1),INDEX(Reliability!G$23:G$50,MATCH($S248,Reliability!$C$23:$C$50,0)),0),0)*IF($T248="n/a",$D248*$Y248,$G248)+IFERROR(IF(AND($V248&lt;=AB$1,$W248&gt;=AB$1),INDEX(Reliability!G$23:G$50,MATCH($T248,Reliability!$C$23:$C$50,0)),0),0)*$H248*$X248*$Y248),$D248)*$R248</f>
        <v>0</v>
      </c>
      <c r="AC248" s="99">
        <f>MIN((IFERROR(IF(AND($V248&lt;=AC$1,$W248&gt;=AC$1),INDEX(Reliability!H$23:H$50,MATCH($S248,Reliability!$C$23:$C$50,0)),0),0)*IF($T248="n/a",$D248*$Y248,$G248)+IFERROR(IF(AND($V248&lt;=AC$1,$W248&gt;=AC$1),INDEX(Reliability!H$23:H$50,MATCH($T248,Reliability!$C$23:$C$50,0)),0),0)*$H248*$X248*$Y248),$D248)*$R248</f>
        <v>0</v>
      </c>
      <c r="AD248" s="99">
        <f>MIN((IFERROR(IF(AND($V248&lt;=AD$1,$W248&gt;=AD$1),INDEX(Reliability!I$23:I$50,MATCH($S248,Reliability!$C$23:$C$50,0)),0),0)*IF($T248="n/a",$D248*$Y248,$G248)+IFERROR(IF(AND($V248&lt;=AD$1,$W248&gt;=AD$1),INDEX(Reliability!I$23:I$50,MATCH($T248,Reliability!$C$23:$C$50,0)),0),0)*$H248*$X248*$Y248),$D248)*$R248</f>
        <v>0</v>
      </c>
      <c r="AE248" s="99">
        <f>MIN((IFERROR(IF(AND($V248&lt;=AE$1,$W248&gt;=AE$1),INDEX(Reliability!J$23:J$50,MATCH($S248,Reliability!$C$23:$C$50,0)),0),0)*IF($T248="n/a",$D248*$Y248,$G248)+IFERROR(IF(AND($V248&lt;=AE$1,$W248&gt;=AE$1),INDEX(Reliability!J$23:J$50,MATCH($T248,Reliability!$C$23:$C$50,0)),0),0)*$H248*$X248*$Y248),$D248)*$R248</f>
        <v>0</v>
      </c>
      <c r="AF248" s="99">
        <f>MIN((IFERROR(IF(AND($V248&lt;=AF$1,$W248&gt;=AF$1),INDEX(Reliability!K$23:K$50,MATCH($S248,Reliability!$C$23:$C$50,0)),0),0)*IF($T248="n/a",$D248*$Y248,$G248)+IFERROR(IF(AND($V248&lt;=AF$1,$W248&gt;=AF$1),INDEX(Reliability!K$23:K$50,MATCH($T248,Reliability!$C$23:$C$50,0)),0),0)*$H248*$X248*$Y248),$D248)*$R248</f>
        <v>0</v>
      </c>
      <c r="AG248" s="99">
        <f>MIN((IFERROR(IF(AND($V248&lt;=AG$1,$W248&gt;=AG$1),INDEX(Reliability!L$23:L$50,MATCH($S248,Reliability!$C$23:$C$50,0)),0),0)*IF($T248="n/a",$D248*$Y248,$G248)+IFERROR(IF(AND($V248&lt;=AG$1,$W248&gt;=AG$1),INDEX(Reliability!L$23:L$50,MATCH($T248,Reliability!$C$23:$C$50,0)),0),0)*$H248*$X248*$Y248),$D248)*$R248</f>
        <v>0</v>
      </c>
      <c r="AH248" s="99">
        <f>MIN((IFERROR(IF(AND($V248&lt;=AH$1,$W248&gt;=AH$1),INDEX(Reliability!M$23:M$50,MATCH($S248,Reliability!$C$23:$C$50,0)),0),0)*IF($T248="n/a",$D248*$Y248,$G248)+IFERROR(IF(AND($V248&lt;=AH$1,$W248&gt;=AH$1),INDEX(Reliability!M$23:M$50,MATCH($T248,Reliability!$C$23:$C$50,0)),0),0)*$H248*$X248*$Y248),$D248)*$R248</f>
        <v>0</v>
      </c>
      <c r="AI248" s="99">
        <f>MIN((IFERROR(IF(AND($V248&lt;=AI$1,$W248&gt;=AI$1),INDEX(Reliability!N$23:N$50,MATCH($S248,Reliability!$C$23:$C$50,0)),0),0)*IF($T248="n/a",$D248*$Y248,$G248)+IFERROR(IF(AND($V248&lt;=AI$1,$W248&gt;=AI$1),INDEX(Reliability!N$23:N$50,MATCH($T248,Reliability!$C$23:$C$50,0)),0),0)*$H248*$X248*$Y248),$D248)*$R248</f>
        <v>0</v>
      </c>
      <c r="AJ248" s="99">
        <f>MIN((IFERROR(IF(AND($V248&lt;=AJ$1,$W248&gt;=AJ$1),INDEX(Reliability!O$23:O$50,MATCH($S248,Reliability!$C$23:$C$50,0)),0),0)*IF($T248="n/a",$D248*$Y248,$G248)+IFERROR(IF(AND($V248&lt;=AJ$1,$W248&gt;=AJ$1),INDEX(Reliability!O$23:O$50,MATCH($T248,Reliability!$C$23:$C$50,0)),0),0)*$H248*$X248*$Y248),$D248)*$R248</f>
        <v>0</v>
      </c>
      <c r="AK248" s="99">
        <f>MIN((IFERROR(IF(AND($V248&lt;=AK$1,$W248&gt;=AK$1),INDEX(Reliability!P$23:P$50,MATCH($S248,Reliability!$C$23:$C$50,0)),0),0)*IF($T248="n/a",$D248*$Y248,$G248)+IFERROR(IF(AND($V248&lt;=AK$1,$W248&gt;=AK$1),INDEX(Reliability!P$23:P$50,MATCH($T248,Reliability!$C$23:$C$50,0)),0),0)*$H248*$X248*$Y248),$D248)*$R248</f>
        <v>0</v>
      </c>
    </row>
    <row r="249" spans="2:37" x14ac:dyDescent="0.25">
      <c r="B249" s="118" t="str">
        <f>unique_contracts!B244</f>
        <v>_CREZ_UNBUNDLEDREC_PACIFIC_NORTHWEST_WIND</v>
      </c>
      <c r="C249" s="99" t="str">
        <f>unique_contracts!D244</f>
        <v>Online</v>
      </c>
      <c r="D249" s="117">
        <f>unique_contracts!J244</f>
        <v>150</v>
      </c>
      <c r="E249" s="99">
        <f>unique_contracts!M244</f>
        <v>0</v>
      </c>
      <c r="F249" s="99">
        <f>unique_contracts!N244</f>
        <v>0</v>
      </c>
      <c r="G249" s="99">
        <f>unique_contracts!P244</f>
        <v>0</v>
      </c>
      <c r="H249" s="99">
        <f>unique_contracts!R244</f>
        <v>0</v>
      </c>
      <c r="I249" s="99">
        <f>unique_contracts!V244</f>
        <v>0</v>
      </c>
      <c r="J249" s="118" t="str">
        <f>unique_contracts!AB244</f>
        <v>Buy</v>
      </c>
      <c r="K249" s="99">
        <f>unique_contracts!AM244</f>
        <v>2014</v>
      </c>
      <c r="L249" s="99">
        <f>unique_contracts!AN244</f>
        <v>5</v>
      </c>
      <c r="M249" s="99">
        <f>unique_contracts!AO244</f>
        <v>12</v>
      </c>
      <c r="N249" s="99">
        <f>unique_contracts!AP244</f>
        <v>2034</v>
      </c>
      <c r="O249" s="99">
        <f>unique_contracts!AQ244</f>
        <v>5</v>
      </c>
      <c r="P249" s="99">
        <f>unique_contracts!AR244</f>
        <v>11</v>
      </c>
      <c r="Q249" s="99" t="str">
        <f>unique_contracts!BP244</f>
        <v>EnergyOnly</v>
      </c>
      <c r="R249" s="99">
        <f t="shared" si="21"/>
        <v>0</v>
      </c>
      <c r="S249" s="99" t="str">
        <f>IFERROR(IF(AND(I249&gt;0,E249="NotHybrid"),_xlfn.CONCAT(MAX(MIN(ROUNDDOWN(I249/D249,0),8),4),INDEX(resources!$G:$G,MATCH(B249,resources!$A:$A,0))),INDEX(resources!$G:$G,MATCH(B249,resources!$A:$A,0))),"n/a")</f>
        <v>n/a</v>
      </c>
      <c r="T249" s="99" t="str">
        <f t="shared" si="22"/>
        <v>n/a</v>
      </c>
      <c r="U249" s="99" t="str">
        <f t="shared" si="23"/>
        <v>n/a</v>
      </c>
      <c r="V249" s="99">
        <f t="shared" si="24"/>
        <v>2014</v>
      </c>
      <c r="W249" s="99">
        <f t="shared" si="25"/>
        <v>2033</v>
      </c>
      <c r="X249" s="116">
        <f t="shared" si="26"/>
        <v>1</v>
      </c>
      <c r="Y249" s="116">
        <f t="shared" si="27"/>
        <v>1</v>
      </c>
      <c r="Z249" s="99">
        <f>MIN((IFERROR(IF(AND($V249&lt;=Z$1,$W249&gt;=Z$1),INDEX(Reliability!E$23:E$50,MATCH($S249,Reliability!$C$23:$C$50,0)),0),0)*IF($T249="n/a",$D249*$Y249,$G249)+IFERROR(IF(AND($V249&lt;=Z$1,$W249&gt;=Z$1),INDEX(Reliability!E$23:E$50,MATCH($T249,Reliability!$C$23:$C$50,0)),0),0)*$H249*$X249*$Y249),$D249)*$R249</f>
        <v>0</v>
      </c>
      <c r="AA249" s="99">
        <f>MIN((IFERROR(IF(AND($V249&lt;=AA$1,$W249&gt;=AA$1),INDEX(Reliability!F$23:F$50,MATCH($S249,Reliability!$C$23:$C$50,0)),0),0)*IF($T249="n/a",$D249*$Y249,$G249)+IFERROR(IF(AND($V249&lt;=AA$1,$W249&gt;=AA$1),INDEX(Reliability!F$23:F$50,MATCH($T249,Reliability!$C$23:$C$50,0)),0),0)*$H249*$X249*$Y249),$D249)*$R249</f>
        <v>0</v>
      </c>
      <c r="AB249" s="99">
        <f>MIN((IFERROR(IF(AND($V249&lt;=AB$1,$W249&gt;=AB$1),INDEX(Reliability!G$23:G$50,MATCH($S249,Reliability!$C$23:$C$50,0)),0),0)*IF($T249="n/a",$D249*$Y249,$G249)+IFERROR(IF(AND($V249&lt;=AB$1,$W249&gt;=AB$1),INDEX(Reliability!G$23:G$50,MATCH($T249,Reliability!$C$23:$C$50,0)),0),0)*$H249*$X249*$Y249),$D249)*$R249</f>
        <v>0</v>
      </c>
      <c r="AC249" s="99">
        <f>MIN((IFERROR(IF(AND($V249&lt;=AC$1,$W249&gt;=AC$1),INDEX(Reliability!H$23:H$50,MATCH($S249,Reliability!$C$23:$C$50,0)),0),0)*IF($T249="n/a",$D249*$Y249,$G249)+IFERROR(IF(AND($V249&lt;=AC$1,$W249&gt;=AC$1),INDEX(Reliability!H$23:H$50,MATCH($T249,Reliability!$C$23:$C$50,0)),0),0)*$H249*$X249*$Y249),$D249)*$R249</f>
        <v>0</v>
      </c>
      <c r="AD249" s="99">
        <f>MIN((IFERROR(IF(AND($V249&lt;=AD$1,$W249&gt;=AD$1),INDEX(Reliability!I$23:I$50,MATCH($S249,Reliability!$C$23:$C$50,0)),0),0)*IF($T249="n/a",$D249*$Y249,$G249)+IFERROR(IF(AND($V249&lt;=AD$1,$W249&gt;=AD$1),INDEX(Reliability!I$23:I$50,MATCH($T249,Reliability!$C$23:$C$50,0)),0),0)*$H249*$X249*$Y249),$D249)*$R249</f>
        <v>0</v>
      </c>
      <c r="AE249" s="99">
        <f>MIN((IFERROR(IF(AND($V249&lt;=AE$1,$W249&gt;=AE$1),INDEX(Reliability!J$23:J$50,MATCH($S249,Reliability!$C$23:$C$50,0)),0),0)*IF($T249="n/a",$D249*$Y249,$G249)+IFERROR(IF(AND($V249&lt;=AE$1,$W249&gt;=AE$1),INDEX(Reliability!J$23:J$50,MATCH($T249,Reliability!$C$23:$C$50,0)),0),0)*$H249*$X249*$Y249),$D249)*$R249</f>
        <v>0</v>
      </c>
      <c r="AF249" s="99">
        <f>MIN((IFERROR(IF(AND($V249&lt;=AF$1,$W249&gt;=AF$1),INDEX(Reliability!K$23:K$50,MATCH($S249,Reliability!$C$23:$C$50,0)),0),0)*IF($T249="n/a",$D249*$Y249,$G249)+IFERROR(IF(AND($V249&lt;=AF$1,$W249&gt;=AF$1),INDEX(Reliability!K$23:K$50,MATCH($T249,Reliability!$C$23:$C$50,0)),0),0)*$H249*$X249*$Y249),$D249)*$R249</f>
        <v>0</v>
      </c>
      <c r="AG249" s="99">
        <f>MIN((IFERROR(IF(AND($V249&lt;=AG$1,$W249&gt;=AG$1),INDEX(Reliability!L$23:L$50,MATCH($S249,Reliability!$C$23:$C$50,0)),0),0)*IF($T249="n/a",$D249*$Y249,$G249)+IFERROR(IF(AND($V249&lt;=AG$1,$W249&gt;=AG$1),INDEX(Reliability!L$23:L$50,MATCH($T249,Reliability!$C$23:$C$50,0)),0),0)*$H249*$X249*$Y249),$D249)*$R249</f>
        <v>0</v>
      </c>
      <c r="AH249" s="99">
        <f>MIN((IFERROR(IF(AND($V249&lt;=AH$1,$W249&gt;=AH$1),INDEX(Reliability!M$23:M$50,MATCH($S249,Reliability!$C$23:$C$50,0)),0),0)*IF($T249="n/a",$D249*$Y249,$G249)+IFERROR(IF(AND($V249&lt;=AH$1,$W249&gt;=AH$1),INDEX(Reliability!M$23:M$50,MATCH($T249,Reliability!$C$23:$C$50,0)),0),0)*$H249*$X249*$Y249),$D249)*$R249</f>
        <v>0</v>
      </c>
      <c r="AI249" s="99">
        <f>MIN((IFERROR(IF(AND($V249&lt;=AI$1,$W249&gt;=AI$1),INDEX(Reliability!N$23:N$50,MATCH($S249,Reliability!$C$23:$C$50,0)),0),0)*IF($T249="n/a",$D249*$Y249,$G249)+IFERROR(IF(AND($V249&lt;=AI$1,$W249&gt;=AI$1),INDEX(Reliability!N$23:N$50,MATCH($T249,Reliability!$C$23:$C$50,0)),0),0)*$H249*$X249*$Y249),$D249)*$R249</f>
        <v>0</v>
      </c>
      <c r="AJ249" s="99">
        <f>MIN((IFERROR(IF(AND($V249&lt;=AJ$1,$W249&gt;=AJ$1),INDEX(Reliability!O$23:O$50,MATCH($S249,Reliability!$C$23:$C$50,0)),0),0)*IF($T249="n/a",$D249*$Y249,$G249)+IFERROR(IF(AND($V249&lt;=AJ$1,$W249&gt;=AJ$1),INDEX(Reliability!O$23:O$50,MATCH($T249,Reliability!$C$23:$C$50,0)),0),0)*$H249*$X249*$Y249),$D249)*$R249</f>
        <v>0</v>
      </c>
      <c r="AK249" s="99">
        <f>MIN((IFERROR(IF(AND($V249&lt;=AK$1,$W249&gt;=AK$1),INDEX(Reliability!P$23:P$50,MATCH($S249,Reliability!$C$23:$C$50,0)),0),0)*IF($T249="n/a",$D249*$Y249,$G249)+IFERROR(IF(AND($V249&lt;=AK$1,$W249&gt;=AK$1),INDEX(Reliability!P$23:P$50,MATCH($T249,Reliability!$C$23:$C$50,0)),0),0)*$H249*$X249*$Y249),$D249)*$R249</f>
        <v>0</v>
      </c>
    </row>
    <row r="250" spans="2:37" x14ac:dyDescent="0.25">
      <c r="B250" s="118" t="str">
        <f>unique_contracts!B245</f>
        <v>_CREZ_UNBUNDLEDREC_PACIFIC_NORTHWEST_WIND</v>
      </c>
      <c r="C250" s="99" t="str">
        <f>unique_contracts!D245</f>
        <v>Online</v>
      </c>
      <c r="D250" s="117">
        <f>unique_contracts!J245</f>
        <v>150</v>
      </c>
      <c r="E250" s="99">
        <f>unique_contracts!M245</f>
        <v>0</v>
      </c>
      <c r="F250" s="99">
        <f>unique_contracts!N245</f>
        <v>0</v>
      </c>
      <c r="G250" s="99">
        <f>unique_contracts!P245</f>
        <v>0</v>
      </c>
      <c r="H250" s="99">
        <f>unique_contracts!R245</f>
        <v>0</v>
      </c>
      <c r="I250" s="99">
        <f>unique_contracts!V245</f>
        <v>0</v>
      </c>
      <c r="J250" s="118" t="str">
        <f>unique_contracts!AB245</f>
        <v>Buy</v>
      </c>
      <c r="K250" s="99">
        <f>unique_contracts!AM245</f>
        <v>2014</v>
      </c>
      <c r="L250" s="99">
        <f>unique_contracts!AN245</f>
        <v>5</v>
      </c>
      <c r="M250" s="99">
        <f>unique_contracts!AO245</f>
        <v>12</v>
      </c>
      <c r="N250" s="99">
        <f>unique_contracts!AP245</f>
        <v>2034</v>
      </c>
      <c r="O250" s="99">
        <f>unique_contracts!AQ245</f>
        <v>5</v>
      </c>
      <c r="P250" s="99">
        <f>unique_contracts!AR245</f>
        <v>11</v>
      </c>
      <c r="Q250" s="99" t="str">
        <f>unique_contracts!BP245</f>
        <v>EnergyOnly</v>
      </c>
      <c r="R250" s="99">
        <f t="shared" si="21"/>
        <v>0</v>
      </c>
      <c r="S250" s="99" t="str">
        <f>IFERROR(IF(AND(I250&gt;0,E250="NotHybrid"),_xlfn.CONCAT(MAX(MIN(ROUNDDOWN(I250/D250,0),8),4),INDEX(resources!$G:$G,MATCH(B250,resources!$A:$A,0))),INDEX(resources!$G:$G,MATCH(B250,resources!$A:$A,0))),"n/a")</f>
        <v>n/a</v>
      </c>
      <c r="T250" s="99" t="str">
        <f t="shared" si="22"/>
        <v>n/a</v>
      </c>
      <c r="U250" s="99" t="str">
        <f t="shared" si="23"/>
        <v>n/a</v>
      </c>
      <c r="V250" s="99">
        <f t="shared" si="24"/>
        <v>2014</v>
      </c>
      <c r="W250" s="99">
        <f t="shared" si="25"/>
        <v>2033</v>
      </c>
      <c r="X250" s="116">
        <f t="shared" si="26"/>
        <v>1</v>
      </c>
      <c r="Y250" s="116">
        <f t="shared" si="27"/>
        <v>1</v>
      </c>
      <c r="Z250" s="99">
        <f>MIN((IFERROR(IF(AND($V250&lt;=Z$1,$W250&gt;=Z$1),INDEX(Reliability!E$23:E$50,MATCH($S250,Reliability!$C$23:$C$50,0)),0),0)*IF($T250="n/a",$D250*$Y250,$G250)+IFERROR(IF(AND($V250&lt;=Z$1,$W250&gt;=Z$1),INDEX(Reliability!E$23:E$50,MATCH($T250,Reliability!$C$23:$C$50,0)),0),0)*$H250*$X250*$Y250),$D250)*$R250</f>
        <v>0</v>
      </c>
      <c r="AA250" s="99">
        <f>MIN((IFERROR(IF(AND($V250&lt;=AA$1,$W250&gt;=AA$1),INDEX(Reliability!F$23:F$50,MATCH($S250,Reliability!$C$23:$C$50,0)),0),0)*IF($T250="n/a",$D250*$Y250,$G250)+IFERROR(IF(AND($V250&lt;=AA$1,$W250&gt;=AA$1),INDEX(Reliability!F$23:F$50,MATCH($T250,Reliability!$C$23:$C$50,0)),0),0)*$H250*$X250*$Y250),$D250)*$R250</f>
        <v>0</v>
      </c>
      <c r="AB250" s="99">
        <f>MIN((IFERROR(IF(AND($V250&lt;=AB$1,$W250&gt;=AB$1),INDEX(Reliability!G$23:G$50,MATCH($S250,Reliability!$C$23:$C$50,0)),0),0)*IF($T250="n/a",$D250*$Y250,$G250)+IFERROR(IF(AND($V250&lt;=AB$1,$W250&gt;=AB$1),INDEX(Reliability!G$23:G$50,MATCH($T250,Reliability!$C$23:$C$50,0)),0),0)*$H250*$X250*$Y250),$D250)*$R250</f>
        <v>0</v>
      </c>
      <c r="AC250" s="99">
        <f>MIN((IFERROR(IF(AND($V250&lt;=AC$1,$W250&gt;=AC$1),INDEX(Reliability!H$23:H$50,MATCH($S250,Reliability!$C$23:$C$50,0)),0),0)*IF($T250="n/a",$D250*$Y250,$G250)+IFERROR(IF(AND($V250&lt;=AC$1,$W250&gt;=AC$1),INDEX(Reliability!H$23:H$50,MATCH($T250,Reliability!$C$23:$C$50,0)),0),0)*$H250*$X250*$Y250),$D250)*$R250</f>
        <v>0</v>
      </c>
      <c r="AD250" s="99">
        <f>MIN((IFERROR(IF(AND($V250&lt;=AD$1,$W250&gt;=AD$1),INDEX(Reliability!I$23:I$50,MATCH($S250,Reliability!$C$23:$C$50,0)),0),0)*IF($T250="n/a",$D250*$Y250,$G250)+IFERROR(IF(AND($V250&lt;=AD$1,$W250&gt;=AD$1),INDEX(Reliability!I$23:I$50,MATCH($T250,Reliability!$C$23:$C$50,0)),0),0)*$H250*$X250*$Y250),$D250)*$R250</f>
        <v>0</v>
      </c>
      <c r="AE250" s="99">
        <f>MIN((IFERROR(IF(AND($V250&lt;=AE$1,$W250&gt;=AE$1),INDEX(Reliability!J$23:J$50,MATCH($S250,Reliability!$C$23:$C$50,0)),0),0)*IF($T250="n/a",$D250*$Y250,$G250)+IFERROR(IF(AND($V250&lt;=AE$1,$W250&gt;=AE$1),INDEX(Reliability!J$23:J$50,MATCH($T250,Reliability!$C$23:$C$50,0)),0),0)*$H250*$X250*$Y250),$D250)*$R250</f>
        <v>0</v>
      </c>
      <c r="AF250" s="99">
        <f>MIN((IFERROR(IF(AND($V250&lt;=AF$1,$W250&gt;=AF$1),INDEX(Reliability!K$23:K$50,MATCH($S250,Reliability!$C$23:$C$50,0)),0),0)*IF($T250="n/a",$D250*$Y250,$G250)+IFERROR(IF(AND($V250&lt;=AF$1,$W250&gt;=AF$1),INDEX(Reliability!K$23:K$50,MATCH($T250,Reliability!$C$23:$C$50,0)),0),0)*$H250*$X250*$Y250),$D250)*$R250</f>
        <v>0</v>
      </c>
      <c r="AG250" s="99">
        <f>MIN((IFERROR(IF(AND($V250&lt;=AG$1,$W250&gt;=AG$1),INDEX(Reliability!L$23:L$50,MATCH($S250,Reliability!$C$23:$C$50,0)),0),0)*IF($T250="n/a",$D250*$Y250,$G250)+IFERROR(IF(AND($V250&lt;=AG$1,$W250&gt;=AG$1),INDEX(Reliability!L$23:L$50,MATCH($T250,Reliability!$C$23:$C$50,0)),0),0)*$H250*$X250*$Y250),$D250)*$R250</f>
        <v>0</v>
      </c>
      <c r="AH250" s="99">
        <f>MIN((IFERROR(IF(AND($V250&lt;=AH$1,$W250&gt;=AH$1),INDEX(Reliability!M$23:M$50,MATCH($S250,Reliability!$C$23:$C$50,0)),0),0)*IF($T250="n/a",$D250*$Y250,$G250)+IFERROR(IF(AND($V250&lt;=AH$1,$W250&gt;=AH$1),INDEX(Reliability!M$23:M$50,MATCH($T250,Reliability!$C$23:$C$50,0)),0),0)*$H250*$X250*$Y250),$D250)*$R250</f>
        <v>0</v>
      </c>
      <c r="AI250" s="99">
        <f>MIN((IFERROR(IF(AND($V250&lt;=AI$1,$W250&gt;=AI$1),INDEX(Reliability!N$23:N$50,MATCH($S250,Reliability!$C$23:$C$50,0)),0),0)*IF($T250="n/a",$D250*$Y250,$G250)+IFERROR(IF(AND($V250&lt;=AI$1,$W250&gt;=AI$1),INDEX(Reliability!N$23:N$50,MATCH($T250,Reliability!$C$23:$C$50,0)),0),0)*$H250*$X250*$Y250),$D250)*$R250</f>
        <v>0</v>
      </c>
      <c r="AJ250" s="99">
        <f>MIN((IFERROR(IF(AND($V250&lt;=AJ$1,$W250&gt;=AJ$1),INDEX(Reliability!O$23:O$50,MATCH($S250,Reliability!$C$23:$C$50,0)),0),0)*IF($T250="n/a",$D250*$Y250,$G250)+IFERROR(IF(AND($V250&lt;=AJ$1,$W250&gt;=AJ$1),INDEX(Reliability!O$23:O$50,MATCH($T250,Reliability!$C$23:$C$50,0)),0),0)*$H250*$X250*$Y250),$D250)*$R250</f>
        <v>0</v>
      </c>
      <c r="AK250" s="99">
        <f>MIN((IFERROR(IF(AND($V250&lt;=AK$1,$W250&gt;=AK$1),INDEX(Reliability!P$23:P$50,MATCH($S250,Reliability!$C$23:$C$50,0)),0),0)*IF($T250="n/a",$D250*$Y250,$G250)+IFERROR(IF(AND($V250&lt;=AK$1,$W250&gt;=AK$1),INDEX(Reliability!P$23:P$50,MATCH($T250,Reliability!$C$23:$C$50,0)),0),0)*$H250*$X250*$Y250),$D250)*$R250</f>
        <v>0</v>
      </c>
    </row>
    <row r="251" spans="2:37" x14ac:dyDescent="0.25">
      <c r="B251" s="118" t="str">
        <f>unique_contracts!B246</f>
        <v>_EXISTING_GENERIC_INSTATE_SMALL_HYDRO</v>
      </c>
      <c r="C251" s="99" t="str">
        <f>unique_contracts!D246</f>
        <v>Online</v>
      </c>
      <c r="D251" s="117">
        <f>unique_contracts!J246</f>
        <v>0.112</v>
      </c>
      <c r="E251" s="99">
        <f>unique_contracts!M246</f>
        <v>0</v>
      </c>
      <c r="F251" s="99">
        <f>unique_contracts!N246</f>
        <v>0</v>
      </c>
      <c r="G251" s="99">
        <f>unique_contracts!P246</f>
        <v>0</v>
      </c>
      <c r="H251" s="99">
        <f>unique_contracts!R246</f>
        <v>0</v>
      </c>
      <c r="I251" s="99">
        <f>unique_contracts!V246</f>
        <v>0</v>
      </c>
      <c r="J251" s="118" t="str">
        <f>unique_contracts!AB246</f>
        <v>Buy</v>
      </c>
      <c r="K251" s="99">
        <f>unique_contracts!AM246</f>
        <v>2011</v>
      </c>
      <c r="L251" s="99">
        <f>unique_contracts!AN246</f>
        <v>11</v>
      </c>
      <c r="M251" s="99">
        <f>unique_contracts!AO246</f>
        <v>22</v>
      </c>
      <c r="N251" s="99">
        <f>unique_contracts!AP246</f>
        <v>2031</v>
      </c>
      <c r="O251" s="99">
        <f>unique_contracts!AQ246</f>
        <v>11</v>
      </c>
      <c r="P251" s="99">
        <f>unique_contracts!AR246</f>
        <v>21</v>
      </c>
      <c r="Q251" s="99" t="str">
        <f>unique_contracts!BP246</f>
        <v>EnergyCapacity</v>
      </c>
      <c r="R251" s="99">
        <f t="shared" si="21"/>
        <v>1</v>
      </c>
      <c r="S251" s="99" t="str">
        <f>IFERROR(IF(AND(I251&gt;0,E251="NotHybrid"),_xlfn.CONCAT(MAX(MIN(ROUNDDOWN(I251/D251,0),8),4),INDEX(resources!$G:$G,MATCH(B251,resources!$A:$A,0))),INDEX(resources!$G:$G,MATCH(B251,resources!$A:$A,0))),"n/a")</f>
        <v>hydro</v>
      </c>
      <c r="T251" s="99" t="str">
        <f t="shared" si="22"/>
        <v>n/a</v>
      </c>
      <c r="U251" s="99" t="str">
        <f t="shared" si="23"/>
        <v>hydro</v>
      </c>
      <c r="V251" s="99">
        <f t="shared" si="24"/>
        <v>2012</v>
      </c>
      <c r="W251" s="99">
        <f t="shared" si="25"/>
        <v>2031</v>
      </c>
      <c r="X251" s="116">
        <f t="shared" si="26"/>
        <v>1</v>
      </c>
      <c r="Y251" s="116">
        <f t="shared" si="27"/>
        <v>1</v>
      </c>
      <c r="Z251" s="99">
        <f>MIN((IFERROR(IF(AND($V251&lt;=Z$1,$W251&gt;=Z$1),INDEX(Reliability!E$23:E$50,MATCH($S251,Reliability!$C$23:$C$50,0)),0),0)*IF($T251="n/a",$D251*$Y251,$G251)+IFERROR(IF(AND($V251&lt;=Z$1,$W251&gt;=Z$1),INDEX(Reliability!E$23:E$50,MATCH($T251,Reliability!$C$23:$C$50,0)),0),0)*$H251*$X251*$Y251),$D251)*$R251</f>
        <v>5.6905567728266458E-2</v>
      </c>
      <c r="AA251" s="99">
        <f>MIN((IFERROR(IF(AND($V251&lt;=AA$1,$W251&gt;=AA$1),INDEX(Reliability!F$23:F$50,MATCH($S251,Reliability!$C$23:$C$50,0)),0),0)*IF($T251="n/a",$D251*$Y251,$G251)+IFERROR(IF(AND($V251&lt;=AA$1,$W251&gt;=AA$1),INDEX(Reliability!F$23:F$50,MATCH($T251,Reliability!$C$23:$C$50,0)),0),0)*$H251*$X251*$Y251),$D251)*$R251</f>
        <v>5.8392974085462686E-2</v>
      </c>
      <c r="AB251" s="99">
        <f>MIN((IFERROR(IF(AND($V251&lt;=AB$1,$W251&gt;=AB$1),INDEX(Reliability!G$23:G$50,MATCH($S251,Reliability!$C$23:$C$50,0)),0),0)*IF($T251="n/a",$D251*$Y251,$G251)+IFERROR(IF(AND($V251&lt;=AB$1,$W251&gt;=AB$1),INDEX(Reliability!G$23:G$50,MATCH($T251,Reliability!$C$23:$C$50,0)),0),0)*$H251*$X251*$Y251),$D251)*$R251</f>
        <v>5.9880380442658913E-2</v>
      </c>
      <c r="AC251" s="99">
        <f>MIN((IFERROR(IF(AND($V251&lt;=AC$1,$W251&gt;=AC$1),INDEX(Reliability!H$23:H$50,MATCH($S251,Reliability!$C$23:$C$50,0)),0),0)*IF($T251="n/a",$D251*$Y251,$G251)+IFERROR(IF(AND($V251&lt;=AC$1,$W251&gt;=AC$1),INDEX(Reliability!H$23:H$50,MATCH($T251,Reliability!$C$23:$C$50,0)),0),0)*$H251*$X251*$Y251),$D251)*$R251</f>
        <v>5.8759032450514198E-2</v>
      </c>
      <c r="AD251" s="99">
        <f>MIN((IFERROR(IF(AND($V251&lt;=AD$1,$W251&gt;=AD$1),INDEX(Reliability!I$23:I$50,MATCH($S251,Reliability!$C$23:$C$50,0)),0),0)*IF($T251="n/a",$D251*$Y251,$G251)+IFERROR(IF(AND($V251&lt;=AD$1,$W251&gt;=AD$1),INDEX(Reliability!I$23:I$50,MATCH($T251,Reliability!$C$23:$C$50,0)),0),0)*$H251*$X251*$Y251),$D251)*$R251</f>
        <v>5.7637684458369504E-2</v>
      </c>
      <c r="AE251" s="99">
        <f>MIN((IFERROR(IF(AND($V251&lt;=AE$1,$W251&gt;=AE$1),INDEX(Reliability!J$23:J$50,MATCH($S251,Reliability!$C$23:$C$50,0)),0),0)*IF($T251="n/a",$D251*$Y251,$G251)+IFERROR(IF(AND($V251&lt;=AE$1,$W251&gt;=AE$1),INDEX(Reliability!J$23:J$50,MATCH($T251,Reliability!$C$23:$C$50,0)),0),0)*$H251*$X251*$Y251),$D251)*$R251</f>
        <v>5.9321851260818799E-2</v>
      </c>
      <c r="AF251" s="99">
        <f>MIN((IFERROR(IF(AND($V251&lt;=AF$1,$W251&gt;=AF$1),INDEX(Reliability!K$23:K$50,MATCH($S251,Reliability!$C$23:$C$50,0)),0),0)*IF($T251="n/a",$D251*$Y251,$G251)+IFERROR(IF(AND($V251&lt;=AF$1,$W251&gt;=AF$1),INDEX(Reliability!K$23:K$50,MATCH($T251,Reliability!$C$23:$C$50,0)),0),0)*$H251*$X251*$Y251),$D251)*$R251</f>
        <v>6.100601806326808E-2</v>
      </c>
      <c r="AG251" s="99">
        <f>MIN((IFERROR(IF(AND($V251&lt;=AG$1,$W251&gt;=AG$1),INDEX(Reliability!L$23:L$50,MATCH($S251,Reliability!$C$23:$C$50,0)),0),0)*IF($T251="n/a",$D251*$Y251,$G251)+IFERROR(IF(AND($V251&lt;=AG$1,$W251&gt;=AG$1),INDEX(Reliability!L$23:L$50,MATCH($T251,Reliability!$C$23:$C$50,0)),0),0)*$H251*$X251*$Y251),$D251)*$R251</f>
        <v>5.8433190412722609E-2</v>
      </c>
      <c r="AH251" s="99">
        <f>MIN((IFERROR(IF(AND($V251&lt;=AH$1,$W251&gt;=AH$1),INDEX(Reliability!M$23:M$50,MATCH($S251,Reliability!$C$23:$C$50,0)),0),0)*IF($T251="n/a",$D251*$Y251,$G251)+IFERROR(IF(AND($V251&lt;=AH$1,$W251&gt;=AH$1),INDEX(Reliability!M$23:M$50,MATCH($T251,Reliability!$C$23:$C$50,0)),0),0)*$H251*$X251*$Y251),$D251)*$R251</f>
        <v>0</v>
      </c>
      <c r="AI251" s="99">
        <f>MIN((IFERROR(IF(AND($V251&lt;=AI$1,$W251&gt;=AI$1),INDEX(Reliability!N$23:N$50,MATCH($S251,Reliability!$C$23:$C$50,0)),0),0)*IF($T251="n/a",$D251*$Y251,$G251)+IFERROR(IF(AND($V251&lt;=AI$1,$W251&gt;=AI$1),INDEX(Reliability!N$23:N$50,MATCH($T251,Reliability!$C$23:$C$50,0)),0),0)*$H251*$X251*$Y251),$D251)*$R251</f>
        <v>0</v>
      </c>
      <c r="AJ251" s="99">
        <f>MIN((IFERROR(IF(AND($V251&lt;=AJ$1,$W251&gt;=AJ$1),INDEX(Reliability!O$23:O$50,MATCH($S251,Reliability!$C$23:$C$50,0)),0),0)*IF($T251="n/a",$D251*$Y251,$G251)+IFERROR(IF(AND($V251&lt;=AJ$1,$W251&gt;=AJ$1),INDEX(Reliability!O$23:O$50,MATCH($T251,Reliability!$C$23:$C$50,0)),0),0)*$H251*$X251*$Y251),$D251)*$R251</f>
        <v>0</v>
      </c>
      <c r="AK251" s="99">
        <f>MIN((IFERROR(IF(AND($V251&lt;=AK$1,$W251&gt;=AK$1),INDEX(Reliability!P$23:P$50,MATCH($S251,Reliability!$C$23:$C$50,0)),0),0)*IF($T251="n/a",$D251*$Y251,$G251)+IFERROR(IF(AND($V251&lt;=AK$1,$W251&gt;=AK$1),INDEX(Reliability!P$23:P$50,MATCH($T251,Reliability!$C$23:$C$50,0)),0),0)*$H251*$X251*$Y251),$D251)*$R251</f>
        <v>0</v>
      </c>
    </row>
    <row r="252" spans="2:37" x14ac:dyDescent="0.25">
      <c r="B252" s="118" t="str">
        <f>unique_contracts!B247</f>
        <v>_EXISTING_GENERIC_SOLAR_1AXIS</v>
      </c>
      <c r="C252" s="99" t="str">
        <f>unique_contracts!D247</f>
        <v>Online</v>
      </c>
      <c r="D252" s="117">
        <f>unique_contracts!J247</f>
        <v>0.999</v>
      </c>
      <c r="E252" s="99">
        <f>unique_contracts!M247</f>
        <v>0</v>
      </c>
      <c r="F252" s="99">
        <f>unique_contracts!N247</f>
        <v>0</v>
      </c>
      <c r="G252" s="99">
        <f>unique_contracts!P247</f>
        <v>0</v>
      </c>
      <c r="H252" s="99">
        <f>unique_contracts!R247</f>
        <v>0</v>
      </c>
      <c r="I252" s="99">
        <f>unique_contracts!V247</f>
        <v>0</v>
      </c>
      <c r="J252" s="118" t="str">
        <f>unique_contracts!AB247</f>
        <v>Buy</v>
      </c>
      <c r="K252" s="99">
        <f>unique_contracts!AM247</f>
        <v>2014</v>
      </c>
      <c r="L252" s="99">
        <f>unique_contracts!AN247</f>
        <v>2</v>
      </c>
      <c r="M252" s="99">
        <f>unique_contracts!AO247</f>
        <v>7</v>
      </c>
      <c r="N252" s="99">
        <f>unique_contracts!AP247</f>
        <v>2034</v>
      </c>
      <c r="O252" s="99">
        <f>unique_contracts!AQ247</f>
        <v>2</v>
      </c>
      <c r="P252" s="99">
        <f>unique_contracts!AR247</f>
        <v>6</v>
      </c>
      <c r="Q252" s="99" t="str">
        <f>unique_contracts!BP247</f>
        <v>EnergyCapacity</v>
      </c>
      <c r="R252" s="99">
        <f t="shared" si="21"/>
        <v>1</v>
      </c>
      <c r="S252" s="99" t="str">
        <f>IFERROR(IF(AND(I252&gt;0,E252="NotHybrid"),_xlfn.CONCAT(MAX(MIN(ROUNDDOWN(I252/D252,0),8),4),INDEX(resources!$G:$G,MATCH(B252,resources!$A:$A,0))),INDEX(resources!$G:$G,MATCH(B252,resources!$A:$A,0))),"n/a")</f>
        <v>utility_pv</v>
      </c>
      <c r="T252" s="99" t="str">
        <f t="shared" si="22"/>
        <v>n/a</v>
      </c>
      <c r="U252" s="99" t="str">
        <f t="shared" si="23"/>
        <v>utility_pv</v>
      </c>
      <c r="V252" s="99">
        <f t="shared" si="24"/>
        <v>2014</v>
      </c>
      <c r="W252" s="99">
        <f t="shared" si="25"/>
        <v>2033</v>
      </c>
      <c r="X252" s="116">
        <f t="shared" si="26"/>
        <v>1</v>
      </c>
      <c r="Y252" s="116">
        <f t="shared" si="27"/>
        <v>1</v>
      </c>
      <c r="Z252" s="99">
        <f>MIN((IFERROR(IF(AND($V252&lt;=Z$1,$W252&gt;=Z$1),INDEX(Reliability!E$23:E$50,MATCH($S252,Reliability!$C$23:$C$50,0)),0),0)*IF($T252="n/a",$D252*$Y252,$G252)+IFERROR(IF(AND($V252&lt;=Z$1,$W252&gt;=Z$1),INDEX(Reliability!E$23:E$50,MATCH($T252,Reliability!$C$23:$C$50,0)),0),0)*$H252*$X252*$Y252),$D252)*$R252</f>
        <v>0.12422149571126727</v>
      </c>
      <c r="AA252" s="99">
        <f>MIN((IFERROR(IF(AND($V252&lt;=AA$1,$W252&gt;=AA$1),INDEX(Reliability!F$23:F$50,MATCH($S252,Reliability!$C$23:$C$50,0)),0),0)*IF($T252="n/a",$D252*$Y252,$G252)+IFERROR(IF(AND($V252&lt;=AA$1,$W252&gt;=AA$1),INDEX(Reliability!F$23:F$50,MATCH($T252,Reliability!$C$23:$C$50,0)),0),0)*$H252*$X252*$Y252),$D252)*$R252</f>
        <v>0.12090841359028706</v>
      </c>
      <c r="AB252" s="99">
        <f>MIN((IFERROR(IF(AND($V252&lt;=AB$1,$W252&gt;=AB$1),INDEX(Reliability!G$23:G$50,MATCH($S252,Reliability!$C$23:$C$50,0)),0),0)*IF($T252="n/a",$D252*$Y252,$G252)+IFERROR(IF(AND($V252&lt;=AB$1,$W252&gt;=AB$1),INDEX(Reliability!G$23:G$50,MATCH($T252,Reliability!$C$23:$C$50,0)),0),0)*$H252*$X252*$Y252),$D252)*$R252</f>
        <v>0.11759533146930687</v>
      </c>
      <c r="AC252" s="99">
        <f>MIN((IFERROR(IF(AND($V252&lt;=AC$1,$W252&gt;=AC$1),INDEX(Reliability!H$23:H$50,MATCH($S252,Reliability!$C$23:$C$50,0)),0),0)*IF($T252="n/a",$D252*$Y252,$G252)+IFERROR(IF(AND($V252&lt;=AC$1,$W252&gt;=AC$1),INDEX(Reliability!H$23:H$50,MATCH($T252,Reliability!$C$23:$C$50,0)),0),0)*$H252*$X252*$Y252),$D252)*$R252</f>
        <v>0.10006188535059321</v>
      </c>
      <c r="AD252" s="99">
        <f>MIN((IFERROR(IF(AND($V252&lt;=AD$1,$W252&gt;=AD$1),INDEX(Reliability!I$23:I$50,MATCH($S252,Reliability!$C$23:$C$50,0)),0),0)*IF($T252="n/a",$D252*$Y252,$G252)+IFERROR(IF(AND($V252&lt;=AD$1,$W252&gt;=AD$1),INDEX(Reliability!I$23:I$50,MATCH($T252,Reliability!$C$23:$C$50,0)),0),0)*$H252*$X252*$Y252),$D252)*$R252</f>
        <v>8.2528439231879566E-2</v>
      </c>
      <c r="AE252" s="99">
        <f>MIN((IFERROR(IF(AND($V252&lt;=AE$1,$W252&gt;=AE$1),INDEX(Reliability!J$23:J$50,MATCH($S252,Reliability!$C$23:$C$50,0)),0),0)*IF($T252="n/a",$D252*$Y252,$G252)+IFERROR(IF(AND($V252&lt;=AE$1,$W252&gt;=AE$1),INDEX(Reliability!J$23:J$50,MATCH($T252,Reliability!$C$23:$C$50,0)),0),0)*$H252*$X252*$Y252),$D252)*$R252</f>
        <v>7.6528007937523929E-2</v>
      </c>
      <c r="AF252" s="99">
        <f>MIN((IFERROR(IF(AND($V252&lt;=AF$1,$W252&gt;=AF$1),INDEX(Reliability!K$23:K$50,MATCH($S252,Reliability!$C$23:$C$50,0)),0),0)*IF($T252="n/a",$D252*$Y252,$G252)+IFERROR(IF(AND($V252&lt;=AF$1,$W252&gt;=AF$1),INDEX(Reliability!K$23:K$50,MATCH($T252,Reliability!$C$23:$C$50,0)),0),0)*$H252*$X252*$Y252),$D252)*$R252</f>
        <v>7.0527576643168277E-2</v>
      </c>
      <c r="AG252" s="99">
        <f>MIN((IFERROR(IF(AND($V252&lt;=AG$1,$W252&gt;=AG$1),INDEX(Reliability!L$23:L$50,MATCH($S252,Reliability!$C$23:$C$50,0)),0),0)*IF($T252="n/a",$D252*$Y252,$G252)+IFERROR(IF(AND($V252&lt;=AG$1,$W252&gt;=AG$1),INDEX(Reliability!L$23:L$50,MATCH($T252,Reliability!$C$23:$C$50,0)),0),0)*$H252*$X252*$Y252),$D252)*$R252</f>
        <v>6.9209261314534615E-2</v>
      </c>
      <c r="AH252" s="99">
        <f>MIN((IFERROR(IF(AND($V252&lt;=AH$1,$W252&gt;=AH$1),INDEX(Reliability!M$23:M$50,MATCH($S252,Reliability!$C$23:$C$50,0)),0),0)*IF($T252="n/a",$D252*$Y252,$G252)+IFERROR(IF(AND($V252&lt;=AH$1,$W252&gt;=AH$1),INDEX(Reliability!M$23:M$50,MATCH($T252,Reliability!$C$23:$C$50,0)),0),0)*$H252*$X252*$Y252),$D252)*$R252</f>
        <v>6.7890945985900952E-2</v>
      </c>
      <c r="AI252" s="99">
        <f>MIN((IFERROR(IF(AND($V252&lt;=AI$1,$W252&gt;=AI$1),INDEX(Reliability!N$23:N$50,MATCH($S252,Reliability!$C$23:$C$50,0)),0),0)*IF($T252="n/a",$D252*$Y252,$G252)+IFERROR(IF(AND($V252&lt;=AI$1,$W252&gt;=AI$1),INDEX(Reliability!N$23:N$50,MATCH($T252,Reliability!$C$23:$C$50,0)),0),0)*$H252*$X252*$Y252),$D252)*$R252</f>
        <v>6.657263065726729E-2</v>
      </c>
      <c r="AJ252" s="99">
        <f>MIN((IFERROR(IF(AND($V252&lt;=AJ$1,$W252&gt;=AJ$1),INDEX(Reliability!O$23:O$50,MATCH($S252,Reliability!$C$23:$C$50,0)),0),0)*IF($T252="n/a",$D252*$Y252,$G252)+IFERROR(IF(AND($V252&lt;=AJ$1,$W252&gt;=AJ$1),INDEX(Reliability!O$23:O$50,MATCH($T252,Reliability!$C$23:$C$50,0)),0),0)*$H252*$X252*$Y252),$D252)*$R252</f>
        <v>0</v>
      </c>
      <c r="AK252" s="99">
        <f>MIN((IFERROR(IF(AND($V252&lt;=AK$1,$W252&gt;=AK$1),INDEX(Reliability!P$23:P$50,MATCH($S252,Reliability!$C$23:$C$50,0)),0),0)*IF($T252="n/a",$D252*$Y252,$G252)+IFERROR(IF(AND($V252&lt;=AK$1,$W252&gt;=AK$1),INDEX(Reliability!P$23:P$50,MATCH($T252,Reliability!$C$23:$C$50,0)),0),0)*$H252*$X252*$Y252),$D252)*$R252</f>
        <v>0</v>
      </c>
    </row>
    <row r="253" spans="2:37" x14ac:dyDescent="0.25">
      <c r="B253" s="118" t="str">
        <f>unique_contracts!B248</f>
        <v>_EXISTING_GENERIC_SOLAR_1AXIS</v>
      </c>
      <c r="C253" s="99" t="str">
        <f>unique_contracts!D248</f>
        <v>Online</v>
      </c>
      <c r="D253" s="117">
        <f>unique_contracts!J248</f>
        <v>0.25</v>
      </c>
      <c r="E253" s="99">
        <f>unique_contracts!M248</f>
        <v>0</v>
      </c>
      <c r="F253" s="99">
        <f>unique_contracts!N248</f>
        <v>0</v>
      </c>
      <c r="G253" s="99">
        <f>unique_contracts!P248</f>
        <v>0</v>
      </c>
      <c r="H253" s="99">
        <f>unique_contracts!R248</f>
        <v>0</v>
      </c>
      <c r="I253" s="99">
        <f>unique_contracts!V248</f>
        <v>0</v>
      </c>
      <c r="J253" s="118" t="str">
        <f>unique_contracts!AB248</f>
        <v>Buy</v>
      </c>
      <c r="K253" s="99">
        <f>unique_contracts!AM248</f>
        <v>2013</v>
      </c>
      <c r="L253" s="99">
        <f>unique_contracts!AN248</f>
        <v>7</v>
      </c>
      <c r="M253" s="99">
        <f>unique_contracts!AO248</f>
        <v>12</v>
      </c>
      <c r="N253" s="99">
        <f>unique_contracts!AP248</f>
        <v>2033</v>
      </c>
      <c r="O253" s="99">
        <f>unique_contracts!AQ248</f>
        <v>7</v>
      </c>
      <c r="P253" s="99">
        <f>unique_contracts!AR248</f>
        <v>11</v>
      </c>
      <c r="Q253" s="99" t="str">
        <f>unique_contracts!BP248</f>
        <v>EnergyCapacity</v>
      </c>
      <c r="R253" s="99">
        <f t="shared" si="21"/>
        <v>1</v>
      </c>
      <c r="S253" s="99" t="str">
        <f>IFERROR(IF(AND(I253&gt;0,E253="NotHybrid"),_xlfn.CONCAT(MAX(MIN(ROUNDDOWN(I253/D253,0),8),4),INDEX(resources!$G:$G,MATCH(B253,resources!$A:$A,0))),INDEX(resources!$G:$G,MATCH(B253,resources!$A:$A,0))),"n/a")</f>
        <v>utility_pv</v>
      </c>
      <c r="T253" s="99" t="str">
        <f t="shared" si="22"/>
        <v>n/a</v>
      </c>
      <c r="U253" s="99" t="str">
        <f t="shared" si="23"/>
        <v>utility_pv</v>
      </c>
      <c r="V253" s="99">
        <f t="shared" si="24"/>
        <v>2014</v>
      </c>
      <c r="W253" s="99">
        <f t="shared" si="25"/>
        <v>2032</v>
      </c>
      <c r="X253" s="116">
        <f t="shared" si="26"/>
        <v>1</v>
      </c>
      <c r="Y253" s="116">
        <f t="shared" si="27"/>
        <v>1</v>
      </c>
      <c r="Z253" s="99">
        <f>MIN((IFERROR(IF(AND($V253&lt;=Z$1,$W253&gt;=Z$1),INDEX(Reliability!E$23:E$50,MATCH($S253,Reliability!$C$23:$C$50,0)),0),0)*IF($T253="n/a",$D253*$Y253,$G253)+IFERROR(IF(AND($V253&lt;=Z$1,$W253&gt;=Z$1),INDEX(Reliability!E$23:E$50,MATCH($T253,Reliability!$C$23:$C$50,0)),0),0)*$H253*$X253*$Y253),$D253)*$R253</f>
        <v>3.1086460388205023E-2</v>
      </c>
      <c r="AA253" s="99">
        <f>MIN((IFERROR(IF(AND($V253&lt;=AA$1,$W253&gt;=AA$1),INDEX(Reliability!F$23:F$50,MATCH($S253,Reliability!$C$23:$C$50,0)),0),0)*IF($T253="n/a",$D253*$Y253,$G253)+IFERROR(IF(AND($V253&lt;=AA$1,$W253&gt;=AA$1),INDEX(Reliability!F$23:F$50,MATCH($T253,Reliability!$C$23:$C$50,0)),0),0)*$H253*$X253*$Y253),$D253)*$R253</f>
        <v>3.0257360758330097E-2</v>
      </c>
      <c r="AB253" s="99">
        <f>MIN((IFERROR(IF(AND($V253&lt;=AB$1,$W253&gt;=AB$1),INDEX(Reliability!G$23:G$50,MATCH($S253,Reliability!$C$23:$C$50,0)),0),0)*IF($T253="n/a",$D253*$Y253,$G253)+IFERROR(IF(AND($V253&lt;=AB$1,$W253&gt;=AB$1),INDEX(Reliability!G$23:G$50,MATCH($T253,Reliability!$C$23:$C$50,0)),0),0)*$H253*$X253*$Y253),$D253)*$R253</f>
        <v>2.9428261128455171E-2</v>
      </c>
      <c r="AC253" s="99">
        <f>MIN((IFERROR(IF(AND($V253&lt;=AC$1,$W253&gt;=AC$1),INDEX(Reliability!H$23:H$50,MATCH($S253,Reliability!$C$23:$C$50,0)),0),0)*IF($T253="n/a",$D253*$Y253,$G253)+IFERROR(IF(AND($V253&lt;=AC$1,$W253&gt;=AC$1),INDEX(Reliability!H$23:H$50,MATCH($T253,Reliability!$C$23:$C$50,0)),0),0)*$H253*$X253*$Y253),$D253)*$R253</f>
        <v>2.50405118494978E-2</v>
      </c>
      <c r="AD253" s="99">
        <f>MIN((IFERROR(IF(AND($V253&lt;=AD$1,$W253&gt;=AD$1),INDEX(Reliability!I$23:I$50,MATCH($S253,Reliability!$C$23:$C$50,0)),0),0)*IF($T253="n/a",$D253*$Y253,$G253)+IFERROR(IF(AND($V253&lt;=AD$1,$W253&gt;=AD$1),INDEX(Reliability!I$23:I$50,MATCH($T253,Reliability!$C$23:$C$50,0)),0),0)*$H253*$X253*$Y253),$D253)*$R253</f>
        <v>2.0652762570540432E-2</v>
      </c>
      <c r="AE253" s="99">
        <f>MIN((IFERROR(IF(AND($V253&lt;=AE$1,$W253&gt;=AE$1),INDEX(Reliability!J$23:J$50,MATCH($S253,Reliability!$C$23:$C$50,0)),0),0)*IF($T253="n/a",$D253*$Y253,$G253)+IFERROR(IF(AND($V253&lt;=AE$1,$W253&gt;=AE$1),INDEX(Reliability!J$23:J$50,MATCH($T253,Reliability!$C$23:$C$50,0)),0),0)*$H253*$X253*$Y253),$D253)*$R253</f>
        <v>1.9151153137518501E-2</v>
      </c>
      <c r="AF253" s="99">
        <f>MIN((IFERROR(IF(AND($V253&lt;=AF$1,$W253&gt;=AF$1),INDEX(Reliability!K$23:K$50,MATCH($S253,Reliability!$C$23:$C$50,0)),0),0)*IF($T253="n/a",$D253*$Y253,$G253)+IFERROR(IF(AND($V253&lt;=AF$1,$W253&gt;=AF$1),INDEX(Reliability!K$23:K$50,MATCH($T253,Reliability!$C$23:$C$50,0)),0),0)*$H253*$X253*$Y253),$D253)*$R253</f>
        <v>1.7649543704496565E-2</v>
      </c>
      <c r="AG253" s="99">
        <f>MIN((IFERROR(IF(AND($V253&lt;=AG$1,$W253&gt;=AG$1),INDEX(Reliability!L$23:L$50,MATCH($S253,Reliability!$C$23:$C$50,0)),0),0)*IF($T253="n/a",$D253*$Y253,$G253)+IFERROR(IF(AND($V253&lt;=AG$1,$W253&gt;=AG$1),INDEX(Reliability!L$23:L$50,MATCH($T253,Reliability!$C$23:$C$50,0)),0),0)*$H253*$X253*$Y253),$D253)*$R253</f>
        <v>1.7319634963597251E-2</v>
      </c>
      <c r="AH253" s="99">
        <f>MIN((IFERROR(IF(AND($V253&lt;=AH$1,$W253&gt;=AH$1),INDEX(Reliability!M$23:M$50,MATCH($S253,Reliability!$C$23:$C$50,0)),0),0)*IF($T253="n/a",$D253*$Y253,$G253)+IFERROR(IF(AND($V253&lt;=AH$1,$W253&gt;=AH$1),INDEX(Reliability!M$23:M$50,MATCH($T253,Reliability!$C$23:$C$50,0)),0),0)*$H253*$X253*$Y253),$D253)*$R253</f>
        <v>1.6989726222697937E-2</v>
      </c>
      <c r="AI253" s="99">
        <f>MIN((IFERROR(IF(AND($V253&lt;=AI$1,$W253&gt;=AI$1),INDEX(Reliability!N$23:N$50,MATCH($S253,Reliability!$C$23:$C$50,0)),0),0)*IF($T253="n/a",$D253*$Y253,$G253)+IFERROR(IF(AND($V253&lt;=AI$1,$W253&gt;=AI$1),INDEX(Reliability!N$23:N$50,MATCH($T253,Reliability!$C$23:$C$50,0)),0),0)*$H253*$X253*$Y253),$D253)*$R253</f>
        <v>0</v>
      </c>
      <c r="AJ253" s="99">
        <f>MIN((IFERROR(IF(AND($V253&lt;=AJ$1,$W253&gt;=AJ$1),INDEX(Reliability!O$23:O$50,MATCH($S253,Reliability!$C$23:$C$50,0)),0),0)*IF($T253="n/a",$D253*$Y253,$G253)+IFERROR(IF(AND($V253&lt;=AJ$1,$W253&gt;=AJ$1),INDEX(Reliability!O$23:O$50,MATCH($T253,Reliability!$C$23:$C$50,0)),0),0)*$H253*$X253*$Y253),$D253)*$R253</f>
        <v>0</v>
      </c>
      <c r="AK253" s="99">
        <f>MIN((IFERROR(IF(AND($V253&lt;=AK$1,$W253&gt;=AK$1),INDEX(Reliability!P$23:P$50,MATCH($S253,Reliability!$C$23:$C$50,0)),0),0)*IF($T253="n/a",$D253*$Y253,$G253)+IFERROR(IF(AND($V253&lt;=AK$1,$W253&gt;=AK$1),INDEX(Reliability!P$23:P$50,MATCH($T253,Reliability!$C$23:$C$50,0)),0),0)*$H253*$X253*$Y253),$D253)*$R253</f>
        <v>0</v>
      </c>
    </row>
    <row r="254" spans="2:37" x14ac:dyDescent="0.25">
      <c r="B254" s="118" t="str">
        <f>unique_contracts!B249</f>
        <v>_EXISTING_GENERIC_SOLAR_1AXIS</v>
      </c>
      <c r="C254" s="99" t="str">
        <f>unique_contracts!D249</f>
        <v>Online</v>
      </c>
      <c r="D254" s="117">
        <f>unique_contracts!J249</f>
        <v>0.999</v>
      </c>
      <c r="E254" s="99">
        <f>unique_contracts!M249</f>
        <v>0</v>
      </c>
      <c r="F254" s="99">
        <f>unique_contracts!N249</f>
        <v>0</v>
      </c>
      <c r="G254" s="99">
        <f>unique_contracts!P249</f>
        <v>0</v>
      </c>
      <c r="H254" s="99">
        <f>unique_contracts!R249</f>
        <v>0</v>
      </c>
      <c r="I254" s="99">
        <f>unique_contracts!V249</f>
        <v>0</v>
      </c>
      <c r="J254" s="118" t="str">
        <f>unique_contracts!AB249</f>
        <v>Buy</v>
      </c>
      <c r="K254" s="99">
        <f>unique_contracts!AM249</f>
        <v>2014</v>
      </c>
      <c r="L254" s="99">
        <f>unique_contracts!AN249</f>
        <v>6</v>
      </c>
      <c r="M254" s="99">
        <f>unique_contracts!AO249</f>
        <v>27</v>
      </c>
      <c r="N254" s="99">
        <f>unique_contracts!AP249</f>
        <v>2034</v>
      </c>
      <c r="O254" s="99">
        <f>unique_contracts!AQ249</f>
        <v>6</v>
      </c>
      <c r="P254" s="99">
        <f>unique_contracts!AR249</f>
        <v>26</v>
      </c>
      <c r="Q254" s="99" t="str">
        <f>unique_contracts!BP249</f>
        <v>EnergyCapacity</v>
      </c>
      <c r="R254" s="99">
        <f t="shared" si="21"/>
        <v>1</v>
      </c>
      <c r="S254" s="99" t="str">
        <f>IFERROR(IF(AND(I254&gt;0,E254="NotHybrid"),_xlfn.CONCAT(MAX(MIN(ROUNDDOWN(I254/D254,0),8),4),INDEX(resources!$G:$G,MATCH(B254,resources!$A:$A,0))),INDEX(resources!$G:$G,MATCH(B254,resources!$A:$A,0))),"n/a")</f>
        <v>utility_pv</v>
      </c>
      <c r="T254" s="99" t="str">
        <f t="shared" si="22"/>
        <v>n/a</v>
      </c>
      <c r="U254" s="99" t="str">
        <f t="shared" si="23"/>
        <v>utility_pv</v>
      </c>
      <c r="V254" s="99">
        <f t="shared" si="24"/>
        <v>2015</v>
      </c>
      <c r="W254" s="99">
        <f t="shared" si="25"/>
        <v>2033</v>
      </c>
      <c r="X254" s="116">
        <f t="shared" si="26"/>
        <v>1</v>
      </c>
      <c r="Y254" s="116">
        <f t="shared" si="27"/>
        <v>1</v>
      </c>
      <c r="Z254" s="99">
        <f>MIN((IFERROR(IF(AND($V254&lt;=Z$1,$W254&gt;=Z$1),INDEX(Reliability!E$23:E$50,MATCH($S254,Reliability!$C$23:$C$50,0)),0),0)*IF($T254="n/a",$D254*$Y254,$G254)+IFERROR(IF(AND($V254&lt;=Z$1,$W254&gt;=Z$1),INDEX(Reliability!E$23:E$50,MATCH($T254,Reliability!$C$23:$C$50,0)),0),0)*$H254*$X254*$Y254),$D254)*$R254</f>
        <v>0.12422149571126727</v>
      </c>
      <c r="AA254" s="99">
        <f>MIN((IFERROR(IF(AND($V254&lt;=AA$1,$W254&gt;=AA$1),INDEX(Reliability!F$23:F$50,MATCH($S254,Reliability!$C$23:$C$50,0)),0),0)*IF($T254="n/a",$D254*$Y254,$G254)+IFERROR(IF(AND($V254&lt;=AA$1,$W254&gt;=AA$1),INDEX(Reliability!F$23:F$50,MATCH($T254,Reliability!$C$23:$C$50,0)),0),0)*$H254*$X254*$Y254),$D254)*$R254</f>
        <v>0.12090841359028706</v>
      </c>
      <c r="AB254" s="99">
        <f>MIN((IFERROR(IF(AND($V254&lt;=AB$1,$W254&gt;=AB$1),INDEX(Reliability!G$23:G$50,MATCH($S254,Reliability!$C$23:$C$50,0)),0),0)*IF($T254="n/a",$D254*$Y254,$G254)+IFERROR(IF(AND($V254&lt;=AB$1,$W254&gt;=AB$1),INDEX(Reliability!G$23:G$50,MATCH($T254,Reliability!$C$23:$C$50,0)),0),0)*$H254*$X254*$Y254),$D254)*$R254</f>
        <v>0.11759533146930687</v>
      </c>
      <c r="AC254" s="99">
        <f>MIN((IFERROR(IF(AND($V254&lt;=AC$1,$W254&gt;=AC$1),INDEX(Reliability!H$23:H$50,MATCH($S254,Reliability!$C$23:$C$50,0)),0),0)*IF($T254="n/a",$D254*$Y254,$G254)+IFERROR(IF(AND($V254&lt;=AC$1,$W254&gt;=AC$1),INDEX(Reliability!H$23:H$50,MATCH($T254,Reliability!$C$23:$C$50,0)),0),0)*$H254*$X254*$Y254),$D254)*$R254</f>
        <v>0.10006188535059321</v>
      </c>
      <c r="AD254" s="99">
        <f>MIN((IFERROR(IF(AND($V254&lt;=AD$1,$W254&gt;=AD$1),INDEX(Reliability!I$23:I$50,MATCH($S254,Reliability!$C$23:$C$50,0)),0),0)*IF($T254="n/a",$D254*$Y254,$G254)+IFERROR(IF(AND($V254&lt;=AD$1,$W254&gt;=AD$1),INDEX(Reliability!I$23:I$50,MATCH($T254,Reliability!$C$23:$C$50,0)),0),0)*$H254*$X254*$Y254),$D254)*$R254</f>
        <v>8.2528439231879566E-2</v>
      </c>
      <c r="AE254" s="99">
        <f>MIN((IFERROR(IF(AND($V254&lt;=AE$1,$W254&gt;=AE$1),INDEX(Reliability!J$23:J$50,MATCH($S254,Reliability!$C$23:$C$50,0)),0),0)*IF($T254="n/a",$D254*$Y254,$G254)+IFERROR(IF(AND($V254&lt;=AE$1,$W254&gt;=AE$1),INDEX(Reliability!J$23:J$50,MATCH($T254,Reliability!$C$23:$C$50,0)),0),0)*$H254*$X254*$Y254),$D254)*$R254</f>
        <v>7.6528007937523929E-2</v>
      </c>
      <c r="AF254" s="99">
        <f>MIN((IFERROR(IF(AND($V254&lt;=AF$1,$W254&gt;=AF$1),INDEX(Reliability!K$23:K$50,MATCH($S254,Reliability!$C$23:$C$50,0)),0),0)*IF($T254="n/a",$D254*$Y254,$G254)+IFERROR(IF(AND($V254&lt;=AF$1,$W254&gt;=AF$1),INDEX(Reliability!K$23:K$50,MATCH($T254,Reliability!$C$23:$C$50,0)),0),0)*$H254*$X254*$Y254),$D254)*$R254</f>
        <v>7.0527576643168277E-2</v>
      </c>
      <c r="AG254" s="99">
        <f>MIN((IFERROR(IF(AND($V254&lt;=AG$1,$W254&gt;=AG$1),INDEX(Reliability!L$23:L$50,MATCH($S254,Reliability!$C$23:$C$50,0)),0),0)*IF($T254="n/a",$D254*$Y254,$G254)+IFERROR(IF(AND($V254&lt;=AG$1,$W254&gt;=AG$1),INDEX(Reliability!L$23:L$50,MATCH($T254,Reliability!$C$23:$C$50,0)),0),0)*$H254*$X254*$Y254),$D254)*$R254</f>
        <v>6.9209261314534615E-2</v>
      </c>
      <c r="AH254" s="99">
        <f>MIN((IFERROR(IF(AND($V254&lt;=AH$1,$W254&gt;=AH$1),INDEX(Reliability!M$23:M$50,MATCH($S254,Reliability!$C$23:$C$50,0)),0),0)*IF($T254="n/a",$D254*$Y254,$G254)+IFERROR(IF(AND($V254&lt;=AH$1,$W254&gt;=AH$1),INDEX(Reliability!M$23:M$50,MATCH($T254,Reliability!$C$23:$C$50,0)),0),0)*$H254*$X254*$Y254),$D254)*$R254</f>
        <v>6.7890945985900952E-2</v>
      </c>
      <c r="AI254" s="99">
        <f>MIN((IFERROR(IF(AND($V254&lt;=AI$1,$W254&gt;=AI$1),INDEX(Reliability!N$23:N$50,MATCH($S254,Reliability!$C$23:$C$50,0)),0),0)*IF($T254="n/a",$D254*$Y254,$G254)+IFERROR(IF(AND($V254&lt;=AI$1,$W254&gt;=AI$1),INDEX(Reliability!N$23:N$50,MATCH($T254,Reliability!$C$23:$C$50,0)),0),0)*$H254*$X254*$Y254),$D254)*$R254</f>
        <v>6.657263065726729E-2</v>
      </c>
      <c r="AJ254" s="99">
        <f>MIN((IFERROR(IF(AND($V254&lt;=AJ$1,$W254&gt;=AJ$1),INDEX(Reliability!O$23:O$50,MATCH($S254,Reliability!$C$23:$C$50,0)),0),0)*IF($T254="n/a",$D254*$Y254,$G254)+IFERROR(IF(AND($V254&lt;=AJ$1,$W254&gt;=AJ$1),INDEX(Reliability!O$23:O$50,MATCH($T254,Reliability!$C$23:$C$50,0)),0),0)*$H254*$X254*$Y254),$D254)*$R254</f>
        <v>0</v>
      </c>
      <c r="AK254" s="99">
        <f>MIN((IFERROR(IF(AND($V254&lt;=AK$1,$W254&gt;=AK$1),INDEX(Reliability!P$23:P$50,MATCH($S254,Reliability!$C$23:$C$50,0)),0),0)*IF($T254="n/a",$D254*$Y254,$G254)+IFERROR(IF(AND($V254&lt;=AK$1,$W254&gt;=AK$1),INDEX(Reliability!P$23:P$50,MATCH($T254,Reliability!$C$23:$C$50,0)),0),0)*$H254*$X254*$Y254),$D254)*$R254</f>
        <v>0</v>
      </c>
    </row>
    <row r="255" spans="2:37" x14ac:dyDescent="0.25">
      <c r="B255" s="118" t="str">
        <f>unique_contracts!B250</f>
        <v>_EXISTING_GENERIC_SOLAR_1AXIS</v>
      </c>
      <c r="C255" s="99" t="str">
        <f>unique_contracts!D250</f>
        <v>Online</v>
      </c>
      <c r="D255" s="117">
        <f>unique_contracts!J250</f>
        <v>0.25</v>
      </c>
      <c r="E255" s="99">
        <f>unique_contracts!M250</f>
        <v>0</v>
      </c>
      <c r="F255" s="99">
        <f>unique_contracts!N250</f>
        <v>0</v>
      </c>
      <c r="G255" s="99">
        <f>unique_contracts!P250</f>
        <v>0</v>
      </c>
      <c r="H255" s="99">
        <f>unique_contracts!R250</f>
        <v>0</v>
      </c>
      <c r="I255" s="99">
        <f>unique_contracts!V250</f>
        <v>0</v>
      </c>
      <c r="J255" s="118" t="str">
        <f>unique_contracts!AB250</f>
        <v>Buy</v>
      </c>
      <c r="K255" s="99">
        <f>unique_contracts!AM250</f>
        <v>2014</v>
      </c>
      <c r="L255" s="99">
        <f>unique_contracts!AN250</f>
        <v>2</v>
      </c>
      <c r="M255" s="99">
        <f>unique_contracts!AO250</f>
        <v>10</v>
      </c>
      <c r="N255" s="99">
        <f>unique_contracts!AP250</f>
        <v>2034</v>
      </c>
      <c r="O255" s="99">
        <f>unique_contracts!AQ250</f>
        <v>2</v>
      </c>
      <c r="P255" s="99">
        <f>unique_contracts!AR250</f>
        <v>9</v>
      </c>
      <c r="Q255" s="99" t="str">
        <f>unique_contracts!BP250</f>
        <v>EnergyCapacity</v>
      </c>
      <c r="R255" s="99">
        <f t="shared" si="21"/>
        <v>1</v>
      </c>
      <c r="S255" s="99" t="str">
        <f>IFERROR(IF(AND(I255&gt;0,E255="NotHybrid"),_xlfn.CONCAT(MAX(MIN(ROUNDDOWN(I255/D255,0),8),4),INDEX(resources!$G:$G,MATCH(B255,resources!$A:$A,0))),INDEX(resources!$G:$G,MATCH(B255,resources!$A:$A,0))),"n/a")</f>
        <v>utility_pv</v>
      </c>
      <c r="T255" s="99" t="str">
        <f t="shared" si="22"/>
        <v>n/a</v>
      </c>
      <c r="U255" s="99" t="str">
        <f t="shared" si="23"/>
        <v>utility_pv</v>
      </c>
      <c r="V255" s="99">
        <f t="shared" si="24"/>
        <v>2014</v>
      </c>
      <c r="W255" s="99">
        <f t="shared" si="25"/>
        <v>2033</v>
      </c>
      <c r="X255" s="116">
        <f t="shared" si="26"/>
        <v>1</v>
      </c>
      <c r="Y255" s="116">
        <f t="shared" si="27"/>
        <v>1</v>
      </c>
      <c r="Z255" s="99">
        <f>MIN((IFERROR(IF(AND($V255&lt;=Z$1,$W255&gt;=Z$1),INDEX(Reliability!E$23:E$50,MATCH($S255,Reliability!$C$23:$C$50,0)),0),0)*IF($T255="n/a",$D255*$Y255,$G255)+IFERROR(IF(AND($V255&lt;=Z$1,$W255&gt;=Z$1),INDEX(Reliability!E$23:E$50,MATCH($T255,Reliability!$C$23:$C$50,0)),0),0)*$H255*$X255*$Y255),$D255)*$R255</f>
        <v>3.1086460388205023E-2</v>
      </c>
      <c r="AA255" s="99">
        <f>MIN((IFERROR(IF(AND($V255&lt;=AA$1,$W255&gt;=AA$1),INDEX(Reliability!F$23:F$50,MATCH($S255,Reliability!$C$23:$C$50,0)),0),0)*IF($T255="n/a",$D255*$Y255,$G255)+IFERROR(IF(AND($V255&lt;=AA$1,$W255&gt;=AA$1),INDEX(Reliability!F$23:F$50,MATCH($T255,Reliability!$C$23:$C$50,0)),0),0)*$H255*$X255*$Y255),$D255)*$R255</f>
        <v>3.0257360758330097E-2</v>
      </c>
      <c r="AB255" s="99">
        <f>MIN((IFERROR(IF(AND($V255&lt;=AB$1,$W255&gt;=AB$1),INDEX(Reliability!G$23:G$50,MATCH($S255,Reliability!$C$23:$C$50,0)),0),0)*IF($T255="n/a",$D255*$Y255,$G255)+IFERROR(IF(AND($V255&lt;=AB$1,$W255&gt;=AB$1),INDEX(Reliability!G$23:G$50,MATCH($T255,Reliability!$C$23:$C$50,0)),0),0)*$H255*$X255*$Y255),$D255)*$R255</f>
        <v>2.9428261128455171E-2</v>
      </c>
      <c r="AC255" s="99">
        <f>MIN((IFERROR(IF(AND($V255&lt;=AC$1,$W255&gt;=AC$1),INDEX(Reliability!H$23:H$50,MATCH($S255,Reliability!$C$23:$C$50,0)),0),0)*IF($T255="n/a",$D255*$Y255,$G255)+IFERROR(IF(AND($V255&lt;=AC$1,$W255&gt;=AC$1),INDEX(Reliability!H$23:H$50,MATCH($T255,Reliability!$C$23:$C$50,0)),0),0)*$H255*$X255*$Y255),$D255)*$R255</f>
        <v>2.50405118494978E-2</v>
      </c>
      <c r="AD255" s="99">
        <f>MIN((IFERROR(IF(AND($V255&lt;=AD$1,$W255&gt;=AD$1),INDEX(Reliability!I$23:I$50,MATCH($S255,Reliability!$C$23:$C$50,0)),0),0)*IF($T255="n/a",$D255*$Y255,$G255)+IFERROR(IF(AND($V255&lt;=AD$1,$W255&gt;=AD$1),INDEX(Reliability!I$23:I$50,MATCH($T255,Reliability!$C$23:$C$50,0)),0),0)*$H255*$X255*$Y255),$D255)*$R255</f>
        <v>2.0652762570540432E-2</v>
      </c>
      <c r="AE255" s="99">
        <f>MIN((IFERROR(IF(AND($V255&lt;=AE$1,$W255&gt;=AE$1),INDEX(Reliability!J$23:J$50,MATCH($S255,Reliability!$C$23:$C$50,0)),0),0)*IF($T255="n/a",$D255*$Y255,$G255)+IFERROR(IF(AND($V255&lt;=AE$1,$W255&gt;=AE$1),INDEX(Reliability!J$23:J$50,MATCH($T255,Reliability!$C$23:$C$50,0)),0),0)*$H255*$X255*$Y255),$D255)*$R255</f>
        <v>1.9151153137518501E-2</v>
      </c>
      <c r="AF255" s="99">
        <f>MIN((IFERROR(IF(AND($V255&lt;=AF$1,$W255&gt;=AF$1),INDEX(Reliability!K$23:K$50,MATCH($S255,Reliability!$C$23:$C$50,0)),0),0)*IF($T255="n/a",$D255*$Y255,$G255)+IFERROR(IF(AND($V255&lt;=AF$1,$W255&gt;=AF$1),INDEX(Reliability!K$23:K$50,MATCH($T255,Reliability!$C$23:$C$50,0)),0),0)*$H255*$X255*$Y255),$D255)*$R255</f>
        <v>1.7649543704496565E-2</v>
      </c>
      <c r="AG255" s="99">
        <f>MIN((IFERROR(IF(AND($V255&lt;=AG$1,$W255&gt;=AG$1),INDEX(Reliability!L$23:L$50,MATCH($S255,Reliability!$C$23:$C$50,0)),0),0)*IF($T255="n/a",$D255*$Y255,$G255)+IFERROR(IF(AND($V255&lt;=AG$1,$W255&gt;=AG$1),INDEX(Reliability!L$23:L$50,MATCH($T255,Reliability!$C$23:$C$50,0)),0),0)*$H255*$X255*$Y255),$D255)*$R255</f>
        <v>1.7319634963597251E-2</v>
      </c>
      <c r="AH255" s="99">
        <f>MIN((IFERROR(IF(AND($V255&lt;=AH$1,$W255&gt;=AH$1),INDEX(Reliability!M$23:M$50,MATCH($S255,Reliability!$C$23:$C$50,0)),0),0)*IF($T255="n/a",$D255*$Y255,$G255)+IFERROR(IF(AND($V255&lt;=AH$1,$W255&gt;=AH$1),INDEX(Reliability!M$23:M$50,MATCH($T255,Reliability!$C$23:$C$50,0)),0),0)*$H255*$X255*$Y255),$D255)*$R255</f>
        <v>1.6989726222697937E-2</v>
      </c>
      <c r="AI255" s="99">
        <f>MIN((IFERROR(IF(AND($V255&lt;=AI$1,$W255&gt;=AI$1),INDEX(Reliability!N$23:N$50,MATCH($S255,Reliability!$C$23:$C$50,0)),0),0)*IF($T255="n/a",$D255*$Y255,$G255)+IFERROR(IF(AND($V255&lt;=AI$1,$W255&gt;=AI$1),INDEX(Reliability!N$23:N$50,MATCH($T255,Reliability!$C$23:$C$50,0)),0),0)*$H255*$X255*$Y255),$D255)*$R255</f>
        <v>1.6659817481798622E-2</v>
      </c>
      <c r="AJ255" s="99">
        <f>MIN((IFERROR(IF(AND($V255&lt;=AJ$1,$W255&gt;=AJ$1),INDEX(Reliability!O$23:O$50,MATCH($S255,Reliability!$C$23:$C$50,0)),0),0)*IF($T255="n/a",$D255*$Y255,$G255)+IFERROR(IF(AND($V255&lt;=AJ$1,$W255&gt;=AJ$1),INDEX(Reliability!O$23:O$50,MATCH($T255,Reliability!$C$23:$C$50,0)),0),0)*$H255*$X255*$Y255),$D255)*$R255</f>
        <v>0</v>
      </c>
      <c r="AK255" s="99">
        <f>MIN((IFERROR(IF(AND($V255&lt;=AK$1,$W255&gt;=AK$1),INDEX(Reliability!P$23:P$50,MATCH($S255,Reliability!$C$23:$C$50,0)),0),0)*IF($T255="n/a",$D255*$Y255,$G255)+IFERROR(IF(AND($V255&lt;=AK$1,$W255&gt;=AK$1),INDEX(Reliability!P$23:P$50,MATCH($T255,Reliability!$C$23:$C$50,0)),0),0)*$H255*$X255*$Y255),$D255)*$R255</f>
        <v>0</v>
      </c>
    </row>
    <row r="256" spans="2:37" x14ac:dyDescent="0.25">
      <c r="B256" s="118" t="str">
        <f>unique_contracts!B251</f>
        <v>_EXISTING_GENERIC_SOLAR_1AXIS</v>
      </c>
      <c r="C256" s="99" t="str">
        <f>unique_contracts!D251</f>
        <v>Online</v>
      </c>
      <c r="D256" s="117">
        <f>unique_contracts!J251</f>
        <v>0.75</v>
      </c>
      <c r="E256" s="99">
        <f>unique_contracts!M251</f>
        <v>0</v>
      </c>
      <c r="F256" s="99">
        <f>unique_contracts!N251</f>
        <v>0</v>
      </c>
      <c r="G256" s="99">
        <f>unique_contracts!P251</f>
        <v>0</v>
      </c>
      <c r="H256" s="99">
        <f>unique_contracts!R251</f>
        <v>0</v>
      </c>
      <c r="I256" s="99">
        <f>unique_contracts!V251</f>
        <v>0</v>
      </c>
      <c r="J256" s="118" t="str">
        <f>unique_contracts!AB251</f>
        <v>Buy</v>
      </c>
      <c r="K256" s="99">
        <f>unique_contracts!AM251</f>
        <v>2013</v>
      </c>
      <c r="L256" s="99">
        <f>unique_contracts!AN251</f>
        <v>10</v>
      </c>
      <c r="M256" s="99">
        <f>unique_contracts!AO251</f>
        <v>2</v>
      </c>
      <c r="N256" s="99">
        <f>unique_contracts!AP251</f>
        <v>2033</v>
      </c>
      <c r="O256" s="99">
        <f>unique_contracts!AQ251</f>
        <v>10</v>
      </c>
      <c r="P256" s="99">
        <f>unique_contracts!AR251</f>
        <v>1</v>
      </c>
      <c r="Q256" s="99" t="str">
        <f>unique_contracts!BP251</f>
        <v>EnergyCapacity</v>
      </c>
      <c r="R256" s="99">
        <f t="shared" ref="R256:R319" si="28">IF(AND(J256="Sell",ISNUMBER(SEARCH("Capacity",Q256))),-1,IF(AND(NOT(J256="Sell"),ISNUMBER(SEARCH("Capacity",Q256))),1,0))</f>
        <v>1</v>
      </c>
      <c r="S256" s="99" t="str">
        <f>IFERROR(IF(AND(I256&gt;0,E256="NotHybrid"),_xlfn.CONCAT(MAX(MIN(ROUNDDOWN(I256/D256,0),8),4),INDEX(resources!$G:$G,MATCH(B256,resources!$A:$A,0))),INDEX(resources!$G:$G,MATCH(B256,resources!$A:$A,0))),"n/a")</f>
        <v>utility_pv</v>
      </c>
      <c r="T256" s="99" t="str">
        <f t="shared" ref="T256:T319" si="29">IFERROR(IF(NOT(E256="NotHybrid"),_xlfn.CONCAT(MAX(MIN(ROUNDDOWN(I256/H256,0),8),4),"hr_batteries"),"n/a"),"n/a")</f>
        <v>n/a</v>
      </c>
      <c r="U256" s="99" t="str">
        <f t="shared" ref="U256:U319" si="30">IF(T256="n/a",S256,"hybrid")</f>
        <v>utility_pv</v>
      </c>
      <c r="V256" s="99">
        <f t="shared" ref="V256:V319" si="31">IFERROR(IF(DATE(K256,L256,M256)&lt;=DATE(K256,6,1),K256,K256+1),0)</f>
        <v>2014</v>
      </c>
      <c r="W256" s="99">
        <f t="shared" ref="W256:W319" si="32">IFERROR(IF(DATE(N256,O256,P256)&gt;=DATE(N256,10,1),N256,N256-1),0)</f>
        <v>2033</v>
      </c>
      <c r="X256" s="116">
        <f t="shared" ref="X256:X319" si="33">IF(OR(T256="n/a",NOT(F256="NO")),100%,IF(ISNUMBER(SEARCH("pv",S256)),MIN(G256/(1*(ROUNDDOWN(I256/H256,0)/4)),H256)/H256,IF(ISNUMBER(SEARCH("wind",S256)),MIN(G256/(2*(ROUNDDOWN(I256/H256,0)/4)),H256)/H256,1)))</f>
        <v>1</v>
      </c>
      <c r="Y256" s="116">
        <f t="shared" ref="Y256:Y319" si="34">IF(ISNUMBER(SEARCH("batteries",S256)),MIN(ROUNDDOWN(I256/D256,0)/4,1), IF(ISNUMBER(SEARCH("batteries",T256)),MIN(ROUNDDOWN(I256/H256,0)/4,1),1))</f>
        <v>1</v>
      </c>
      <c r="Z256" s="99">
        <f>MIN((IFERROR(IF(AND($V256&lt;=Z$1,$W256&gt;=Z$1),INDEX(Reliability!E$23:E$50,MATCH($S256,Reliability!$C$23:$C$50,0)),0),0)*IF($T256="n/a",$D256*$Y256,$G256)+IFERROR(IF(AND($V256&lt;=Z$1,$W256&gt;=Z$1),INDEX(Reliability!E$23:E$50,MATCH($T256,Reliability!$C$23:$C$50,0)),0),0)*$H256*$X256*$Y256),$D256)*$R256</f>
        <v>9.3259381164615074E-2</v>
      </c>
      <c r="AA256" s="99">
        <f>MIN((IFERROR(IF(AND($V256&lt;=AA$1,$W256&gt;=AA$1),INDEX(Reliability!F$23:F$50,MATCH($S256,Reliability!$C$23:$C$50,0)),0),0)*IF($T256="n/a",$D256*$Y256,$G256)+IFERROR(IF(AND($V256&lt;=AA$1,$W256&gt;=AA$1),INDEX(Reliability!F$23:F$50,MATCH($T256,Reliability!$C$23:$C$50,0)),0),0)*$H256*$X256*$Y256),$D256)*$R256</f>
        <v>9.0772082274990284E-2</v>
      </c>
      <c r="AB256" s="99">
        <f>MIN((IFERROR(IF(AND($V256&lt;=AB$1,$W256&gt;=AB$1),INDEX(Reliability!G$23:G$50,MATCH($S256,Reliability!$C$23:$C$50,0)),0),0)*IF($T256="n/a",$D256*$Y256,$G256)+IFERROR(IF(AND($V256&lt;=AB$1,$W256&gt;=AB$1),INDEX(Reliability!G$23:G$50,MATCH($T256,Reliability!$C$23:$C$50,0)),0),0)*$H256*$X256*$Y256),$D256)*$R256</f>
        <v>8.8284783385365509E-2</v>
      </c>
      <c r="AC256" s="99">
        <f>MIN((IFERROR(IF(AND($V256&lt;=AC$1,$W256&gt;=AC$1),INDEX(Reliability!H$23:H$50,MATCH($S256,Reliability!$C$23:$C$50,0)),0),0)*IF($T256="n/a",$D256*$Y256,$G256)+IFERROR(IF(AND($V256&lt;=AC$1,$W256&gt;=AC$1),INDEX(Reliability!H$23:H$50,MATCH($T256,Reliability!$C$23:$C$50,0)),0),0)*$H256*$X256*$Y256),$D256)*$R256</f>
        <v>7.5121535548493407E-2</v>
      </c>
      <c r="AD256" s="99">
        <f>MIN((IFERROR(IF(AND($V256&lt;=AD$1,$W256&gt;=AD$1),INDEX(Reliability!I$23:I$50,MATCH($S256,Reliability!$C$23:$C$50,0)),0),0)*IF($T256="n/a",$D256*$Y256,$G256)+IFERROR(IF(AND($V256&lt;=AD$1,$W256&gt;=AD$1),INDEX(Reliability!I$23:I$50,MATCH($T256,Reliability!$C$23:$C$50,0)),0),0)*$H256*$X256*$Y256),$D256)*$R256</f>
        <v>6.1958287711621297E-2</v>
      </c>
      <c r="AE256" s="99">
        <f>MIN((IFERROR(IF(AND($V256&lt;=AE$1,$W256&gt;=AE$1),INDEX(Reliability!J$23:J$50,MATCH($S256,Reliability!$C$23:$C$50,0)),0),0)*IF($T256="n/a",$D256*$Y256,$G256)+IFERROR(IF(AND($V256&lt;=AE$1,$W256&gt;=AE$1),INDEX(Reliability!J$23:J$50,MATCH($T256,Reliability!$C$23:$C$50,0)),0),0)*$H256*$X256*$Y256),$D256)*$R256</f>
        <v>5.7453459412555502E-2</v>
      </c>
      <c r="AF256" s="99">
        <f>MIN((IFERROR(IF(AND($V256&lt;=AF$1,$W256&gt;=AF$1),INDEX(Reliability!K$23:K$50,MATCH($S256,Reliability!$C$23:$C$50,0)),0),0)*IF($T256="n/a",$D256*$Y256,$G256)+IFERROR(IF(AND($V256&lt;=AF$1,$W256&gt;=AF$1),INDEX(Reliability!K$23:K$50,MATCH($T256,Reliability!$C$23:$C$50,0)),0),0)*$H256*$X256*$Y256),$D256)*$R256</f>
        <v>5.29486311134897E-2</v>
      </c>
      <c r="AG256" s="99">
        <f>MIN((IFERROR(IF(AND($V256&lt;=AG$1,$W256&gt;=AG$1),INDEX(Reliability!L$23:L$50,MATCH($S256,Reliability!$C$23:$C$50,0)),0),0)*IF($T256="n/a",$D256*$Y256,$G256)+IFERROR(IF(AND($V256&lt;=AG$1,$W256&gt;=AG$1),INDEX(Reliability!L$23:L$50,MATCH($T256,Reliability!$C$23:$C$50,0)),0),0)*$H256*$X256*$Y256),$D256)*$R256</f>
        <v>5.1958904890791753E-2</v>
      </c>
      <c r="AH256" s="99">
        <f>MIN((IFERROR(IF(AND($V256&lt;=AH$1,$W256&gt;=AH$1),INDEX(Reliability!M$23:M$50,MATCH($S256,Reliability!$C$23:$C$50,0)),0),0)*IF($T256="n/a",$D256*$Y256,$G256)+IFERROR(IF(AND($V256&lt;=AH$1,$W256&gt;=AH$1),INDEX(Reliability!M$23:M$50,MATCH($T256,Reliability!$C$23:$C$50,0)),0),0)*$H256*$X256*$Y256),$D256)*$R256</f>
        <v>5.0969178668093806E-2</v>
      </c>
      <c r="AI256" s="99">
        <f>MIN((IFERROR(IF(AND($V256&lt;=AI$1,$W256&gt;=AI$1),INDEX(Reliability!N$23:N$50,MATCH($S256,Reliability!$C$23:$C$50,0)),0),0)*IF($T256="n/a",$D256*$Y256,$G256)+IFERROR(IF(AND($V256&lt;=AI$1,$W256&gt;=AI$1),INDEX(Reliability!N$23:N$50,MATCH($T256,Reliability!$C$23:$C$50,0)),0),0)*$H256*$X256*$Y256),$D256)*$R256</f>
        <v>4.9979452445395867E-2</v>
      </c>
      <c r="AJ256" s="99">
        <f>MIN((IFERROR(IF(AND($V256&lt;=AJ$1,$W256&gt;=AJ$1),INDEX(Reliability!O$23:O$50,MATCH($S256,Reliability!$C$23:$C$50,0)),0),0)*IF($T256="n/a",$D256*$Y256,$G256)+IFERROR(IF(AND($V256&lt;=AJ$1,$W256&gt;=AJ$1),INDEX(Reliability!O$23:O$50,MATCH($T256,Reliability!$C$23:$C$50,0)),0),0)*$H256*$X256*$Y256),$D256)*$R256</f>
        <v>0</v>
      </c>
      <c r="AK256" s="99">
        <f>MIN((IFERROR(IF(AND($V256&lt;=AK$1,$W256&gt;=AK$1),INDEX(Reliability!P$23:P$50,MATCH($S256,Reliability!$C$23:$C$50,0)),0),0)*IF($T256="n/a",$D256*$Y256,$G256)+IFERROR(IF(AND($V256&lt;=AK$1,$W256&gt;=AK$1),INDEX(Reliability!P$23:P$50,MATCH($T256,Reliability!$C$23:$C$50,0)),0),0)*$H256*$X256*$Y256),$D256)*$R256</f>
        <v>0</v>
      </c>
    </row>
    <row r="257" spans="2:37" x14ac:dyDescent="0.25">
      <c r="B257" s="118" t="str">
        <f>unique_contracts!B252</f>
        <v>_EXISTING_GENERIC_SOLAR_1AXIS</v>
      </c>
      <c r="C257" s="99" t="str">
        <f>unique_contracts!D252</f>
        <v>Online</v>
      </c>
      <c r="D257" s="117">
        <f>unique_contracts!J252</f>
        <v>0.999</v>
      </c>
      <c r="E257" s="99">
        <f>unique_contracts!M252</f>
        <v>0</v>
      </c>
      <c r="F257" s="99">
        <f>unique_contracts!N252</f>
        <v>0</v>
      </c>
      <c r="G257" s="99">
        <f>unique_contracts!P252</f>
        <v>0</v>
      </c>
      <c r="H257" s="99">
        <f>unique_contracts!R252</f>
        <v>0</v>
      </c>
      <c r="I257" s="99">
        <f>unique_contracts!V252</f>
        <v>0</v>
      </c>
      <c r="J257" s="118" t="str">
        <f>unique_contracts!AB252</f>
        <v>Buy</v>
      </c>
      <c r="K257" s="99">
        <f>unique_contracts!AM252</f>
        <v>2014</v>
      </c>
      <c r="L257" s="99">
        <f>unique_contracts!AN252</f>
        <v>3</v>
      </c>
      <c r="M257" s="99">
        <f>unique_contracts!AO252</f>
        <v>3</v>
      </c>
      <c r="N257" s="99">
        <f>unique_contracts!AP252</f>
        <v>2034</v>
      </c>
      <c r="O257" s="99">
        <f>unique_contracts!AQ252</f>
        <v>3</v>
      </c>
      <c r="P257" s="99">
        <f>unique_contracts!AR252</f>
        <v>2</v>
      </c>
      <c r="Q257" s="99" t="str">
        <f>unique_contracts!BP252</f>
        <v>EnergyCapacity</v>
      </c>
      <c r="R257" s="99">
        <f t="shared" si="28"/>
        <v>1</v>
      </c>
      <c r="S257" s="99" t="str">
        <f>IFERROR(IF(AND(I257&gt;0,E257="NotHybrid"),_xlfn.CONCAT(MAX(MIN(ROUNDDOWN(I257/D257,0),8),4),INDEX(resources!$G:$G,MATCH(B257,resources!$A:$A,0))),INDEX(resources!$G:$G,MATCH(B257,resources!$A:$A,0))),"n/a")</f>
        <v>utility_pv</v>
      </c>
      <c r="T257" s="99" t="str">
        <f t="shared" si="29"/>
        <v>n/a</v>
      </c>
      <c r="U257" s="99" t="str">
        <f t="shared" si="30"/>
        <v>utility_pv</v>
      </c>
      <c r="V257" s="99">
        <f t="shared" si="31"/>
        <v>2014</v>
      </c>
      <c r="W257" s="99">
        <f t="shared" si="32"/>
        <v>2033</v>
      </c>
      <c r="X257" s="116">
        <f t="shared" si="33"/>
        <v>1</v>
      </c>
      <c r="Y257" s="116">
        <f t="shared" si="34"/>
        <v>1</v>
      </c>
      <c r="Z257" s="99">
        <f>MIN((IFERROR(IF(AND($V257&lt;=Z$1,$W257&gt;=Z$1),INDEX(Reliability!E$23:E$50,MATCH($S257,Reliability!$C$23:$C$50,0)),0),0)*IF($T257="n/a",$D257*$Y257,$G257)+IFERROR(IF(AND($V257&lt;=Z$1,$W257&gt;=Z$1),INDEX(Reliability!E$23:E$50,MATCH($T257,Reliability!$C$23:$C$50,0)),0),0)*$H257*$X257*$Y257),$D257)*$R257</f>
        <v>0.12422149571126727</v>
      </c>
      <c r="AA257" s="99">
        <f>MIN((IFERROR(IF(AND($V257&lt;=AA$1,$W257&gt;=AA$1),INDEX(Reliability!F$23:F$50,MATCH($S257,Reliability!$C$23:$C$50,0)),0),0)*IF($T257="n/a",$D257*$Y257,$G257)+IFERROR(IF(AND($V257&lt;=AA$1,$W257&gt;=AA$1),INDEX(Reliability!F$23:F$50,MATCH($T257,Reliability!$C$23:$C$50,0)),0),0)*$H257*$X257*$Y257),$D257)*$R257</f>
        <v>0.12090841359028706</v>
      </c>
      <c r="AB257" s="99">
        <f>MIN((IFERROR(IF(AND($V257&lt;=AB$1,$W257&gt;=AB$1),INDEX(Reliability!G$23:G$50,MATCH($S257,Reliability!$C$23:$C$50,0)),0),0)*IF($T257="n/a",$D257*$Y257,$G257)+IFERROR(IF(AND($V257&lt;=AB$1,$W257&gt;=AB$1),INDEX(Reliability!G$23:G$50,MATCH($T257,Reliability!$C$23:$C$50,0)),0),0)*$H257*$X257*$Y257),$D257)*$R257</f>
        <v>0.11759533146930687</v>
      </c>
      <c r="AC257" s="99">
        <f>MIN((IFERROR(IF(AND($V257&lt;=AC$1,$W257&gt;=AC$1),INDEX(Reliability!H$23:H$50,MATCH($S257,Reliability!$C$23:$C$50,0)),0),0)*IF($T257="n/a",$D257*$Y257,$G257)+IFERROR(IF(AND($V257&lt;=AC$1,$W257&gt;=AC$1),INDEX(Reliability!H$23:H$50,MATCH($T257,Reliability!$C$23:$C$50,0)),0),0)*$H257*$X257*$Y257),$D257)*$R257</f>
        <v>0.10006188535059321</v>
      </c>
      <c r="AD257" s="99">
        <f>MIN((IFERROR(IF(AND($V257&lt;=AD$1,$W257&gt;=AD$1),INDEX(Reliability!I$23:I$50,MATCH($S257,Reliability!$C$23:$C$50,0)),0),0)*IF($T257="n/a",$D257*$Y257,$G257)+IFERROR(IF(AND($V257&lt;=AD$1,$W257&gt;=AD$1),INDEX(Reliability!I$23:I$50,MATCH($T257,Reliability!$C$23:$C$50,0)),0),0)*$H257*$X257*$Y257),$D257)*$R257</f>
        <v>8.2528439231879566E-2</v>
      </c>
      <c r="AE257" s="99">
        <f>MIN((IFERROR(IF(AND($V257&lt;=AE$1,$W257&gt;=AE$1),INDEX(Reliability!J$23:J$50,MATCH($S257,Reliability!$C$23:$C$50,0)),0),0)*IF($T257="n/a",$D257*$Y257,$G257)+IFERROR(IF(AND($V257&lt;=AE$1,$W257&gt;=AE$1),INDEX(Reliability!J$23:J$50,MATCH($T257,Reliability!$C$23:$C$50,0)),0),0)*$H257*$X257*$Y257),$D257)*$R257</f>
        <v>7.6528007937523929E-2</v>
      </c>
      <c r="AF257" s="99">
        <f>MIN((IFERROR(IF(AND($V257&lt;=AF$1,$W257&gt;=AF$1),INDEX(Reliability!K$23:K$50,MATCH($S257,Reliability!$C$23:$C$50,0)),0),0)*IF($T257="n/a",$D257*$Y257,$G257)+IFERROR(IF(AND($V257&lt;=AF$1,$W257&gt;=AF$1),INDEX(Reliability!K$23:K$50,MATCH($T257,Reliability!$C$23:$C$50,0)),0),0)*$H257*$X257*$Y257),$D257)*$R257</f>
        <v>7.0527576643168277E-2</v>
      </c>
      <c r="AG257" s="99">
        <f>MIN((IFERROR(IF(AND($V257&lt;=AG$1,$W257&gt;=AG$1),INDEX(Reliability!L$23:L$50,MATCH($S257,Reliability!$C$23:$C$50,0)),0),0)*IF($T257="n/a",$D257*$Y257,$G257)+IFERROR(IF(AND($V257&lt;=AG$1,$W257&gt;=AG$1),INDEX(Reliability!L$23:L$50,MATCH($T257,Reliability!$C$23:$C$50,0)),0),0)*$H257*$X257*$Y257),$D257)*$R257</f>
        <v>6.9209261314534615E-2</v>
      </c>
      <c r="AH257" s="99">
        <f>MIN((IFERROR(IF(AND($V257&lt;=AH$1,$W257&gt;=AH$1),INDEX(Reliability!M$23:M$50,MATCH($S257,Reliability!$C$23:$C$50,0)),0),0)*IF($T257="n/a",$D257*$Y257,$G257)+IFERROR(IF(AND($V257&lt;=AH$1,$W257&gt;=AH$1),INDEX(Reliability!M$23:M$50,MATCH($T257,Reliability!$C$23:$C$50,0)),0),0)*$H257*$X257*$Y257),$D257)*$R257</f>
        <v>6.7890945985900952E-2</v>
      </c>
      <c r="AI257" s="99">
        <f>MIN((IFERROR(IF(AND($V257&lt;=AI$1,$W257&gt;=AI$1),INDEX(Reliability!N$23:N$50,MATCH($S257,Reliability!$C$23:$C$50,0)),0),0)*IF($T257="n/a",$D257*$Y257,$G257)+IFERROR(IF(AND($V257&lt;=AI$1,$W257&gt;=AI$1),INDEX(Reliability!N$23:N$50,MATCH($T257,Reliability!$C$23:$C$50,0)),0),0)*$H257*$X257*$Y257),$D257)*$R257</f>
        <v>6.657263065726729E-2</v>
      </c>
      <c r="AJ257" s="99">
        <f>MIN((IFERROR(IF(AND($V257&lt;=AJ$1,$W257&gt;=AJ$1),INDEX(Reliability!O$23:O$50,MATCH($S257,Reliability!$C$23:$C$50,0)),0),0)*IF($T257="n/a",$D257*$Y257,$G257)+IFERROR(IF(AND($V257&lt;=AJ$1,$W257&gt;=AJ$1),INDEX(Reliability!O$23:O$50,MATCH($T257,Reliability!$C$23:$C$50,0)),0),0)*$H257*$X257*$Y257),$D257)*$R257</f>
        <v>0</v>
      </c>
      <c r="AK257" s="99">
        <f>MIN((IFERROR(IF(AND($V257&lt;=AK$1,$W257&gt;=AK$1),INDEX(Reliability!P$23:P$50,MATCH($S257,Reliability!$C$23:$C$50,0)),0),0)*IF($T257="n/a",$D257*$Y257,$G257)+IFERROR(IF(AND($V257&lt;=AK$1,$W257&gt;=AK$1),INDEX(Reliability!P$23:P$50,MATCH($T257,Reliability!$C$23:$C$50,0)),0),0)*$H257*$X257*$Y257),$D257)*$R257</f>
        <v>0</v>
      </c>
    </row>
    <row r="258" spans="2:37" x14ac:dyDescent="0.25">
      <c r="B258" s="118" t="str">
        <f>unique_contracts!B253</f>
        <v>_EXISTING_GENERIC_SOLAR_1AXIS</v>
      </c>
      <c r="C258" s="99" t="str">
        <f>unique_contracts!D253</f>
        <v>Online</v>
      </c>
      <c r="D258" s="117">
        <f>unique_contracts!J253</f>
        <v>0.999</v>
      </c>
      <c r="E258" s="99">
        <f>unique_contracts!M253</f>
        <v>0</v>
      </c>
      <c r="F258" s="99">
        <f>unique_contracts!N253</f>
        <v>0</v>
      </c>
      <c r="G258" s="99">
        <f>unique_contracts!P253</f>
        <v>0</v>
      </c>
      <c r="H258" s="99">
        <f>unique_contracts!R253</f>
        <v>0</v>
      </c>
      <c r="I258" s="99">
        <f>unique_contracts!V253</f>
        <v>0</v>
      </c>
      <c r="J258" s="118" t="str">
        <f>unique_contracts!AB253</f>
        <v>Buy</v>
      </c>
      <c r="K258" s="99">
        <f>unique_contracts!AM253</f>
        <v>2014</v>
      </c>
      <c r="L258" s="99">
        <f>unique_contracts!AN253</f>
        <v>6</v>
      </c>
      <c r="M258" s="99">
        <f>unique_contracts!AO253</f>
        <v>27</v>
      </c>
      <c r="N258" s="99">
        <f>unique_contracts!AP253</f>
        <v>2034</v>
      </c>
      <c r="O258" s="99">
        <f>unique_contracts!AQ253</f>
        <v>6</v>
      </c>
      <c r="P258" s="99">
        <f>unique_contracts!AR253</f>
        <v>26</v>
      </c>
      <c r="Q258" s="99" t="str">
        <f>unique_contracts!BP253</f>
        <v>EnergyCapacity</v>
      </c>
      <c r="R258" s="99">
        <f t="shared" si="28"/>
        <v>1</v>
      </c>
      <c r="S258" s="99" t="str">
        <f>IFERROR(IF(AND(I258&gt;0,E258="NotHybrid"),_xlfn.CONCAT(MAX(MIN(ROUNDDOWN(I258/D258,0),8),4),INDEX(resources!$G:$G,MATCH(B258,resources!$A:$A,0))),INDEX(resources!$G:$G,MATCH(B258,resources!$A:$A,0))),"n/a")</f>
        <v>utility_pv</v>
      </c>
      <c r="T258" s="99" t="str">
        <f t="shared" si="29"/>
        <v>n/a</v>
      </c>
      <c r="U258" s="99" t="str">
        <f t="shared" si="30"/>
        <v>utility_pv</v>
      </c>
      <c r="V258" s="99">
        <f t="shared" si="31"/>
        <v>2015</v>
      </c>
      <c r="W258" s="99">
        <f t="shared" si="32"/>
        <v>2033</v>
      </c>
      <c r="X258" s="116">
        <f t="shared" si="33"/>
        <v>1</v>
      </c>
      <c r="Y258" s="116">
        <f t="shared" si="34"/>
        <v>1</v>
      </c>
      <c r="Z258" s="99">
        <f>MIN((IFERROR(IF(AND($V258&lt;=Z$1,$W258&gt;=Z$1),INDEX(Reliability!E$23:E$50,MATCH($S258,Reliability!$C$23:$C$50,0)),0),0)*IF($T258="n/a",$D258*$Y258,$G258)+IFERROR(IF(AND($V258&lt;=Z$1,$W258&gt;=Z$1),INDEX(Reliability!E$23:E$50,MATCH($T258,Reliability!$C$23:$C$50,0)),0),0)*$H258*$X258*$Y258),$D258)*$R258</f>
        <v>0.12422149571126727</v>
      </c>
      <c r="AA258" s="99">
        <f>MIN((IFERROR(IF(AND($V258&lt;=AA$1,$W258&gt;=AA$1),INDEX(Reliability!F$23:F$50,MATCH($S258,Reliability!$C$23:$C$50,0)),0),0)*IF($T258="n/a",$D258*$Y258,$G258)+IFERROR(IF(AND($V258&lt;=AA$1,$W258&gt;=AA$1),INDEX(Reliability!F$23:F$50,MATCH($T258,Reliability!$C$23:$C$50,0)),0),0)*$H258*$X258*$Y258),$D258)*$R258</f>
        <v>0.12090841359028706</v>
      </c>
      <c r="AB258" s="99">
        <f>MIN((IFERROR(IF(AND($V258&lt;=AB$1,$W258&gt;=AB$1),INDEX(Reliability!G$23:G$50,MATCH($S258,Reliability!$C$23:$C$50,0)),0),0)*IF($T258="n/a",$D258*$Y258,$G258)+IFERROR(IF(AND($V258&lt;=AB$1,$W258&gt;=AB$1),INDEX(Reliability!G$23:G$50,MATCH($T258,Reliability!$C$23:$C$50,0)),0),0)*$H258*$X258*$Y258),$D258)*$R258</f>
        <v>0.11759533146930687</v>
      </c>
      <c r="AC258" s="99">
        <f>MIN((IFERROR(IF(AND($V258&lt;=AC$1,$W258&gt;=AC$1),INDEX(Reliability!H$23:H$50,MATCH($S258,Reliability!$C$23:$C$50,0)),0),0)*IF($T258="n/a",$D258*$Y258,$G258)+IFERROR(IF(AND($V258&lt;=AC$1,$W258&gt;=AC$1),INDEX(Reliability!H$23:H$50,MATCH($T258,Reliability!$C$23:$C$50,0)),0),0)*$H258*$X258*$Y258),$D258)*$R258</f>
        <v>0.10006188535059321</v>
      </c>
      <c r="AD258" s="99">
        <f>MIN((IFERROR(IF(AND($V258&lt;=AD$1,$W258&gt;=AD$1),INDEX(Reliability!I$23:I$50,MATCH($S258,Reliability!$C$23:$C$50,0)),0),0)*IF($T258="n/a",$D258*$Y258,$G258)+IFERROR(IF(AND($V258&lt;=AD$1,$W258&gt;=AD$1),INDEX(Reliability!I$23:I$50,MATCH($T258,Reliability!$C$23:$C$50,0)),0),0)*$H258*$X258*$Y258),$D258)*$R258</f>
        <v>8.2528439231879566E-2</v>
      </c>
      <c r="AE258" s="99">
        <f>MIN((IFERROR(IF(AND($V258&lt;=AE$1,$W258&gt;=AE$1),INDEX(Reliability!J$23:J$50,MATCH($S258,Reliability!$C$23:$C$50,0)),0),0)*IF($T258="n/a",$D258*$Y258,$G258)+IFERROR(IF(AND($V258&lt;=AE$1,$W258&gt;=AE$1),INDEX(Reliability!J$23:J$50,MATCH($T258,Reliability!$C$23:$C$50,0)),0),0)*$H258*$X258*$Y258),$D258)*$R258</f>
        <v>7.6528007937523929E-2</v>
      </c>
      <c r="AF258" s="99">
        <f>MIN((IFERROR(IF(AND($V258&lt;=AF$1,$W258&gt;=AF$1),INDEX(Reliability!K$23:K$50,MATCH($S258,Reliability!$C$23:$C$50,0)),0),0)*IF($T258="n/a",$D258*$Y258,$G258)+IFERROR(IF(AND($V258&lt;=AF$1,$W258&gt;=AF$1),INDEX(Reliability!K$23:K$50,MATCH($T258,Reliability!$C$23:$C$50,0)),0),0)*$H258*$X258*$Y258),$D258)*$R258</f>
        <v>7.0527576643168277E-2</v>
      </c>
      <c r="AG258" s="99">
        <f>MIN((IFERROR(IF(AND($V258&lt;=AG$1,$W258&gt;=AG$1),INDEX(Reliability!L$23:L$50,MATCH($S258,Reliability!$C$23:$C$50,0)),0),0)*IF($T258="n/a",$D258*$Y258,$G258)+IFERROR(IF(AND($V258&lt;=AG$1,$W258&gt;=AG$1),INDEX(Reliability!L$23:L$50,MATCH($T258,Reliability!$C$23:$C$50,0)),0),0)*$H258*$X258*$Y258),$D258)*$R258</f>
        <v>6.9209261314534615E-2</v>
      </c>
      <c r="AH258" s="99">
        <f>MIN((IFERROR(IF(AND($V258&lt;=AH$1,$W258&gt;=AH$1),INDEX(Reliability!M$23:M$50,MATCH($S258,Reliability!$C$23:$C$50,0)),0),0)*IF($T258="n/a",$D258*$Y258,$G258)+IFERROR(IF(AND($V258&lt;=AH$1,$W258&gt;=AH$1),INDEX(Reliability!M$23:M$50,MATCH($T258,Reliability!$C$23:$C$50,0)),0),0)*$H258*$X258*$Y258),$D258)*$R258</f>
        <v>6.7890945985900952E-2</v>
      </c>
      <c r="AI258" s="99">
        <f>MIN((IFERROR(IF(AND($V258&lt;=AI$1,$W258&gt;=AI$1),INDEX(Reliability!N$23:N$50,MATCH($S258,Reliability!$C$23:$C$50,0)),0),0)*IF($T258="n/a",$D258*$Y258,$G258)+IFERROR(IF(AND($V258&lt;=AI$1,$W258&gt;=AI$1),INDEX(Reliability!N$23:N$50,MATCH($T258,Reliability!$C$23:$C$50,0)),0),0)*$H258*$X258*$Y258),$D258)*$R258</f>
        <v>6.657263065726729E-2</v>
      </c>
      <c r="AJ258" s="99">
        <f>MIN((IFERROR(IF(AND($V258&lt;=AJ$1,$W258&gt;=AJ$1),INDEX(Reliability!O$23:O$50,MATCH($S258,Reliability!$C$23:$C$50,0)),0),0)*IF($T258="n/a",$D258*$Y258,$G258)+IFERROR(IF(AND($V258&lt;=AJ$1,$W258&gt;=AJ$1),INDEX(Reliability!O$23:O$50,MATCH($T258,Reliability!$C$23:$C$50,0)),0),0)*$H258*$X258*$Y258),$D258)*$R258</f>
        <v>0</v>
      </c>
      <c r="AK258" s="99">
        <f>MIN((IFERROR(IF(AND($V258&lt;=AK$1,$W258&gt;=AK$1),INDEX(Reliability!P$23:P$50,MATCH($S258,Reliability!$C$23:$C$50,0)),0),0)*IF($T258="n/a",$D258*$Y258,$G258)+IFERROR(IF(AND($V258&lt;=AK$1,$W258&gt;=AK$1),INDEX(Reliability!P$23:P$50,MATCH($T258,Reliability!$C$23:$C$50,0)),0),0)*$H258*$X258*$Y258),$D258)*$R258</f>
        <v>0</v>
      </c>
    </row>
    <row r="259" spans="2:37" x14ac:dyDescent="0.25">
      <c r="B259" s="118" t="str">
        <f>unique_contracts!B254</f>
        <v>_EXISTING_GENERIC_SOLAR_1AXIS</v>
      </c>
      <c r="C259" s="99" t="str">
        <f>unique_contracts!D254</f>
        <v>Online</v>
      </c>
      <c r="D259" s="117">
        <f>unique_contracts!J254</f>
        <v>0.999</v>
      </c>
      <c r="E259" s="99">
        <f>unique_contracts!M254</f>
        <v>0</v>
      </c>
      <c r="F259" s="99">
        <f>unique_contracts!N254</f>
        <v>0</v>
      </c>
      <c r="G259" s="99">
        <f>unique_contracts!P254</f>
        <v>0</v>
      </c>
      <c r="H259" s="99">
        <f>unique_contracts!R254</f>
        <v>0</v>
      </c>
      <c r="I259" s="99">
        <f>unique_contracts!V254</f>
        <v>0</v>
      </c>
      <c r="J259" s="118" t="str">
        <f>unique_contracts!AB254</f>
        <v>Buy</v>
      </c>
      <c r="K259" s="99">
        <f>unique_contracts!AM254</f>
        <v>2014</v>
      </c>
      <c r="L259" s="99">
        <f>unique_contracts!AN254</f>
        <v>3</v>
      </c>
      <c r="M259" s="99">
        <f>unique_contracts!AO254</f>
        <v>3</v>
      </c>
      <c r="N259" s="99">
        <f>unique_contracts!AP254</f>
        <v>2034</v>
      </c>
      <c r="O259" s="99">
        <f>unique_contracts!AQ254</f>
        <v>3</v>
      </c>
      <c r="P259" s="99">
        <f>unique_contracts!AR254</f>
        <v>2</v>
      </c>
      <c r="Q259" s="99" t="str">
        <f>unique_contracts!BP254</f>
        <v>EnergyCapacity</v>
      </c>
      <c r="R259" s="99">
        <f t="shared" si="28"/>
        <v>1</v>
      </c>
      <c r="S259" s="99" t="str">
        <f>IFERROR(IF(AND(I259&gt;0,E259="NotHybrid"),_xlfn.CONCAT(MAX(MIN(ROUNDDOWN(I259/D259,0),8),4),INDEX(resources!$G:$G,MATCH(B259,resources!$A:$A,0))),INDEX(resources!$G:$G,MATCH(B259,resources!$A:$A,0))),"n/a")</f>
        <v>utility_pv</v>
      </c>
      <c r="T259" s="99" t="str">
        <f t="shared" si="29"/>
        <v>n/a</v>
      </c>
      <c r="U259" s="99" t="str">
        <f t="shared" si="30"/>
        <v>utility_pv</v>
      </c>
      <c r="V259" s="99">
        <f t="shared" si="31"/>
        <v>2014</v>
      </c>
      <c r="W259" s="99">
        <f t="shared" si="32"/>
        <v>2033</v>
      </c>
      <c r="X259" s="116">
        <f t="shared" si="33"/>
        <v>1</v>
      </c>
      <c r="Y259" s="116">
        <f t="shared" si="34"/>
        <v>1</v>
      </c>
      <c r="Z259" s="99">
        <f>MIN((IFERROR(IF(AND($V259&lt;=Z$1,$W259&gt;=Z$1),INDEX(Reliability!E$23:E$50,MATCH($S259,Reliability!$C$23:$C$50,0)),0),0)*IF($T259="n/a",$D259*$Y259,$G259)+IFERROR(IF(AND($V259&lt;=Z$1,$W259&gt;=Z$1),INDEX(Reliability!E$23:E$50,MATCH($T259,Reliability!$C$23:$C$50,0)),0),0)*$H259*$X259*$Y259),$D259)*$R259</f>
        <v>0.12422149571126727</v>
      </c>
      <c r="AA259" s="99">
        <f>MIN((IFERROR(IF(AND($V259&lt;=AA$1,$W259&gt;=AA$1),INDEX(Reliability!F$23:F$50,MATCH($S259,Reliability!$C$23:$C$50,0)),0),0)*IF($T259="n/a",$D259*$Y259,$G259)+IFERROR(IF(AND($V259&lt;=AA$1,$W259&gt;=AA$1),INDEX(Reliability!F$23:F$50,MATCH($T259,Reliability!$C$23:$C$50,0)),0),0)*$H259*$X259*$Y259),$D259)*$R259</f>
        <v>0.12090841359028706</v>
      </c>
      <c r="AB259" s="99">
        <f>MIN((IFERROR(IF(AND($V259&lt;=AB$1,$W259&gt;=AB$1),INDEX(Reliability!G$23:G$50,MATCH($S259,Reliability!$C$23:$C$50,0)),0),0)*IF($T259="n/a",$D259*$Y259,$G259)+IFERROR(IF(AND($V259&lt;=AB$1,$W259&gt;=AB$1),INDEX(Reliability!G$23:G$50,MATCH($T259,Reliability!$C$23:$C$50,0)),0),0)*$H259*$X259*$Y259),$D259)*$R259</f>
        <v>0.11759533146930687</v>
      </c>
      <c r="AC259" s="99">
        <f>MIN((IFERROR(IF(AND($V259&lt;=AC$1,$W259&gt;=AC$1),INDEX(Reliability!H$23:H$50,MATCH($S259,Reliability!$C$23:$C$50,0)),0),0)*IF($T259="n/a",$D259*$Y259,$G259)+IFERROR(IF(AND($V259&lt;=AC$1,$W259&gt;=AC$1),INDEX(Reliability!H$23:H$50,MATCH($T259,Reliability!$C$23:$C$50,0)),0),0)*$H259*$X259*$Y259),$D259)*$R259</f>
        <v>0.10006188535059321</v>
      </c>
      <c r="AD259" s="99">
        <f>MIN((IFERROR(IF(AND($V259&lt;=AD$1,$W259&gt;=AD$1),INDEX(Reliability!I$23:I$50,MATCH($S259,Reliability!$C$23:$C$50,0)),0),0)*IF($T259="n/a",$D259*$Y259,$G259)+IFERROR(IF(AND($V259&lt;=AD$1,$W259&gt;=AD$1),INDEX(Reliability!I$23:I$50,MATCH($T259,Reliability!$C$23:$C$50,0)),0),0)*$H259*$X259*$Y259),$D259)*$R259</f>
        <v>8.2528439231879566E-2</v>
      </c>
      <c r="AE259" s="99">
        <f>MIN((IFERROR(IF(AND($V259&lt;=AE$1,$W259&gt;=AE$1),INDEX(Reliability!J$23:J$50,MATCH($S259,Reliability!$C$23:$C$50,0)),0),0)*IF($T259="n/a",$D259*$Y259,$G259)+IFERROR(IF(AND($V259&lt;=AE$1,$W259&gt;=AE$1),INDEX(Reliability!J$23:J$50,MATCH($T259,Reliability!$C$23:$C$50,0)),0),0)*$H259*$X259*$Y259),$D259)*$R259</f>
        <v>7.6528007937523929E-2</v>
      </c>
      <c r="AF259" s="99">
        <f>MIN((IFERROR(IF(AND($V259&lt;=AF$1,$W259&gt;=AF$1),INDEX(Reliability!K$23:K$50,MATCH($S259,Reliability!$C$23:$C$50,0)),0),0)*IF($T259="n/a",$D259*$Y259,$G259)+IFERROR(IF(AND($V259&lt;=AF$1,$W259&gt;=AF$1),INDEX(Reliability!K$23:K$50,MATCH($T259,Reliability!$C$23:$C$50,0)),0),0)*$H259*$X259*$Y259),$D259)*$R259</f>
        <v>7.0527576643168277E-2</v>
      </c>
      <c r="AG259" s="99">
        <f>MIN((IFERROR(IF(AND($V259&lt;=AG$1,$W259&gt;=AG$1),INDEX(Reliability!L$23:L$50,MATCH($S259,Reliability!$C$23:$C$50,0)),0),0)*IF($T259="n/a",$D259*$Y259,$G259)+IFERROR(IF(AND($V259&lt;=AG$1,$W259&gt;=AG$1),INDEX(Reliability!L$23:L$50,MATCH($T259,Reliability!$C$23:$C$50,0)),0),0)*$H259*$X259*$Y259),$D259)*$R259</f>
        <v>6.9209261314534615E-2</v>
      </c>
      <c r="AH259" s="99">
        <f>MIN((IFERROR(IF(AND($V259&lt;=AH$1,$W259&gt;=AH$1),INDEX(Reliability!M$23:M$50,MATCH($S259,Reliability!$C$23:$C$50,0)),0),0)*IF($T259="n/a",$D259*$Y259,$G259)+IFERROR(IF(AND($V259&lt;=AH$1,$W259&gt;=AH$1),INDEX(Reliability!M$23:M$50,MATCH($T259,Reliability!$C$23:$C$50,0)),0),0)*$H259*$X259*$Y259),$D259)*$R259</f>
        <v>6.7890945985900952E-2</v>
      </c>
      <c r="AI259" s="99">
        <f>MIN((IFERROR(IF(AND($V259&lt;=AI$1,$W259&gt;=AI$1),INDEX(Reliability!N$23:N$50,MATCH($S259,Reliability!$C$23:$C$50,0)),0),0)*IF($T259="n/a",$D259*$Y259,$G259)+IFERROR(IF(AND($V259&lt;=AI$1,$W259&gt;=AI$1),INDEX(Reliability!N$23:N$50,MATCH($T259,Reliability!$C$23:$C$50,0)),0),0)*$H259*$X259*$Y259),$D259)*$R259</f>
        <v>6.657263065726729E-2</v>
      </c>
      <c r="AJ259" s="99">
        <f>MIN((IFERROR(IF(AND($V259&lt;=AJ$1,$W259&gt;=AJ$1),INDEX(Reliability!O$23:O$50,MATCH($S259,Reliability!$C$23:$C$50,0)),0),0)*IF($T259="n/a",$D259*$Y259,$G259)+IFERROR(IF(AND($V259&lt;=AJ$1,$W259&gt;=AJ$1),INDEX(Reliability!O$23:O$50,MATCH($T259,Reliability!$C$23:$C$50,0)),0),0)*$H259*$X259*$Y259),$D259)*$R259</f>
        <v>0</v>
      </c>
      <c r="AK259" s="99">
        <f>MIN((IFERROR(IF(AND($V259&lt;=AK$1,$W259&gt;=AK$1),INDEX(Reliability!P$23:P$50,MATCH($S259,Reliability!$C$23:$C$50,0)),0),0)*IF($T259="n/a",$D259*$Y259,$G259)+IFERROR(IF(AND($V259&lt;=AK$1,$W259&gt;=AK$1),INDEX(Reliability!P$23:P$50,MATCH($T259,Reliability!$C$23:$C$50,0)),0),0)*$H259*$X259*$Y259),$D259)*$R259</f>
        <v>0</v>
      </c>
    </row>
    <row r="260" spans="2:37" x14ac:dyDescent="0.25">
      <c r="B260" s="118" t="str">
        <f>unique_contracts!B255</f>
        <v>_EXISTING_GENERIC_SOLAR_1AXIS</v>
      </c>
      <c r="C260" s="99" t="str">
        <f>unique_contracts!D255</f>
        <v>Online</v>
      </c>
      <c r="D260" s="117">
        <f>unique_contracts!J255</f>
        <v>0.25</v>
      </c>
      <c r="E260" s="99">
        <f>unique_contracts!M255</f>
        <v>0</v>
      </c>
      <c r="F260" s="99">
        <f>unique_contracts!N255</f>
        <v>0</v>
      </c>
      <c r="G260" s="99">
        <f>unique_contracts!P255</f>
        <v>0</v>
      </c>
      <c r="H260" s="99">
        <f>unique_contracts!R255</f>
        <v>0</v>
      </c>
      <c r="I260" s="99">
        <f>unique_contracts!V255</f>
        <v>0</v>
      </c>
      <c r="J260" s="118" t="str">
        <f>unique_contracts!AB255</f>
        <v>Buy</v>
      </c>
      <c r="K260" s="99">
        <f>unique_contracts!AM255</f>
        <v>2014</v>
      </c>
      <c r="L260" s="99">
        <f>unique_contracts!AN255</f>
        <v>1</v>
      </c>
      <c r="M260" s="99">
        <f>unique_contracts!AO255</f>
        <v>1</v>
      </c>
      <c r="N260" s="99">
        <f>unique_contracts!AP255</f>
        <v>2033</v>
      </c>
      <c r="O260" s="99">
        <f>unique_contracts!AQ255</f>
        <v>12</v>
      </c>
      <c r="P260" s="99">
        <f>unique_contracts!AR255</f>
        <v>31</v>
      </c>
      <c r="Q260" s="99" t="str">
        <f>unique_contracts!BP255</f>
        <v>EnergyCapacity</v>
      </c>
      <c r="R260" s="99">
        <f t="shared" si="28"/>
        <v>1</v>
      </c>
      <c r="S260" s="99" t="str">
        <f>IFERROR(IF(AND(I260&gt;0,E260="NotHybrid"),_xlfn.CONCAT(MAX(MIN(ROUNDDOWN(I260/D260,0),8),4),INDEX(resources!$G:$G,MATCH(B260,resources!$A:$A,0))),INDEX(resources!$G:$G,MATCH(B260,resources!$A:$A,0))),"n/a")</f>
        <v>utility_pv</v>
      </c>
      <c r="T260" s="99" t="str">
        <f t="shared" si="29"/>
        <v>n/a</v>
      </c>
      <c r="U260" s="99" t="str">
        <f t="shared" si="30"/>
        <v>utility_pv</v>
      </c>
      <c r="V260" s="99">
        <f t="shared" si="31"/>
        <v>2014</v>
      </c>
      <c r="W260" s="99">
        <f t="shared" si="32"/>
        <v>2033</v>
      </c>
      <c r="X260" s="116">
        <f t="shared" si="33"/>
        <v>1</v>
      </c>
      <c r="Y260" s="116">
        <f t="shared" si="34"/>
        <v>1</v>
      </c>
      <c r="Z260" s="99">
        <f>MIN((IFERROR(IF(AND($V260&lt;=Z$1,$W260&gt;=Z$1),INDEX(Reliability!E$23:E$50,MATCH($S260,Reliability!$C$23:$C$50,0)),0),0)*IF($T260="n/a",$D260*$Y260,$G260)+IFERROR(IF(AND($V260&lt;=Z$1,$W260&gt;=Z$1),INDEX(Reliability!E$23:E$50,MATCH($T260,Reliability!$C$23:$C$50,0)),0),0)*$H260*$X260*$Y260),$D260)*$R260</f>
        <v>3.1086460388205023E-2</v>
      </c>
      <c r="AA260" s="99">
        <f>MIN((IFERROR(IF(AND($V260&lt;=AA$1,$W260&gt;=AA$1),INDEX(Reliability!F$23:F$50,MATCH($S260,Reliability!$C$23:$C$50,0)),0),0)*IF($T260="n/a",$D260*$Y260,$G260)+IFERROR(IF(AND($V260&lt;=AA$1,$W260&gt;=AA$1),INDEX(Reliability!F$23:F$50,MATCH($T260,Reliability!$C$23:$C$50,0)),0),0)*$H260*$X260*$Y260),$D260)*$R260</f>
        <v>3.0257360758330097E-2</v>
      </c>
      <c r="AB260" s="99">
        <f>MIN((IFERROR(IF(AND($V260&lt;=AB$1,$W260&gt;=AB$1),INDEX(Reliability!G$23:G$50,MATCH($S260,Reliability!$C$23:$C$50,0)),0),0)*IF($T260="n/a",$D260*$Y260,$G260)+IFERROR(IF(AND($V260&lt;=AB$1,$W260&gt;=AB$1),INDEX(Reliability!G$23:G$50,MATCH($T260,Reliability!$C$23:$C$50,0)),0),0)*$H260*$X260*$Y260),$D260)*$R260</f>
        <v>2.9428261128455171E-2</v>
      </c>
      <c r="AC260" s="99">
        <f>MIN((IFERROR(IF(AND($V260&lt;=AC$1,$W260&gt;=AC$1),INDEX(Reliability!H$23:H$50,MATCH($S260,Reliability!$C$23:$C$50,0)),0),0)*IF($T260="n/a",$D260*$Y260,$G260)+IFERROR(IF(AND($V260&lt;=AC$1,$W260&gt;=AC$1),INDEX(Reliability!H$23:H$50,MATCH($T260,Reliability!$C$23:$C$50,0)),0),0)*$H260*$X260*$Y260),$D260)*$R260</f>
        <v>2.50405118494978E-2</v>
      </c>
      <c r="AD260" s="99">
        <f>MIN((IFERROR(IF(AND($V260&lt;=AD$1,$W260&gt;=AD$1),INDEX(Reliability!I$23:I$50,MATCH($S260,Reliability!$C$23:$C$50,0)),0),0)*IF($T260="n/a",$D260*$Y260,$G260)+IFERROR(IF(AND($V260&lt;=AD$1,$W260&gt;=AD$1),INDEX(Reliability!I$23:I$50,MATCH($T260,Reliability!$C$23:$C$50,0)),0),0)*$H260*$X260*$Y260),$D260)*$R260</f>
        <v>2.0652762570540432E-2</v>
      </c>
      <c r="AE260" s="99">
        <f>MIN((IFERROR(IF(AND($V260&lt;=AE$1,$W260&gt;=AE$1),INDEX(Reliability!J$23:J$50,MATCH($S260,Reliability!$C$23:$C$50,0)),0),0)*IF($T260="n/a",$D260*$Y260,$G260)+IFERROR(IF(AND($V260&lt;=AE$1,$W260&gt;=AE$1),INDEX(Reliability!J$23:J$50,MATCH($T260,Reliability!$C$23:$C$50,0)),0),0)*$H260*$X260*$Y260),$D260)*$R260</f>
        <v>1.9151153137518501E-2</v>
      </c>
      <c r="AF260" s="99">
        <f>MIN((IFERROR(IF(AND($V260&lt;=AF$1,$W260&gt;=AF$1),INDEX(Reliability!K$23:K$50,MATCH($S260,Reliability!$C$23:$C$50,0)),0),0)*IF($T260="n/a",$D260*$Y260,$G260)+IFERROR(IF(AND($V260&lt;=AF$1,$W260&gt;=AF$1),INDEX(Reliability!K$23:K$50,MATCH($T260,Reliability!$C$23:$C$50,0)),0),0)*$H260*$X260*$Y260),$D260)*$R260</f>
        <v>1.7649543704496565E-2</v>
      </c>
      <c r="AG260" s="99">
        <f>MIN((IFERROR(IF(AND($V260&lt;=AG$1,$W260&gt;=AG$1),INDEX(Reliability!L$23:L$50,MATCH($S260,Reliability!$C$23:$C$50,0)),0),0)*IF($T260="n/a",$D260*$Y260,$G260)+IFERROR(IF(AND($V260&lt;=AG$1,$W260&gt;=AG$1),INDEX(Reliability!L$23:L$50,MATCH($T260,Reliability!$C$23:$C$50,0)),0),0)*$H260*$X260*$Y260),$D260)*$R260</f>
        <v>1.7319634963597251E-2</v>
      </c>
      <c r="AH260" s="99">
        <f>MIN((IFERROR(IF(AND($V260&lt;=AH$1,$W260&gt;=AH$1),INDEX(Reliability!M$23:M$50,MATCH($S260,Reliability!$C$23:$C$50,0)),0),0)*IF($T260="n/a",$D260*$Y260,$G260)+IFERROR(IF(AND($V260&lt;=AH$1,$W260&gt;=AH$1),INDEX(Reliability!M$23:M$50,MATCH($T260,Reliability!$C$23:$C$50,0)),0),0)*$H260*$X260*$Y260),$D260)*$R260</f>
        <v>1.6989726222697937E-2</v>
      </c>
      <c r="AI260" s="99">
        <f>MIN((IFERROR(IF(AND($V260&lt;=AI$1,$W260&gt;=AI$1),INDEX(Reliability!N$23:N$50,MATCH($S260,Reliability!$C$23:$C$50,0)),0),0)*IF($T260="n/a",$D260*$Y260,$G260)+IFERROR(IF(AND($V260&lt;=AI$1,$W260&gt;=AI$1),INDEX(Reliability!N$23:N$50,MATCH($T260,Reliability!$C$23:$C$50,0)),0),0)*$H260*$X260*$Y260),$D260)*$R260</f>
        <v>1.6659817481798622E-2</v>
      </c>
      <c r="AJ260" s="99">
        <f>MIN((IFERROR(IF(AND($V260&lt;=AJ$1,$W260&gt;=AJ$1),INDEX(Reliability!O$23:O$50,MATCH($S260,Reliability!$C$23:$C$50,0)),0),0)*IF($T260="n/a",$D260*$Y260,$G260)+IFERROR(IF(AND($V260&lt;=AJ$1,$W260&gt;=AJ$1),INDEX(Reliability!O$23:O$50,MATCH($T260,Reliability!$C$23:$C$50,0)),0),0)*$H260*$X260*$Y260),$D260)*$R260</f>
        <v>0</v>
      </c>
      <c r="AK260" s="99">
        <f>MIN((IFERROR(IF(AND($V260&lt;=AK$1,$W260&gt;=AK$1),INDEX(Reliability!P$23:P$50,MATCH($S260,Reliability!$C$23:$C$50,0)),0),0)*IF($T260="n/a",$D260*$Y260,$G260)+IFERROR(IF(AND($V260&lt;=AK$1,$W260&gt;=AK$1),INDEX(Reliability!P$23:P$50,MATCH($T260,Reliability!$C$23:$C$50,0)),0),0)*$H260*$X260*$Y260),$D260)*$R260</f>
        <v>0</v>
      </c>
    </row>
    <row r="261" spans="2:37" x14ac:dyDescent="0.25">
      <c r="B261" s="118" t="str">
        <f>unique_contracts!B256</f>
        <v>_EXISTING_GENERIC_SOLAR_1AXIS</v>
      </c>
      <c r="C261" s="99" t="str">
        <f>unique_contracts!D256</f>
        <v>Online</v>
      </c>
      <c r="D261" s="117">
        <f>unique_contracts!J256</f>
        <v>0.999</v>
      </c>
      <c r="E261" s="99">
        <f>unique_contracts!M256</f>
        <v>0</v>
      </c>
      <c r="F261" s="99">
        <f>unique_contracts!N256</f>
        <v>0</v>
      </c>
      <c r="G261" s="99">
        <f>unique_contracts!P256</f>
        <v>0</v>
      </c>
      <c r="H261" s="99">
        <f>unique_contracts!R256</f>
        <v>0</v>
      </c>
      <c r="I261" s="99">
        <f>unique_contracts!V256</f>
        <v>0</v>
      </c>
      <c r="J261" s="118" t="str">
        <f>unique_contracts!AB256</f>
        <v>Buy</v>
      </c>
      <c r="K261" s="99">
        <f>unique_contracts!AM256</f>
        <v>2014</v>
      </c>
      <c r="L261" s="99">
        <f>unique_contracts!AN256</f>
        <v>3</v>
      </c>
      <c r="M261" s="99">
        <f>unique_contracts!AO256</f>
        <v>6</v>
      </c>
      <c r="N261" s="99">
        <f>unique_contracts!AP256</f>
        <v>2034</v>
      </c>
      <c r="O261" s="99">
        <f>unique_contracts!AQ256</f>
        <v>3</v>
      </c>
      <c r="P261" s="99">
        <f>unique_contracts!AR256</f>
        <v>5</v>
      </c>
      <c r="Q261" s="99" t="str">
        <f>unique_contracts!BP256</f>
        <v>EnergyCapacity</v>
      </c>
      <c r="R261" s="99">
        <f t="shared" si="28"/>
        <v>1</v>
      </c>
      <c r="S261" s="99" t="str">
        <f>IFERROR(IF(AND(I261&gt;0,E261="NotHybrid"),_xlfn.CONCAT(MAX(MIN(ROUNDDOWN(I261/D261,0),8),4),INDEX(resources!$G:$G,MATCH(B261,resources!$A:$A,0))),INDEX(resources!$G:$G,MATCH(B261,resources!$A:$A,0))),"n/a")</f>
        <v>utility_pv</v>
      </c>
      <c r="T261" s="99" t="str">
        <f t="shared" si="29"/>
        <v>n/a</v>
      </c>
      <c r="U261" s="99" t="str">
        <f t="shared" si="30"/>
        <v>utility_pv</v>
      </c>
      <c r="V261" s="99">
        <f t="shared" si="31"/>
        <v>2014</v>
      </c>
      <c r="W261" s="99">
        <f t="shared" si="32"/>
        <v>2033</v>
      </c>
      <c r="X261" s="116">
        <f t="shared" si="33"/>
        <v>1</v>
      </c>
      <c r="Y261" s="116">
        <f t="shared" si="34"/>
        <v>1</v>
      </c>
      <c r="Z261" s="99">
        <f>MIN((IFERROR(IF(AND($V261&lt;=Z$1,$W261&gt;=Z$1),INDEX(Reliability!E$23:E$50,MATCH($S261,Reliability!$C$23:$C$50,0)),0),0)*IF($T261="n/a",$D261*$Y261,$G261)+IFERROR(IF(AND($V261&lt;=Z$1,$W261&gt;=Z$1),INDEX(Reliability!E$23:E$50,MATCH($T261,Reliability!$C$23:$C$50,0)),0),0)*$H261*$X261*$Y261),$D261)*$R261</f>
        <v>0.12422149571126727</v>
      </c>
      <c r="AA261" s="99">
        <f>MIN((IFERROR(IF(AND($V261&lt;=AA$1,$W261&gt;=AA$1),INDEX(Reliability!F$23:F$50,MATCH($S261,Reliability!$C$23:$C$50,0)),0),0)*IF($T261="n/a",$D261*$Y261,$G261)+IFERROR(IF(AND($V261&lt;=AA$1,$W261&gt;=AA$1),INDEX(Reliability!F$23:F$50,MATCH($T261,Reliability!$C$23:$C$50,0)),0),0)*$H261*$X261*$Y261),$D261)*$R261</f>
        <v>0.12090841359028706</v>
      </c>
      <c r="AB261" s="99">
        <f>MIN((IFERROR(IF(AND($V261&lt;=AB$1,$W261&gt;=AB$1),INDEX(Reliability!G$23:G$50,MATCH($S261,Reliability!$C$23:$C$50,0)),0),0)*IF($T261="n/a",$D261*$Y261,$G261)+IFERROR(IF(AND($V261&lt;=AB$1,$W261&gt;=AB$1),INDEX(Reliability!G$23:G$50,MATCH($T261,Reliability!$C$23:$C$50,0)),0),0)*$H261*$X261*$Y261),$D261)*$R261</f>
        <v>0.11759533146930687</v>
      </c>
      <c r="AC261" s="99">
        <f>MIN((IFERROR(IF(AND($V261&lt;=AC$1,$W261&gt;=AC$1),INDEX(Reliability!H$23:H$50,MATCH($S261,Reliability!$C$23:$C$50,0)),0),0)*IF($T261="n/a",$D261*$Y261,$G261)+IFERROR(IF(AND($V261&lt;=AC$1,$W261&gt;=AC$1),INDEX(Reliability!H$23:H$50,MATCH($T261,Reliability!$C$23:$C$50,0)),0),0)*$H261*$X261*$Y261),$D261)*$R261</f>
        <v>0.10006188535059321</v>
      </c>
      <c r="AD261" s="99">
        <f>MIN((IFERROR(IF(AND($V261&lt;=AD$1,$W261&gt;=AD$1),INDEX(Reliability!I$23:I$50,MATCH($S261,Reliability!$C$23:$C$50,0)),0),0)*IF($T261="n/a",$D261*$Y261,$G261)+IFERROR(IF(AND($V261&lt;=AD$1,$W261&gt;=AD$1),INDEX(Reliability!I$23:I$50,MATCH($T261,Reliability!$C$23:$C$50,0)),0),0)*$H261*$X261*$Y261),$D261)*$R261</f>
        <v>8.2528439231879566E-2</v>
      </c>
      <c r="AE261" s="99">
        <f>MIN((IFERROR(IF(AND($V261&lt;=AE$1,$W261&gt;=AE$1),INDEX(Reliability!J$23:J$50,MATCH($S261,Reliability!$C$23:$C$50,0)),0),0)*IF($T261="n/a",$D261*$Y261,$G261)+IFERROR(IF(AND($V261&lt;=AE$1,$W261&gt;=AE$1),INDEX(Reliability!J$23:J$50,MATCH($T261,Reliability!$C$23:$C$50,0)),0),0)*$H261*$X261*$Y261),$D261)*$R261</f>
        <v>7.6528007937523929E-2</v>
      </c>
      <c r="AF261" s="99">
        <f>MIN((IFERROR(IF(AND($V261&lt;=AF$1,$W261&gt;=AF$1),INDEX(Reliability!K$23:K$50,MATCH($S261,Reliability!$C$23:$C$50,0)),0),0)*IF($T261="n/a",$D261*$Y261,$G261)+IFERROR(IF(AND($V261&lt;=AF$1,$W261&gt;=AF$1),INDEX(Reliability!K$23:K$50,MATCH($T261,Reliability!$C$23:$C$50,0)),0),0)*$H261*$X261*$Y261),$D261)*$R261</f>
        <v>7.0527576643168277E-2</v>
      </c>
      <c r="AG261" s="99">
        <f>MIN((IFERROR(IF(AND($V261&lt;=AG$1,$W261&gt;=AG$1),INDEX(Reliability!L$23:L$50,MATCH($S261,Reliability!$C$23:$C$50,0)),0),0)*IF($T261="n/a",$D261*$Y261,$G261)+IFERROR(IF(AND($V261&lt;=AG$1,$W261&gt;=AG$1),INDEX(Reliability!L$23:L$50,MATCH($T261,Reliability!$C$23:$C$50,0)),0),0)*$H261*$X261*$Y261),$D261)*$R261</f>
        <v>6.9209261314534615E-2</v>
      </c>
      <c r="AH261" s="99">
        <f>MIN((IFERROR(IF(AND($V261&lt;=AH$1,$W261&gt;=AH$1),INDEX(Reliability!M$23:M$50,MATCH($S261,Reliability!$C$23:$C$50,0)),0),0)*IF($T261="n/a",$D261*$Y261,$G261)+IFERROR(IF(AND($V261&lt;=AH$1,$W261&gt;=AH$1),INDEX(Reliability!M$23:M$50,MATCH($T261,Reliability!$C$23:$C$50,0)),0),0)*$H261*$X261*$Y261),$D261)*$R261</f>
        <v>6.7890945985900952E-2</v>
      </c>
      <c r="AI261" s="99">
        <f>MIN((IFERROR(IF(AND($V261&lt;=AI$1,$W261&gt;=AI$1),INDEX(Reliability!N$23:N$50,MATCH($S261,Reliability!$C$23:$C$50,0)),0),0)*IF($T261="n/a",$D261*$Y261,$G261)+IFERROR(IF(AND($V261&lt;=AI$1,$W261&gt;=AI$1),INDEX(Reliability!N$23:N$50,MATCH($T261,Reliability!$C$23:$C$50,0)),0),0)*$H261*$X261*$Y261),$D261)*$R261</f>
        <v>6.657263065726729E-2</v>
      </c>
      <c r="AJ261" s="99">
        <f>MIN((IFERROR(IF(AND($V261&lt;=AJ$1,$W261&gt;=AJ$1),INDEX(Reliability!O$23:O$50,MATCH($S261,Reliability!$C$23:$C$50,0)),0),0)*IF($T261="n/a",$D261*$Y261,$G261)+IFERROR(IF(AND($V261&lt;=AJ$1,$W261&gt;=AJ$1),INDEX(Reliability!O$23:O$50,MATCH($T261,Reliability!$C$23:$C$50,0)),0),0)*$H261*$X261*$Y261),$D261)*$R261</f>
        <v>0</v>
      </c>
      <c r="AK261" s="99">
        <f>MIN((IFERROR(IF(AND($V261&lt;=AK$1,$W261&gt;=AK$1),INDEX(Reliability!P$23:P$50,MATCH($S261,Reliability!$C$23:$C$50,0)),0),0)*IF($T261="n/a",$D261*$Y261,$G261)+IFERROR(IF(AND($V261&lt;=AK$1,$W261&gt;=AK$1),INDEX(Reliability!P$23:P$50,MATCH($T261,Reliability!$C$23:$C$50,0)),0),0)*$H261*$X261*$Y261),$D261)*$R261</f>
        <v>0</v>
      </c>
    </row>
    <row r="262" spans="2:37" x14ac:dyDescent="0.25">
      <c r="B262" s="118" t="str">
        <f>unique_contracts!B257</f>
        <v>_EXISTING_GENERIC_SOLAR_1AXIS</v>
      </c>
      <c r="C262" s="99" t="str">
        <f>unique_contracts!D257</f>
        <v>Online</v>
      </c>
      <c r="D262" s="117">
        <f>unique_contracts!J257</f>
        <v>0.5</v>
      </c>
      <c r="E262" s="99">
        <f>unique_contracts!M257</f>
        <v>0</v>
      </c>
      <c r="F262" s="99">
        <f>unique_contracts!N257</f>
        <v>0</v>
      </c>
      <c r="G262" s="99">
        <f>unique_contracts!P257</f>
        <v>0</v>
      </c>
      <c r="H262" s="99">
        <f>unique_contracts!R257</f>
        <v>0</v>
      </c>
      <c r="I262" s="99">
        <f>unique_contracts!V257</f>
        <v>0</v>
      </c>
      <c r="J262" s="118" t="str">
        <f>unique_contracts!AB257</f>
        <v>Buy</v>
      </c>
      <c r="K262" s="99">
        <f>unique_contracts!AM257</f>
        <v>2014</v>
      </c>
      <c r="L262" s="99">
        <f>unique_contracts!AN257</f>
        <v>3</v>
      </c>
      <c r="M262" s="99">
        <f>unique_contracts!AO257</f>
        <v>3</v>
      </c>
      <c r="N262" s="99">
        <f>unique_contracts!AP257</f>
        <v>2034</v>
      </c>
      <c r="O262" s="99">
        <f>unique_contracts!AQ257</f>
        <v>3</v>
      </c>
      <c r="P262" s="99">
        <f>unique_contracts!AR257</f>
        <v>2</v>
      </c>
      <c r="Q262" s="99" t="str">
        <f>unique_contracts!BP257</f>
        <v>EnergyCapacity</v>
      </c>
      <c r="R262" s="99">
        <f t="shared" si="28"/>
        <v>1</v>
      </c>
      <c r="S262" s="99" t="str">
        <f>IFERROR(IF(AND(I262&gt;0,E262="NotHybrid"),_xlfn.CONCAT(MAX(MIN(ROUNDDOWN(I262/D262,0),8),4),INDEX(resources!$G:$G,MATCH(B262,resources!$A:$A,0))),INDEX(resources!$G:$G,MATCH(B262,resources!$A:$A,0))),"n/a")</f>
        <v>utility_pv</v>
      </c>
      <c r="T262" s="99" t="str">
        <f t="shared" si="29"/>
        <v>n/a</v>
      </c>
      <c r="U262" s="99" t="str">
        <f t="shared" si="30"/>
        <v>utility_pv</v>
      </c>
      <c r="V262" s="99">
        <f t="shared" si="31"/>
        <v>2014</v>
      </c>
      <c r="W262" s="99">
        <f t="shared" si="32"/>
        <v>2033</v>
      </c>
      <c r="X262" s="116">
        <f t="shared" si="33"/>
        <v>1</v>
      </c>
      <c r="Y262" s="116">
        <f t="shared" si="34"/>
        <v>1</v>
      </c>
      <c r="Z262" s="99">
        <f>MIN((IFERROR(IF(AND($V262&lt;=Z$1,$W262&gt;=Z$1),INDEX(Reliability!E$23:E$50,MATCH($S262,Reliability!$C$23:$C$50,0)),0),0)*IF($T262="n/a",$D262*$Y262,$G262)+IFERROR(IF(AND($V262&lt;=Z$1,$W262&gt;=Z$1),INDEX(Reliability!E$23:E$50,MATCH($T262,Reliability!$C$23:$C$50,0)),0),0)*$H262*$X262*$Y262),$D262)*$R262</f>
        <v>6.2172920776410047E-2</v>
      </c>
      <c r="AA262" s="99">
        <f>MIN((IFERROR(IF(AND($V262&lt;=AA$1,$W262&gt;=AA$1),INDEX(Reliability!F$23:F$50,MATCH($S262,Reliability!$C$23:$C$50,0)),0),0)*IF($T262="n/a",$D262*$Y262,$G262)+IFERROR(IF(AND($V262&lt;=AA$1,$W262&gt;=AA$1),INDEX(Reliability!F$23:F$50,MATCH($T262,Reliability!$C$23:$C$50,0)),0),0)*$H262*$X262*$Y262),$D262)*$R262</f>
        <v>6.0514721516660194E-2</v>
      </c>
      <c r="AB262" s="99">
        <f>MIN((IFERROR(IF(AND($V262&lt;=AB$1,$W262&gt;=AB$1),INDEX(Reliability!G$23:G$50,MATCH($S262,Reliability!$C$23:$C$50,0)),0),0)*IF($T262="n/a",$D262*$Y262,$G262)+IFERROR(IF(AND($V262&lt;=AB$1,$W262&gt;=AB$1),INDEX(Reliability!G$23:G$50,MATCH($T262,Reliability!$C$23:$C$50,0)),0),0)*$H262*$X262*$Y262),$D262)*$R262</f>
        <v>5.8856522256910342E-2</v>
      </c>
      <c r="AC262" s="99">
        <f>MIN((IFERROR(IF(AND($V262&lt;=AC$1,$W262&gt;=AC$1),INDEX(Reliability!H$23:H$50,MATCH($S262,Reliability!$C$23:$C$50,0)),0),0)*IF($T262="n/a",$D262*$Y262,$G262)+IFERROR(IF(AND($V262&lt;=AC$1,$W262&gt;=AC$1),INDEX(Reliability!H$23:H$50,MATCH($T262,Reliability!$C$23:$C$50,0)),0),0)*$H262*$X262*$Y262),$D262)*$R262</f>
        <v>5.00810236989956E-2</v>
      </c>
      <c r="AD262" s="99">
        <f>MIN((IFERROR(IF(AND($V262&lt;=AD$1,$W262&gt;=AD$1),INDEX(Reliability!I$23:I$50,MATCH($S262,Reliability!$C$23:$C$50,0)),0),0)*IF($T262="n/a",$D262*$Y262,$G262)+IFERROR(IF(AND($V262&lt;=AD$1,$W262&gt;=AD$1),INDEX(Reliability!I$23:I$50,MATCH($T262,Reliability!$C$23:$C$50,0)),0),0)*$H262*$X262*$Y262),$D262)*$R262</f>
        <v>4.1305525141080865E-2</v>
      </c>
      <c r="AE262" s="99">
        <f>MIN((IFERROR(IF(AND($V262&lt;=AE$1,$W262&gt;=AE$1),INDEX(Reliability!J$23:J$50,MATCH($S262,Reliability!$C$23:$C$50,0)),0),0)*IF($T262="n/a",$D262*$Y262,$G262)+IFERROR(IF(AND($V262&lt;=AE$1,$W262&gt;=AE$1),INDEX(Reliability!J$23:J$50,MATCH($T262,Reliability!$C$23:$C$50,0)),0),0)*$H262*$X262*$Y262),$D262)*$R262</f>
        <v>3.8302306275037001E-2</v>
      </c>
      <c r="AF262" s="99">
        <f>MIN((IFERROR(IF(AND($V262&lt;=AF$1,$W262&gt;=AF$1),INDEX(Reliability!K$23:K$50,MATCH($S262,Reliability!$C$23:$C$50,0)),0),0)*IF($T262="n/a",$D262*$Y262,$G262)+IFERROR(IF(AND($V262&lt;=AF$1,$W262&gt;=AF$1),INDEX(Reliability!K$23:K$50,MATCH($T262,Reliability!$C$23:$C$50,0)),0),0)*$H262*$X262*$Y262),$D262)*$R262</f>
        <v>3.5299087408993131E-2</v>
      </c>
      <c r="AG262" s="99">
        <f>MIN((IFERROR(IF(AND($V262&lt;=AG$1,$W262&gt;=AG$1),INDEX(Reliability!L$23:L$50,MATCH($S262,Reliability!$C$23:$C$50,0)),0),0)*IF($T262="n/a",$D262*$Y262,$G262)+IFERROR(IF(AND($V262&lt;=AG$1,$W262&gt;=AG$1),INDEX(Reliability!L$23:L$50,MATCH($T262,Reliability!$C$23:$C$50,0)),0),0)*$H262*$X262*$Y262),$D262)*$R262</f>
        <v>3.4639269927194502E-2</v>
      </c>
      <c r="AH262" s="99">
        <f>MIN((IFERROR(IF(AND($V262&lt;=AH$1,$W262&gt;=AH$1),INDEX(Reliability!M$23:M$50,MATCH($S262,Reliability!$C$23:$C$50,0)),0),0)*IF($T262="n/a",$D262*$Y262,$G262)+IFERROR(IF(AND($V262&lt;=AH$1,$W262&gt;=AH$1),INDEX(Reliability!M$23:M$50,MATCH($T262,Reliability!$C$23:$C$50,0)),0),0)*$H262*$X262*$Y262),$D262)*$R262</f>
        <v>3.3979452445395873E-2</v>
      </c>
      <c r="AI262" s="99">
        <f>MIN((IFERROR(IF(AND($V262&lt;=AI$1,$W262&gt;=AI$1),INDEX(Reliability!N$23:N$50,MATCH($S262,Reliability!$C$23:$C$50,0)),0),0)*IF($T262="n/a",$D262*$Y262,$G262)+IFERROR(IF(AND($V262&lt;=AI$1,$W262&gt;=AI$1),INDEX(Reliability!N$23:N$50,MATCH($T262,Reliability!$C$23:$C$50,0)),0),0)*$H262*$X262*$Y262),$D262)*$R262</f>
        <v>3.3319634963597244E-2</v>
      </c>
      <c r="AJ262" s="99">
        <f>MIN((IFERROR(IF(AND($V262&lt;=AJ$1,$W262&gt;=AJ$1),INDEX(Reliability!O$23:O$50,MATCH($S262,Reliability!$C$23:$C$50,0)),0),0)*IF($T262="n/a",$D262*$Y262,$G262)+IFERROR(IF(AND($V262&lt;=AJ$1,$W262&gt;=AJ$1),INDEX(Reliability!O$23:O$50,MATCH($T262,Reliability!$C$23:$C$50,0)),0),0)*$H262*$X262*$Y262),$D262)*$R262</f>
        <v>0</v>
      </c>
      <c r="AK262" s="99">
        <f>MIN((IFERROR(IF(AND($V262&lt;=AK$1,$W262&gt;=AK$1),INDEX(Reliability!P$23:P$50,MATCH($S262,Reliability!$C$23:$C$50,0)),0),0)*IF($T262="n/a",$D262*$Y262,$G262)+IFERROR(IF(AND($V262&lt;=AK$1,$W262&gt;=AK$1),INDEX(Reliability!P$23:P$50,MATCH($T262,Reliability!$C$23:$C$50,0)),0),0)*$H262*$X262*$Y262),$D262)*$R262</f>
        <v>0</v>
      </c>
    </row>
    <row r="263" spans="2:37" x14ac:dyDescent="0.25">
      <c r="B263" s="118" t="str">
        <f>unique_contracts!B258</f>
        <v>_EXISTING_GENERIC_SOLAR_1AXIS</v>
      </c>
      <c r="C263" s="99" t="str">
        <f>unique_contracts!D258</f>
        <v>Online</v>
      </c>
      <c r="D263" s="117">
        <f>unique_contracts!J258</f>
        <v>0.75</v>
      </c>
      <c r="E263" s="99">
        <f>unique_contracts!M258</f>
        <v>0</v>
      </c>
      <c r="F263" s="99">
        <f>unique_contracts!N258</f>
        <v>0</v>
      </c>
      <c r="G263" s="99">
        <f>unique_contracts!P258</f>
        <v>0</v>
      </c>
      <c r="H263" s="99">
        <f>unique_contracts!R258</f>
        <v>0</v>
      </c>
      <c r="I263" s="99">
        <f>unique_contracts!V258</f>
        <v>0</v>
      </c>
      <c r="J263" s="118" t="str">
        <f>unique_contracts!AB258</f>
        <v>Buy</v>
      </c>
      <c r="K263" s="99">
        <f>unique_contracts!AM258</f>
        <v>2014</v>
      </c>
      <c r="L263" s="99">
        <f>unique_contracts!AN258</f>
        <v>2</v>
      </c>
      <c r="M263" s="99">
        <f>unique_contracts!AO258</f>
        <v>20</v>
      </c>
      <c r="N263" s="99">
        <f>unique_contracts!AP258</f>
        <v>2034</v>
      </c>
      <c r="O263" s="99">
        <f>unique_contracts!AQ258</f>
        <v>2</v>
      </c>
      <c r="P263" s="99">
        <f>unique_contracts!AR258</f>
        <v>19</v>
      </c>
      <c r="Q263" s="99" t="str">
        <f>unique_contracts!BP258</f>
        <v>EnergyCapacity</v>
      </c>
      <c r="R263" s="99">
        <f t="shared" si="28"/>
        <v>1</v>
      </c>
      <c r="S263" s="99" t="str">
        <f>IFERROR(IF(AND(I263&gt;0,E263="NotHybrid"),_xlfn.CONCAT(MAX(MIN(ROUNDDOWN(I263/D263,0),8),4),INDEX(resources!$G:$G,MATCH(B263,resources!$A:$A,0))),INDEX(resources!$G:$G,MATCH(B263,resources!$A:$A,0))),"n/a")</f>
        <v>utility_pv</v>
      </c>
      <c r="T263" s="99" t="str">
        <f t="shared" si="29"/>
        <v>n/a</v>
      </c>
      <c r="U263" s="99" t="str">
        <f t="shared" si="30"/>
        <v>utility_pv</v>
      </c>
      <c r="V263" s="99">
        <f t="shared" si="31"/>
        <v>2014</v>
      </c>
      <c r="W263" s="99">
        <f t="shared" si="32"/>
        <v>2033</v>
      </c>
      <c r="X263" s="116">
        <f t="shared" si="33"/>
        <v>1</v>
      </c>
      <c r="Y263" s="116">
        <f t="shared" si="34"/>
        <v>1</v>
      </c>
      <c r="Z263" s="99">
        <f>MIN((IFERROR(IF(AND($V263&lt;=Z$1,$W263&gt;=Z$1),INDEX(Reliability!E$23:E$50,MATCH($S263,Reliability!$C$23:$C$50,0)),0),0)*IF($T263="n/a",$D263*$Y263,$G263)+IFERROR(IF(AND($V263&lt;=Z$1,$W263&gt;=Z$1),INDEX(Reliability!E$23:E$50,MATCH($T263,Reliability!$C$23:$C$50,0)),0),0)*$H263*$X263*$Y263),$D263)*$R263</f>
        <v>9.3259381164615074E-2</v>
      </c>
      <c r="AA263" s="99">
        <f>MIN((IFERROR(IF(AND($V263&lt;=AA$1,$W263&gt;=AA$1),INDEX(Reliability!F$23:F$50,MATCH($S263,Reliability!$C$23:$C$50,0)),0),0)*IF($T263="n/a",$D263*$Y263,$G263)+IFERROR(IF(AND($V263&lt;=AA$1,$W263&gt;=AA$1),INDEX(Reliability!F$23:F$50,MATCH($T263,Reliability!$C$23:$C$50,0)),0),0)*$H263*$X263*$Y263),$D263)*$R263</f>
        <v>9.0772082274990284E-2</v>
      </c>
      <c r="AB263" s="99">
        <f>MIN((IFERROR(IF(AND($V263&lt;=AB$1,$W263&gt;=AB$1),INDEX(Reliability!G$23:G$50,MATCH($S263,Reliability!$C$23:$C$50,0)),0),0)*IF($T263="n/a",$D263*$Y263,$G263)+IFERROR(IF(AND($V263&lt;=AB$1,$W263&gt;=AB$1),INDEX(Reliability!G$23:G$50,MATCH($T263,Reliability!$C$23:$C$50,0)),0),0)*$H263*$X263*$Y263),$D263)*$R263</f>
        <v>8.8284783385365509E-2</v>
      </c>
      <c r="AC263" s="99">
        <f>MIN((IFERROR(IF(AND($V263&lt;=AC$1,$W263&gt;=AC$1),INDEX(Reliability!H$23:H$50,MATCH($S263,Reliability!$C$23:$C$50,0)),0),0)*IF($T263="n/a",$D263*$Y263,$G263)+IFERROR(IF(AND($V263&lt;=AC$1,$W263&gt;=AC$1),INDEX(Reliability!H$23:H$50,MATCH($T263,Reliability!$C$23:$C$50,0)),0),0)*$H263*$X263*$Y263),$D263)*$R263</f>
        <v>7.5121535548493407E-2</v>
      </c>
      <c r="AD263" s="99">
        <f>MIN((IFERROR(IF(AND($V263&lt;=AD$1,$W263&gt;=AD$1),INDEX(Reliability!I$23:I$50,MATCH($S263,Reliability!$C$23:$C$50,0)),0),0)*IF($T263="n/a",$D263*$Y263,$G263)+IFERROR(IF(AND($V263&lt;=AD$1,$W263&gt;=AD$1),INDEX(Reliability!I$23:I$50,MATCH($T263,Reliability!$C$23:$C$50,0)),0),0)*$H263*$X263*$Y263),$D263)*$R263</f>
        <v>6.1958287711621297E-2</v>
      </c>
      <c r="AE263" s="99">
        <f>MIN((IFERROR(IF(AND($V263&lt;=AE$1,$W263&gt;=AE$1),INDEX(Reliability!J$23:J$50,MATCH($S263,Reliability!$C$23:$C$50,0)),0),0)*IF($T263="n/a",$D263*$Y263,$G263)+IFERROR(IF(AND($V263&lt;=AE$1,$W263&gt;=AE$1),INDEX(Reliability!J$23:J$50,MATCH($T263,Reliability!$C$23:$C$50,0)),0),0)*$H263*$X263*$Y263),$D263)*$R263</f>
        <v>5.7453459412555502E-2</v>
      </c>
      <c r="AF263" s="99">
        <f>MIN((IFERROR(IF(AND($V263&lt;=AF$1,$W263&gt;=AF$1),INDEX(Reliability!K$23:K$50,MATCH($S263,Reliability!$C$23:$C$50,0)),0),0)*IF($T263="n/a",$D263*$Y263,$G263)+IFERROR(IF(AND($V263&lt;=AF$1,$W263&gt;=AF$1),INDEX(Reliability!K$23:K$50,MATCH($T263,Reliability!$C$23:$C$50,0)),0),0)*$H263*$X263*$Y263),$D263)*$R263</f>
        <v>5.29486311134897E-2</v>
      </c>
      <c r="AG263" s="99">
        <f>MIN((IFERROR(IF(AND($V263&lt;=AG$1,$W263&gt;=AG$1),INDEX(Reliability!L$23:L$50,MATCH($S263,Reliability!$C$23:$C$50,0)),0),0)*IF($T263="n/a",$D263*$Y263,$G263)+IFERROR(IF(AND($V263&lt;=AG$1,$W263&gt;=AG$1),INDEX(Reliability!L$23:L$50,MATCH($T263,Reliability!$C$23:$C$50,0)),0),0)*$H263*$X263*$Y263),$D263)*$R263</f>
        <v>5.1958904890791753E-2</v>
      </c>
      <c r="AH263" s="99">
        <f>MIN((IFERROR(IF(AND($V263&lt;=AH$1,$W263&gt;=AH$1),INDEX(Reliability!M$23:M$50,MATCH($S263,Reliability!$C$23:$C$50,0)),0),0)*IF($T263="n/a",$D263*$Y263,$G263)+IFERROR(IF(AND($V263&lt;=AH$1,$W263&gt;=AH$1),INDEX(Reliability!M$23:M$50,MATCH($T263,Reliability!$C$23:$C$50,0)),0),0)*$H263*$X263*$Y263),$D263)*$R263</f>
        <v>5.0969178668093806E-2</v>
      </c>
      <c r="AI263" s="99">
        <f>MIN((IFERROR(IF(AND($V263&lt;=AI$1,$W263&gt;=AI$1),INDEX(Reliability!N$23:N$50,MATCH($S263,Reliability!$C$23:$C$50,0)),0),0)*IF($T263="n/a",$D263*$Y263,$G263)+IFERROR(IF(AND($V263&lt;=AI$1,$W263&gt;=AI$1),INDEX(Reliability!N$23:N$50,MATCH($T263,Reliability!$C$23:$C$50,0)),0),0)*$H263*$X263*$Y263),$D263)*$R263</f>
        <v>4.9979452445395867E-2</v>
      </c>
      <c r="AJ263" s="99">
        <f>MIN((IFERROR(IF(AND($V263&lt;=AJ$1,$W263&gt;=AJ$1),INDEX(Reliability!O$23:O$50,MATCH($S263,Reliability!$C$23:$C$50,0)),0),0)*IF($T263="n/a",$D263*$Y263,$G263)+IFERROR(IF(AND($V263&lt;=AJ$1,$W263&gt;=AJ$1),INDEX(Reliability!O$23:O$50,MATCH($T263,Reliability!$C$23:$C$50,0)),0),0)*$H263*$X263*$Y263),$D263)*$R263</f>
        <v>0</v>
      </c>
      <c r="AK263" s="99">
        <f>MIN((IFERROR(IF(AND($V263&lt;=AK$1,$W263&gt;=AK$1),INDEX(Reliability!P$23:P$50,MATCH($S263,Reliability!$C$23:$C$50,0)),0),0)*IF($T263="n/a",$D263*$Y263,$G263)+IFERROR(IF(AND($V263&lt;=AK$1,$W263&gt;=AK$1),INDEX(Reliability!P$23:P$50,MATCH($T263,Reliability!$C$23:$C$50,0)),0),0)*$H263*$X263*$Y263),$D263)*$R263</f>
        <v>0</v>
      </c>
    </row>
    <row r="264" spans="2:37" x14ac:dyDescent="0.25">
      <c r="B264" s="118" t="str">
        <f>unique_contracts!B259</f>
        <v>_EXISTING_GENERIC_SOLAR_FIXED</v>
      </c>
      <c r="C264" s="99" t="str">
        <f>unique_contracts!D259</f>
        <v>Online</v>
      </c>
      <c r="D264" s="117">
        <f>unique_contracts!J259</f>
        <v>0.75</v>
      </c>
      <c r="E264" s="99">
        <f>unique_contracts!M259</f>
        <v>0</v>
      </c>
      <c r="F264" s="99">
        <f>unique_contracts!N259</f>
        <v>0</v>
      </c>
      <c r="G264" s="99">
        <f>unique_contracts!P259</f>
        <v>0</v>
      </c>
      <c r="H264" s="99">
        <f>unique_contracts!R259</f>
        <v>0</v>
      </c>
      <c r="I264" s="99">
        <f>unique_contracts!V259</f>
        <v>0</v>
      </c>
      <c r="J264" s="118" t="str">
        <f>unique_contracts!AB259</f>
        <v>Buy</v>
      </c>
      <c r="K264" s="99">
        <f>unique_contracts!AM259</f>
        <v>2013</v>
      </c>
      <c r="L264" s="99">
        <f>unique_contracts!AN259</f>
        <v>12</v>
      </c>
      <c r="M264" s="99">
        <f>unique_contracts!AO259</f>
        <v>30</v>
      </c>
      <c r="N264" s="99">
        <f>unique_contracts!AP259</f>
        <v>2033</v>
      </c>
      <c r="O264" s="99">
        <f>unique_contracts!AQ259</f>
        <v>12</v>
      </c>
      <c r="P264" s="99">
        <f>unique_contracts!AR259</f>
        <v>29</v>
      </c>
      <c r="Q264" s="99" t="str">
        <f>unique_contracts!BP259</f>
        <v>EnergyCapacity</v>
      </c>
      <c r="R264" s="99">
        <f t="shared" si="28"/>
        <v>1</v>
      </c>
      <c r="S264" s="99" t="str">
        <f>IFERROR(IF(AND(I264&gt;0,E264="NotHybrid"),_xlfn.CONCAT(MAX(MIN(ROUNDDOWN(I264/D264,0),8),4),INDEX(resources!$G:$G,MATCH(B264,resources!$A:$A,0))),INDEX(resources!$G:$G,MATCH(B264,resources!$A:$A,0))),"n/a")</f>
        <v>utility_pv</v>
      </c>
      <c r="T264" s="99" t="str">
        <f t="shared" si="29"/>
        <v>n/a</v>
      </c>
      <c r="U264" s="99" t="str">
        <f t="shared" si="30"/>
        <v>utility_pv</v>
      </c>
      <c r="V264" s="99">
        <f t="shared" si="31"/>
        <v>2014</v>
      </c>
      <c r="W264" s="99">
        <f t="shared" si="32"/>
        <v>2033</v>
      </c>
      <c r="X264" s="116">
        <f t="shared" si="33"/>
        <v>1</v>
      </c>
      <c r="Y264" s="116">
        <f t="shared" si="34"/>
        <v>1</v>
      </c>
      <c r="Z264" s="99">
        <f>MIN((IFERROR(IF(AND($V264&lt;=Z$1,$W264&gt;=Z$1),INDEX(Reliability!E$23:E$50,MATCH($S264,Reliability!$C$23:$C$50,0)),0),0)*IF($T264="n/a",$D264*$Y264,$G264)+IFERROR(IF(AND($V264&lt;=Z$1,$W264&gt;=Z$1),INDEX(Reliability!E$23:E$50,MATCH($T264,Reliability!$C$23:$C$50,0)),0),0)*$H264*$X264*$Y264),$D264)*$R264</f>
        <v>9.3259381164615074E-2</v>
      </c>
      <c r="AA264" s="99">
        <f>MIN((IFERROR(IF(AND($V264&lt;=AA$1,$W264&gt;=AA$1),INDEX(Reliability!F$23:F$50,MATCH($S264,Reliability!$C$23:$C$50,0)),0),0)*IF($T264="n/a",$D264*$Y264,$G264)+IFERROR(IF(AND($V264&lt;=AA$1,$W264&gt;=AA$1),INDEX(Reliability!F$23:F$50,MATCH($T264,Reliability!$C$23:$C$50,0)),0),0)*$H264*$X264*$Y264),$D264)*$R264</f>
        <v>9.0772082274990284E-2</v>
      </c>
      <c r="AB264" s="99">
        <f>MIN((IFERROR(IF(AND($V264&lt;=AB$1,$W264&gt;=AB$1),INDEX(Reliability!G$23:G$50,MATCH($S264,Reliability!$C$23:$C$50,0)),0),0)*IF($T264="n/a",$D264*$Y264,$G264)+IFERROR(IF(AND($V264&lt;=AB$1,$W264&gt;=AB$1),INDEX(Reliability!G$23:G$50,MATCH($T264,Reliability!$C$23:$C$50,0)),0),0)*$H264*$X264*$Y264),$D264)*$R264</f>
        <v>8.8284783385365509E-2</v>
      </c>
      <c r="AC264" s="99">
        <f>MIN((IFERROR(IF(AND($V264&lt;=AC$1,$W264&gt;=AC$1),INDEX(Reliability!H$23:H$50,MATCH($S264,Reliability!$C$23:$C$50,0)),0),0)*IF($T264="n/a",$D264*$Y264,$G264)+IFERROR(IF(AND($V264&lt;=AC$1,$W264&gt;=AC$1),INDEX(Reliability!H$23:H$50,MATCH($T264,Reliability!$C$23:$C$50,0)),0),0)*$H264*$X264*$Y264),$D264)*$R264</f>
        <v>7.5121535548493407E-2</v>
      </c>
      <c r="AD264" s="99">
        <f>MIN((IFERROR(IF(AND($V264&lt;=AD$1,$W264&gt;=AD$1),INDEX(Reliability!I$23:I$50,MATCH($S264,Reliability!$C$23:$C$50,0)),0),0)*IF($T264="n/a",$D264*$Y264,$G264)+IFERROR(IF(AND($V264&lt;=AD$1,$W264&gt;=AD$1),INDEX(Reliability!I$23:I$50,MATCH($T264,Reliability!$C$23:$C$50,0)),0),0)*$H264*$X264*$Y264),$D264)*$R264</f>
        <v>6.1958287711621297E-2</v>
      </c>
      <c r="AE264" s="99">
        <f>MIN((IFERROR(IF(AND($V264&lt;=AE$1,$W264&gt;=AE$1),INDEX(Reliability!J$23:J$50,MATCH($S264,Reliability!$C$23:$C$50,0)),0),0)*IF($T264="n/a",$D264*$Y264,$G264)+IFERROR(IF(AND($V264&lt;=AE$1,$W264&gt;=AE$1),INDEX(Reliability!J$23:J$50,MATCH($T264,Reliability!$C$23:$C$50,0)),0),0)*$H264*$X264*$Y264),$D264)*$R264</f>
        <v>5.7453459412555502E-2</v>
      </c>
      <c r="AF264" s="99">
        <f>MIN((IFERROR(IF(AND($V264&lt;=AF$1,$W264&gt;=AF$1),INDEX(Reliability!K$23:K$50,MATCH($S264,Reliability!$C$23:$C$50,0)),0),0)*IF($T264="n/a",$D264*$Y264,$G264)+IFERROR(IF(AND($V264&lt;=AF$1,$W264&gt;=AF$1),INDEX(Reliability!K$23:K$50,MATCH($T264,Reliability!$C$23:$C$50,0)),0),0)*$H264*$X264*$Y264),$D264)*$R264</f>
        <v>5.29486311134897E-2</v>
      </c>
      <c r="AG264" s="99">
        <f>MIN((IFERROR(IF(AND($V264&lt;=AG$1,$W264&gt;=AG$1),INDEX(Reliability!L$23:L$50,MATCH($S264,Reliability!$C$23:$C$50,0)),0),0)*IF($T264="n/a",$D264*$Y264,$G264)+IFERROR(IF(AND($V264&lt;=AG$1,$W264&gt;=AG$1),INDEX(Reliability!L$23:L$50,MATCH($T264,Reliability!$C$23:$C$50,0)),0),0)*$H264*$X264*$Y264),$D264)*$R264</f>
        <v>5.1958904890791753E-2</v>
      </c>
      <c r="AH264" s="99">
        <f>MIN((IFERROR(IF(AND($V264&lt;=AH$1,$W264&gt;=AH$1),INDEX(Reliability!M$23:M$50,MATCH($S264,Reliability!$C$23:$C$50,0)),0),0)*IF($T264="n/a",$D264*$Y264,$G264)+IFERROR(IF(AND($V264&lt;=AH$1,$W264&gt;=AH$1),INDEX(Reliability!M$23:M$50,MATCH($T264,Reliability!$C$23:$C$50,0)),0),0)*$H264*$X264*$Y264),$D264)*$R264</f>
        <v>5.0969178668093806E-2</v>
      </c>
      <c r="AI264" s="99">
        <f>MIN((IFERROR(IF(AND($V264&lt;=AI$1,$W264&gt;=AI$1),INDEX(Reliability!N$23:N$50,MATCH($S264,Reliability!$C$23:$C$50,0)),0),0)*IF($T264="n/a",$D264*$Y264,$G264)+IFERROR(IF(AND($V264&lt;=AI$1,$W264&gt;=AI$1),INDEX(Reliability!N$23:N$50,MATCH($T264,Reliability!$C$23:$C$50,0)),0),0)*$H264*$X264*$Y264),$D264)*$R264</f>
        <v>4.9979452445395867E-2</v>
      </c>
      <c r="AJ264" s="99">
        <f>MIN((IFERROR(IF(AND($V264&lt;=AJ$1,$W264&gt;=AJ$1),INDEX(Reliability!O$23:O$50,MATCH($S264,Reliability!$C$23:$C$50,0)),0),0)*IF($T264="n/a",$D264*$Y264,$G264)+IFERROR(IF(AND($V264&lt;=AJ$1,$W264&gt;=AJ$1),INDEX(Reliability!O$23:O$50,MATCH($T264,Reliability!$C$23:$C$50,0)),0),0)*$H264*$X264*$Y264),$D264)*$R264</f>
        <v>0</v>
      </c>
      <c r="AK264" s="99">
        <f>MIN((IFERROR(IF(AND($V264&lt;=AK$1,$W264&gt;=AK$1),INDEX(Reliability!P$23:P$50,MATCH($S264,Reliability!$C$23:$C$50,0)),0),0)*IF($T264="n/a",$D264*$Y264,$G264)+IFERROR(IF(AND($V264&lt;=AK$1,$W264&gt;=AK$1),INDEX(Reliability!P$23:P$50,MATCH($T264,Reliability!$C$23:$C$50,0)),0),0)*$H264*$X264*$Y264),$D264)*$R264</f>
        <v>0</v>
      </c>
    </row>
    <row r="265" spans="2:37" x14ac:dyDescent="0.25">
      <c r="B265" s="118" t="str">
        <f>unique_contracts!B260</f>
        <v>_EXISTING_GENERIC_SOLAR_1AXIS</v>
      </c>
      <c r="C265" s="99" t="str">
        <f>unique_contracts!D260</f>
        <v>Online</v>
      </c>
      <c r="D265" s="117">
        <f>unique_contracts!J260</f>
        <v>0.75</v>
      </c>
      <c r="E265" s="99">
        <f>unique_contracts!M260</f>
        <v>0</v>
      </c>
      <c r="F265" s="99">
        <f>unique_contracts!N260</f>
        <v>0</v>
      </c>
      <c r="G265" s="99">
        <f>unique_contracts!P260</f>
        <v>0</v>
      </c>
      <c r="H265" s="99">
        <f>unique_contracts!R260</f>
        <v>0</v>
      </c>
      <c r="I265" s="99">
        <f>unique_contracts!V260</f>
        <v>0</v>
      </c>
      <c r="J265" s="118" t="str">
        <f>unique_contracts!AB260</f>
        <v>Buy</v>
      </c>
      <c r="K265" s="99">
        <f>unique_contracts!AM260</f>
        <v>2015</v>
      </c>
      <c r="L265" s="99">
        <f>unique_contracts!AN260</f>
        <v>1</v>
      </c>
      <c r="M265" s="99">
        <f>unique_contracts!AO260</f>
        <v>14</v>
      </c>
      <c r="N265" s="99">
        <f>unique_contracts!AP260</f>
        <v>2035</v>
      </c>
      <c r="O265" s="99">
        <f>unique_contracts!AQ260</f>
        <v>1</v>
      </c>
      <c r="P265" s="99">
        <f>unique_contracts!AR260</f>
        <v>13</v>
      </c>
      <c r="Q265" s="99" t="str">
        <f>unique_contracts!BP260</f>
        <v>EnergyCapacity</v>
      </c>
      <c r="R265" s="99">
        <f t="shared" si="28"/>
        <v>1</v>
      </c>
      <c r="S265" s="99" t="str">
        <f>IFERROR(IF(AND(I265&gt;0,E265="NotHybrid"),_xlfn.CONCAT(MAX(MIN(ROUNDDOWN(I265/D265,0),8),4),INDEX(resources!$G:$G,MATCH(B265,resources!$A:$A,0))),INDEX(resources!$G:$G,MATCH(B265,resources!$A:$A,0))),"n/a")</f>
        <v>utility_pv</v>
      </c>
      <c r="T265" s="99" t="str">
        <f t="shared" si="29"/>
        <v>n/a</v>
      </c>
      <c r="U265" s="99" t="str">
        <f t="shared" si="30"/>
        <v>utility_pv</v>
      </c>
      <c r="V265" s="99">
        <f t="shared" si="31"/>
        <v>2015</v>
      </c>
      <c r="W265" s="99">
        <f t="shared" si="32"/>
        <v>2034</v>
      </c>
      <c r="X265" s="116">
        <f t="shared" si="33"/>
        <v>1</v>
      </c>
      <c r="Y265" s="116">
        <f t="shared" si="34"/>
        <v>1</v>
      </c>
      <c r="Z265" s="99">
        <f>MIN((IFERROR(IF(AND($V265&lt;=Z$1,$W265&gt;=Z$1),INDEX(Reliability!E$23:E$50,MATCH($S265,Reliability!$C$23:$C$50,0)),0),0)*IF($T265="n/a",$D265*$Y265,$G265)+IFERROR(IF(AND($V265&lt;=Z$1,$W265&gt;=Z$1),INDEX(Reliability!E$23:E$50,MATCH($T265,Reliability!$C$23:$C$50,0)),0),0)*$H265*$X265*$Y265),$D265)*$R265</f>
        <v>9.3259381164615074E-2</v>
      </c>
      <c r="AA265" s="99">
        <f>MIN((IFERROR(IF(AND($V265&lt;=AA$1,$W265&gt;=AA$1),INDEX(Reliability!F$23:F$50,MATCH($S265,Reliability!$C$23:$C$50,0)),0),0)*IF($T265="n/a",$D265*$Y265,$G265)+IFERROR(IF(AND($V265&lt;=AA$1,$W265&gt;=AA$1),INDEX(Reliability!F$23:F$50,MATCH($T265,Reliability!$C$23:$C$50,0)),0),0)*$H265*$X265*$Y265),$D265)*$R265</f>
        <v>9.0772082274990284E-2</v>
      </c>
      <c r="AB265" s="99">
        <f>MIN((IFERROR(IF(AND($V265&lt;=AB$1,$W265&gt;=AB$1),INDEX(Reliability!G$23:G$50,MATCH($S265,Reliability!$C$23:$C$50,0)),0),0)*IF($T265="n/a",$D265*$Y265,$G265)+IFERROR(IF(AND($V265&lt;=AB$1,$W265&gt;=AB$1),INDEX(Reliability!G$23:G$50,MATCH($T265,Reliability!$C$23:$C$50,0)),0),0)*$H265*$X265*$Y265),$D265)*$R265</f>
        <v>8.8284783385365509E-2</v>
      </c>
      <c r="AC265" s="99">
        <f>MIN((IFERROR(IF(AND($V265&lt;=AC$1,$W265&gt;=AC$1),INDEX(Reliability!H$23:H$50,MATCH($S265,Reliability!$C$23:$C$50,0)),0),0)*IF($T265="n/a",$D265*$Y265,$G265)+IFERROR(IF(AND($V265&lt;=AC$1,$W265&gt;=AC$1),INDEX(Reliability!H$23:H$50,MATCH($T265,Reliability!$C$23:$C$50,0)),0),0)*$H265*$X265*$Y265),$D265)*$R265</f>
        <v>7.5121535548493407E-2</v>
      </c>
      <c r="AD265" s="99">
        <f>MIN((IFERROR(IF(AND($V265&lt;=AD$1,$W265&gt;=AD$1),INDEX(Reliability!I$23:I$50,MATCH($S265,Reliability!$C$23:$C$50,0)),0),0)*IF($T265="n/a",$D265*$Y265,$G265)+IFERROR(IF(AND($V265&lt;=AD$1,$W265&gt;=AD$1),INDEX(Reliability!I$23:I$50,MATCH($T265,Reliability!$C$23:$C$50,0)),0),0)*$H265*$X265*$Y265),$D265)*$R265</f>
        <v>6.1958287711621297E-2</v>
      </c>
      <c r="AE265" s="99">
        <f>MIN((IFERROR(IF(AND($V265&lt;=AE$1,$W265&gt;=AE$1),INDEX(Reliability!J$23:J$50,MATCH($S265,Reliability!$C$23:$C$50,0)),0),0)*IF($T265="n/a",$D265*$Y265,$G265)+IFERROR(IF(AND($V265&lt;=AE$1,$W265&gt;=AE$1),INDEX(Reliability!J$23:J$50,MATCH($T265,Reliability!$C$23:$C$50,0)),0),0)*$H265*$X265*$Y265),$D265)*$R265</f>
        <v>5.7453459412555502E-2</v>
      </c>
      <c r="AF265" s="99">
        <f>MIN((IFERROR(IF(AND($V265&lt;=AF$1,$W265&gt;=AF$1),INDEX(Reliability!K$23:K$50,MATCH($S265,Reliability!$C$23:$C$50,0)),0),0)*IF($T265="n/a",$D265*$Y265,$G265)+IFERROR(IF(AND($V265&lt;=AF$1,$W265&gt;=AF$1),INDEX(Reliability!K$23:K$50,MATCH($T265,Reliability!$C$23:$C$50,0)),0),0)*$H265*$X265*$Y265),$D265)*$R265</f>
        <v>5.29486311134897E-2</v>
      </c>
      <c r="AG265" s="99">
        <f>MIN((IFERROR(IF(AND($V265&lt;=AG$1,$W265&gt;=AG$1),INDEX(Reliability!L$23:L$50,MATCH($S265,Reliability!$C$23:$C$50,0)),0),0)*IF($T265="n/a",$D265*$Y265,$G265)+IFERROR(IF(AND($V265&lt;=AG$1,$W265&gt;=AG$1),INDEX(Reliability!L$23:L$50,MATCH($T265,Reliability!$C$23:$C$50,0)),0),0)*$H265*$X265*$Y265),$D265)*$R265</f>
        <v>5.1958904890791753E-2</v>
      </c>
      <c r="AH265" s="99">
        <f>MIN((IFERROR(IF(AND($V265&lt;=AH$1,$W265&gt;=AH$1),INDEX(Reliability!M$23:M$50,MATCH($S265,Reliability!$C$23:$C$50,0)),0),0)*IF($T265="n/a",$D265*$Y265,$G265)+IFERROR(IF(AND($V265&lt;=AH$1,$W265&gt;=AH$1),INDEX(Reliability!M$23:M$50,MATCH($T265,Reliability!$C$23:$C$50,0)),0),0)*$H265*$X265*$Y265),$D265)*$R265</f>
        <v>5.0969178668093806E-2</v>
      </c>
      <c r="AI265" s="99">
        <f>MIN((IFERROR(IF(AND($V265&lt;=AI$1,$W265&gt;=AI$1),INDEX(Reliability!N$23:N$50,MATCH($S265,Reliability!$C$23:$C$50,0)),0),0)*IF($T265="n/a",$D265*$Y265,$G265)+IFERROR(IF(AND($V265&lt;=AI$1,$W265&gt;=AI$1),INDEX(Reliability!N$23:N$50,MATCH($T265,Reliability!$C$23:$C$50,0)),0),0)*$H265*$X265*$Y265),$D265)*$R265</f>
        <v>4.9979452445395867E-2</v>
      </c>
      <c r="AJ265" s="99">
        <f>MIN((IFERROR(IF(AND($V265&lt;=AJ$1,$W265&gt;=AJ$1),INDEX(Reliability!O$23:O$50,MATCH($S265,Reliability!$C$23:$C$50,0)),0),0)*IF($T265="n/a",$D265*$Y265,$G265)+IFERROR(IF(AND($V265&lt;=AJ$1,$W265&gt;=AJ$1),INDEX(Reliability!O$23:O$50,MATCH($T265,Reliability!$C$23:$C$50,0)),0),0)*$H265*$X265*$Y265),$D265)*$R265</f>
        <v>4.8989726222697927E-2</v>
      </c>
      <c r="AK265" s="99">
        <f>MIN((IFERROR(IF(AND($V265&lt;=AK$1,$W265&gt;=AK$1),INDEX(Reliability!P$23:P$50,MATCH($S265,Reliability!$C$23:$C$50,0)),0),0)*IF($T265="n/a",$D265*$Y265,$G265)+IFERROR(IF(AND($V265&lt;=AK$1,$W265&gt;=AK$1),INDEX(Reliability!P$23:P$50,MATCH($T265,Reliability!$C$23:$C$50,0)),0),0)*$H265*$X265*$Y265),$D265)*$R265</f>
        <v>0</v>
      </c>
    </row>
    <row r="266" spans="2:37" x14ac:dyDescent="0.25">
      <c r="B266" s="118" t="str">
        <f>unique_contracts!B261</f>
        <v>_EXISTING_GENERIC_SOLAR_1AXIS</v>
      </c>
      <c r="C266" s="99" t="str">
        <f>unique_contracts!D261</f>
        <v>Online</v>
      </c>
      <c r="D266" s="117">
        <f>unique_contracts!J261</f>
        <v>0.999</v>
      </c>
      <c r="E266" s="99">
        <f>unique_contracts!M261</f>
        <v>0</v>
      </c>
      <c r="F266" s="99">
        <f>unique_contracts!N261</f>
        <v>0</v>
      </c>
      <c r="G266" s="99">
        <f>unique_contracts!P261</f>
        <v>0</v>
      </c>
      <c r="H266" s="99">
        <f>unique_contracts!R261</f>
        <v>0</v>
      </c>
      <c r="I266" s="99">
        <f>unique_contracts!V261</f>
        <v>0</v>
      </c>
      <c r="J266" s="118" t="str">
        <f>unique_contracts!AB261</f>
        <v>Buy</v>
      </c>
      <c r="K266" s="99">
        <f>unique_contracts!AM261</f>
        <v>2015</v>
      </c>
      <c r="L266" s="99">
        <f>unique_contracts!AN261</f>
        <v>10</v>
      </c>
      <c r="M266" s="99">
        <f>unique_contracts!AO261</f>
        <v>22</v>
      </c>
      <c r="N266" s="99">
        <f>unique_contracts!AP261</f>
        <v>2035</v>
      </c>
      <c r="O266" s="99">
        <f>unique_contracts!AQ261</f>
        <v>10</v>
      </c>
      <c r="P266" s="99">
        <f>unique_contracts!AR261</f>
        <v>21</v>
      </c>
      <c r="Q266" s="99" t="str">
        <f>unique_contracts!BP261</f>
        <v>EnergyCapacity</v>
      </c>
      <c r="R266" s="99">
        <f t="shared" si="28"/>
        <v>1</v>
      </c>
      <c r="S266" s="99" t="str">
        <f>IFERROR(IF(AND(I266&gt;0,E266="NotHybrid"),_xlfn.CONCAT(MAX(MIN(ROUNDDOWN(I266/D266,0),8),4),INDEX(resources!$G:$G,MATCH(B266,resources!$A:$A,0))),INDEX(resources!$G:$G,MATCH(B266,resources!$A:$A,0))),"n/a")</f>
        <v>utility_pv</v>
      </c>
      <c r="T266" s="99" t="str">
        <f t="shared" si="29"/>
        <v>n/a</v>
      </c>
      <c r="U266" s="99" t="str">
        <f t="shared" si="30"/>
        <v>utility_pv</v>
      </c>
      <c r="V266" s="99">
        <f t="shared" si="31"/>
        <v>2016</v>
      </c>
      <c r="W266" s="99">
        <f t="shared" si="32"/>
        <v>2035</v>
      </c>
      <c r="X266" s="116">
        <f t="shared" si="33"/>
        <v>1</v>
      </c>
      <c r="Y266" s="116">
        <f t="shared" si="34"/>
        <v>1</v>
      </c>
      <c r="Z266" s="99">
        <f>MIN((IFERROR(IF(AND($V266&lt;=Z$1,$W266&gt;=Z$1),INDEX(Reliability!E$23:E$50,MATCH($S266,Reliability!$C$23:$C$50,0)),0),0)*IF($T266="n/a",$D266*$Y266,$G266)+IFERROR(IF(AND($V266&lt;=Z$1,$W266&gt;=Z$1),INDEX(Reliability!E$23:E$50,MATCH($T266,Reliability!$C$23:$C$50,0)),0),0)*$H266*$X266*$Y266),$D266)*$R266</f>
        <v>0.12422149571126727</v>
      </c>
      <c r="AA266" s="99">
        <f>MIN((IFERROR(IF(AND($V266&lt;=AA$1,$W266&gt;=AA$1),INDEX(Reliability!F$23:F$50,MATCH($S266,Reliability!$C$23:$C$50,0)),0),0)*IF($T266="n/a",$D266*$Y266,$G266)+IFERROR(IF(AND($V266&lt;=AA$1,$W266&gt;=AA$1),INDEX(Reliability!F$23:F$50,MATCH($T266,Reliability!$C$23:$C$50,0)),0),0)*$H266*$X266*$Y266),$D266)*$R266</f>
        <v>0.12090841359028706</v>
      </c>
      <c r="AB266" s="99">
        <f>MIN((IFERROR(IF(AND($V266&lt;=AB$1,$W266&gt;=AB$1),INDEX(Reliability!G$23:G$50,MATCH($S266,Reliability!$C$23:$C$50,0)),0),0)*IF($T266="n/a",$D266*$Y266,$G266)+IFERROR(IF(AND($V266&lt;=AB$1,$W266&gt;=AB$1),INDEX(Reliability!G$23:G$50,MATCH($T266,Reliability!$C$23:$C$50,0)),0),0)*$H266*$X266*$Y266),$D266)*$R266</f>
        <v>0.11759533146930687</v>
      </c>
      <c r="AC266" s="99">
        <f>MIN((IFERROR(IF(AND($V266&lt;=AC$1,$W266&gt;=AC$1),INDEX(Reliability!H$23:H$50,MATCH($S266,Reliability!$C$23:$C$50,0)),0),0)*IF($T266="n/a",$D266*$Y266,$G266)+IFERROR(IF(AND($V266&lt;=AC$1,$W266&gt;=AC$1),INDEX(Reliability!H$23:H$50,MATCH($T266,Reliability!$C$23:$C$50,0)),0),0)*$H266*$X266*$Y266),$D266)*$R266</f>
        <v>0.10006188535059321</v>
      </c>
      <c r="AD266" s="99">
        <f>MIN((IFERROR(IF(AND($V266&lt;=AD$1,$W266&gt;=AD$1),INDEX(Reliability!I$23:I$50,MATCH($S266,Reliability!$C$23:$C$50,0)),0),0)*IF($T266="n/a",$D266*$Y266,$G266)+IFERROR(IF(AND($V266&lt;=AD$1,$W266&gt;=AD$1),INDEX(Reliability!I$23:I$50,MATCH($T266,Reliability!$C$23:$C$50,0)),0),0)*$H266*$X266*$Y266),$D266)*$R266</f>
        <v>8.2528439231879566E-2</v>
      </c>
      <c r="AE266" s="99">
        <f>MIN((IFERROR(IF(AND($V266&lt;=AE$1,$W266&gt;=AE$1),INDEX(Reliability!J$23:J$50,MATCH($S266,Reliability!$C$23:$C$50,0)),0),0)*IF($T266="n/a",$D266*$Y266,$G266)+IFERROR(IF(AND($V266&lt;=AE$1,$W266&gt;=AE$1),INDEX(Reliability!J$23:J$50,MATCH($T266,Reliability!$C$23:$C$50,0)),0),0)*$H266*$X266*$Y266),$D266)*$R266</f>
        <v>7.6528007937523929E-2</v>
      </c>
      <c r="AF266" s="99">
        <f>MIN((IFERROR(IF(AND($V266&lt;=AF$1,$W266&gt;=AF$1),INDEX(Reliability!K$23:K$50,MATCH($S266,Reliability!$C$23:$C$50,0)),0),0)*IF($T266="n/a",$D266*$Y266,$G266)+IFERROR(IF(AND($V266&lt;=AF$1,$W266&gt;=AF$1),INDEX(Reliability!K$23:K$50,MATCH($T266,Reliability!$C$23:$C$50,0)),0),0)*$H266*$X266*$Y266),$D266)*$R266</f>
        <v>7.0527576643168277E-2</v>
      </c>
      <c r="AG266" s="99">
        <f>MIN((IFERROR(IF(AND($V266&lt;=AG$1,$W266&gt;=AG$1),INDEX(Reliability!L$23:L$50,MATCH($S266,Reliability!$C$23:$C$50,0)),0),0)*IF($T266="n/a",$D266*$Y266,$G266)+IFERROR(IF(AND($V266&lt;=AG$1,$W266&gt;=AG$1),INDEX(Reliability!L$23:L$50,MATCH($T266,Reliability!$C$23:$C$50,0)),0),0)*$H266*$X266*$Y266),$D266)*$R266</f>
        <v>6.9209261314534615E-2</v>
      </c>
      <c r="AH266" s="99">
        <f>MIN((IFERROR(IF(AND($V266&lt;=AH$1,$W266&gt;=AH$1),INDEX(Reliability!M$23:M$50,MATCH($S266,Reliability!$C$23:$C$50,0)),0),0)*IF($T266="n/a",$D266*$Y266,$G266)+IFERROR(IF(AND($V266&lt;=AH$1,$W266&gt;=AH$1),INDEX(Reliability!M$23:M$50,MATCH($T266,Reliability!$C$23:$C$50,0)),0),0)*$H266*$X266*$Y266),$D266)*$R266</f>
        <v>6.7890945985900952E-2</v>
      </c>
      <c r="AI266" s="99">
        <f>MIN((IFERROR(IF(AND($V266&lt;=AI$1,$W266&gt;=AI$1),INDEX(Reliability!N$23:N$50,MATCH($S266,Reliability!$C$23:$C$50,0)),0),0)*IF($T266="n/a",$D266*$Y266,$G266)+IFERROR(IF(AND($V266&lt;=AI$1,$W266&gt;=AI$1),INDEX(Reliability!N$23:N$50,MATCH($T266,Reliability!$C$23:$C$50,0)),0),0)*$H266*$X266*$Y266),$D266)*$R266</f>
        <v>6.657263065726729E-2</v>
      </c>
      <c r="AJ266" s="99">
        <f>MIN((IFERROR(IF(AND($V266&lt;=AJ$1,$W266&gt;=AJ$1),INDEX(Reliability!O$23:O$50,MATCH($S266,Reliability!$C$23:$C$50,0)),0),0)*IF($T266="n/a",$D266*$Y266,$G266)+IFERROR(IF(AND($V266&lt;=AJ$1,$W266&gt;=AJ$1),INDEX(Reliability!O$23:O$50,MATCH($T266,Reliability!$C$23:$C$50,0)),0),0)*$H266*$X266*$Y266),$D266)*$R266</f>
        <v>6.5254315328633627E-2</v>
      </c>
      <c r="AK266" s="99">
        <f>MIN((IFERROR(IF(AND($V266&lt;=AK$1,$W266&gt;=AK$1),INDEX(Reliability!P$23:P$50,MATCH($S266,Reliability!$C$23:$C$50,0)),0),0)*IF($T266="n/a",$D266*$Y266,$G266)+IFERROR(IF(AND($V266&lt;=AK$1,$W266&gt;=AK$1),INDEX(Reliability!P$23:P$50,MATCH($T266,Reliability!$C$23:$C$50,0)),0),0)*$H266*$X266*$Y266),$D266)*$R266</f>
        <v>6.3936000000000007E-2</v>
      </c>
    </row>
    <row r="267" spans="2:37" x14ac:dyDescent="0.25">
      <c r="B267" s="118" t="str">
        <f>unique_contracts!B262</f>
        <v>_EXISTING_GENERIC_INSTATE_SMALL_HYDRO</v>
      </c>
      <c r="C267" s="99" t="str">
        <f>unique_contracts!D262</f>
        <v>Online</v>
      </c>
      <c r="D267" s="117">
        <f>unique_contracts!J262</f>
        <v>0.32</v>
      </c>
      <c r="E267" s="99">
        <f>unique_contracts!M262</f>
        <v>0</v>
      </c>
      <c r="F267" s="99">
        <f>unique_contracts!N262</f>
        <v>0</v>
      </c>
      <c r="G267" s="99">
        <f>unique_contracts!P262</f>
        <v>0</v>
      </c>
      <c r="H267" s="99">
        <f>unique_contracts!R262</f>
        <v>0</v>
      </c>
      <c r="I267" s="99">
        <f>unique_contracts!V262</f>
        <v>0</v>
      </c>
      <c r="J267" s="118" t="str">
        <f>unique_contracts!AB262</f>
        <v>Buy</v>
      </c>
      <c r="K267" s="99">
        <f>unique_contracts!AM262</f>
        <v>2015</v>
      </c>
      <c r="L267" s="99">
        <f>unique_contracts!AN262</f>
        <v>9</v>
      </c>
      <c r="M267" s="99">
        <f>unique_contracts!AO262</f>
        <v>25</v>
      </c>
      <c r="N267" s="99">
        <f>unique_contracts!AP262</f>
        <v>2035</v>
      </c>
      <c r="O267" s="99">
        <f>unique_contracts!AQ262</f>
        <v>9</v>
      </c>
      <c r="P267" s="99">
        <f>unique_contracts!AR262</f>
        <v>24</v>
      </c>
      <c r="Q267" s="99" t="str">
        <f>unique_contracts!BP262</f>
        <v>EnergyCapacity</v>
      </c>
      <c r="R267" s="99">
        <f t="shared" si="28"/>
        <v>1</v>
      </c>
      <c r="S267" s="99" t="str">
        <f>IFERROR(IF(AND(I267&gt;0,E267="NotHybrid"),_xlfn.CONCAT(MAX(MIN(ROUNDDOWN(I267/D267,0),8),4),INDEX(resources!$G:$G,MATCH(B267,resources!$A:$A,0))),INDEX(resources!$G:$G,MATCH(B267,resources!$A:$A,0))),"n/a")</f>
        <v>hydro</v>
      </c>
      <c r="T267" s="99" t="str">
        <f t="shared" si="29"/>
        <v>n/a</v>
      </c>
      <c r="U267" s="99" t="str">
        <f t="shared" si="30"/>
        <v>hydro</v>
      </c>
      <c r="V267" s="99">
        <f t="shared" si="31"/>
        <v>2016</v>
      </c>
      <c r="W267" s="99">
        <f t="shared" si="32"/>
        <v>2034</v>
      </c>
      <c r="X267" s="116">
        <f t="shared" si="33"/>
        <v>1</v>
      </c>
      <c r="Y267" s="116">
        <f t="shared" si="34"/>
        <v>1</v>
      </c>
      <c r="Z267" s="99">
        <f>MIN((IFERROR(IF(AND($V267&lt;=Z$1,$W267&gt;=Z$1),INDEX(Reliability!E$23:E$50,MATCH($S267,Reliability!$C$23:$C$50,0)),0),0)*IF($T267="n/a",$D267*$Y267,$G267)+IFERROR(IF(AND($V267&lt;=Z$1,$W267&gt;=Z$1),INDEX(Reliability!E$23:E$50,MATCH($T267,Reliability!$C$23:$C$50,0)),0),0)*$H267*$X267*$Y267),$D267)*$R267</f>
        <v>0.1625873363664756</v>
      </c>
      <c r="AA267" s="99">
        <f>MIN((IFERROR(IF(AND($V267&lt;=AA$1,$W267&gt;=AA$1),INDEX(Reliability!F$23:F$50,MATCH($S267,Reliability!$C$23:$C$50,0)),0),0)*IF($T267="n/a",$D267*$Y267,$G267)+IFERROR(IF(AND($V267&lt;=AA$1,$W267&gt;=AA$1),INDEX(Reliability!F$23:F$50,MATCH($T267,Reliability!$C$23:$C$50,0)),0),0)*$H267*$X267*$Y267),$D267)*$R267</f>
        <v>0.16683706881560767</v>
      </c>
      <c r="AB267" s="99">
        <f>MIN((IFERROR(IF(AND($V267&lt;=AB$1,$W267&gt;=AB$1),INDEX(Reliability!G$23:G$50,MATCH($S267,Reliability!$C$23:$C$50,0)),0),0)*IF($T267="n/a",$D267*$Y267,$G267)+IFERROR(IF(AND($V267&lt;=AB$1,$W267&gt;=AB$1),INDEX(Reliability!G$23:G$50,MATCH($T267,Reliability!$C$23:$C$50,0)),0),0)*$H267*$X267*$Y267),$D267)*$R267</f>
        <v>0.17108680126473974</v>
      </c>
      <c r="AC267" s="99">
        <f>MIN((IFERROR(IF(AND($V267&lt;=AC$1,$W267&gt;=AC$1),INDEX(Reliability!H$23:H$50,MATCH($S267,Reliability!$C$23:$C$50,0)),0),0)*IF($T267="n/a",$D267*$Y267,$G267)+IFERROR(IF(AND($V267&lt;=AC$1,$W267&gt;=AC$1),INDEX(Reliability!H$23:H$50,MATCH($T267,Reliability!$C$23:$C$50,0)),0),0)*$H267*$X267*$Y267),$D267)*$R267</f>
        <v>0.16788294985861199</v>
      </c>
      <c r="AD267" s="99">
        <f>MIN((IFERROR(IF(AND($V267&lt;=AD$1,$W267&gt;=AD$1),INDEX(Reliability!I$23:I$50,MATCH($S267,Reliability!$C$23:$C$50,0)),0),0)*IF($T267="n/a",$D267*$Y267,$G267)+IFERROR(IF(AND($V267&lt;=AD$1,$W267&gt;=AD$1),INDEX(Reliability!I$23:I$50,MATCH($T267,Reliability!$C$23:$C$50,0)),0),0)*$H267*$X267*$Y267),$D267)*$R267</f>
        <v>0.1646790984524843</v>
      </c>
      <c r="AE267" s="99">
        <f>MIN((IFERROR(IF(AND($V267&lt;=AE$1,$W267&gt;=AE$1),INDEX(Reliability!J$23:J$50,MATCH($S267,Reliability!$C$23:$C$50,0)),0),0)*IF($T267="n/a",$D267*$Y267,$G267)+IFERROR(IF(AND($V267&lt;=AE$1,$W267&gt;=AE$1),INDEX(Reliability!J$23:J$50,MATCH($T267,Reliability!$C$23:$C$50,0)),0),0)*$H267*$X267*$Y267),$D267)*$R267</f>
        <v>0.16949100360233943</v>
      </c>
      <c r="AF267" s="99">
        <f>MIN((IFERROR(IF(AND($V267&lt;=AF$1,$W267&gt;=AF$1),INDEX(Reliability!K$23:K$50,MATCH($S267,Reliability!$C$23:$C$50,0)),0),0)*IF($T267="n/a",$D267*$Y267,$G267)+IFERROR(IF(AND($V267&lt;=AF$1,$W267&gt;=AF$1),INDEX(Reliability!K$23:K$50,MATCH($T267,Reliability!$C$23:$C$50,0)),0),0)*$H267*$X267*$Y267),$D267)*$R267</f>
        <v>0.17430290875219454</v>
      </c>
      <c r="AG267" s="99">
        <f>MIN((IFERROR(IF(AND($V267&lt;=AG$1,$W267&gt;=AG$1),INDEX(Reliability!L$23:L$50,MATCH($S267,Reliability!$C$23:$C$50,0)),0),0)*IF($T267="n/a",$D267*$Y267,$G267)+IFERROR(IF(AND($V267&lt;=AG$1,$W267&gt;=AG$1),INDEX(Reliability!L$23:L$50,MATCH($T267,Reliability!$C$23:$C$50,0)),0),0)*$H267*$X267*$Y267),$D267)*$R267</f>
        <v>0.16695197260777889</v>
      </c>
      <c r="AH267" s="99">
        <f>MIN((IFERROR(IF(AND($V267&lt;=AH$1,$W267&gt;=AH$1),INDEX(Reliability!M$23:M$50,MATCH($S267,Reliability!$C$23:$C$50,0)),0),0)*IF($T267="n/a",$D267*$Y267,$G267)+IFERROR(IF(AND($V267&lt;=AH$1,$W267&gt;=AH$1),INDEX(Reliability!M$23:M$50,MATCH($T267,Reliability!$C$23:$C$50,0)),0),0)*$H267*$X267*$Y267),$D267)*$R267</f>
        <v>0.15960103646336324</v>
      </c>
      <c r="AI267" s="99">
        <f>MIN((IFERROR(IF(AND($V267&lt;=AI$1,$W267&gt;=AI$1),INDEX(Reliability!N$23:N$50,MATCH($S267,Reliability!$C$23:$C$50,0)),0),0)*IF($T267="n/a",$D267*$Y267,$G267)+IFERROR(IF(AND($V267&lt;=AI$1,$W267&gt;=AI$1),INDEX(Reliability!N$23:N$50,MATCH($T267,Reliability!$C$23:$C$50,0)),0),0)*$H267*$X267*$Y267),$D267)*$R267</f>
        <v>0.15225010031894759</v>
      </c>
      <c r="AJ267" s="99">
        <f>MIN((IFERROR(IF(AND($V267&lt;=AJ$1,$W267&gt;=AJ$1),INDEX(Reliability!O$23:O$50,MATCH($S267,Reliability!$C$23:$C$50,0)),0),0)*IF($T267="n/a",$D267*$Y267,$G267)+IFERROR(IF(AND($V267&lt;=AJ$1,$W267&gt;=AJ$1),INDEX(Reliability!O$23:O$50,MATCH($T267,Reliability!$C$23:$C$50,0)),0),0)*$H267*$X267*$Y267),$D267)*$R267</f>
        <v>0.14489916417453194</v>
      </c>
      <c r="AK267" s="99">
        <f>MIN((IFERROR(IF(AND($V267&lt;=AK$1,$W267&gt;=AK$1),INDEX(Reliability!P$23:P$50,MATCH($S267,Reliability!$C$23:$C$50,0)),0),0)*IF($T267="n/a",$D267*$Y267,$G267)+IFERROR(IF(AND($V267&lt;=AK$1,$W267&gt;=AK$1),INDEX(Reliability!P$23:P$50,MATCH($T267,Reliability!$C$23:$C$50,0)),0),0)*$H267*$X267*$Y267),$D267)*$R267</f>
        <v>0</v>
      </c>
    </row>
    <row r="268" spans="2:37" x14ac:dyDescent="0.25">
      <c r="B268" s="118" t="str">
        <f>unique_contracts!B263</f>
        <v>_EXISTING_GENERIC_SOLAR_1AXIS</v>
      </c>
      <c r="C268" s="99" t="str">
        <f>unique_contracts!D263</f>
        <v>Online</v>
      </c>
      <c r="D268" s="117">
        <f>unique_contracts!J263</f>
        <v>0.999</v>
      </c>
      <c r="E268" s="99">
        <f>unique_contracts!M263</f>
        <v>0</v>
      </c>
      <c r="F268" s="99">
        <f>unique_contracts!N263</f>
        <v>0</v>
      </c>
      <c r="G268" s="99">
        <f>unique_contracts!P263</f>
        <v>0</v>
      </c>
      <c r="H268" s="99">
        <f>unique_contracts!R263</f>
        <v>0</v>
      </c>
      <c r="I268" s="99">
        <f>unique_contracts!V263</f>
        <v>0</v>
      </c>
      <c r="J268" s="118" t="str">
        <f>unique_contracts!AB263</f>
        <v>Buy</v>
      </c>
      <c r="K268" s="99">
        <f>unique_contracts!AM263</f>
        <v>2016</v>
      </c>
      <c r="L268" s="99">
        <f>unique_contracts!AN263</f>
        <v>2</v>
      </c>
      <c r="M268" s="99">
        <f>unique_contracts!AO263</f>
        <v>3</v>
      </c>
      <c r="N268" s="99">
        <f>unique_contracts!AP263</f>
        <v>2036</v>
      </c>
      <c r="O268" s="99">
        <f>unique_contracts!AQ263</f>
        <v>2</v>
      </c>
      <c r="P268" s="99">
        <f>unique_contracts!AR263</f>
        <v>2</v>
      </c>
      <c r="Q268" s="99" t="str">
        <f>unique_contracts!BP263</f>
        <v>EnergyCapacity</v>
      </c>
      <c r="R268" s="99">
        <f t="shared" si="28"/>
        <v>1</v>
      </c>
      <c r="S268" s="99" t="str">
        <f>IFERROR(IF(AND(I268&gt;0,E268="NotHybrid"),_xlfn.CONCAT(MAX(MIN(ROUNDDOWN(I268/D268,0),8),4),INDEX(resources!$G:$G,MATCH(B268,resources!$A:$A,0))),INDEX(resources!$G:$G,MATCH(B268,resources!$A:$A,0))),"n/a")</f>
        <v>utility_pv</v>
      </c>
      <c r="T268" s="99" t="str">
        <f t="shared" si="29"/>
        <v>n/a</v>
      </c>
      <c r="U268" s="99" t="str">
        <f t="shared" si="30"/>
        <v>utility_pv</v>
      </c>
      <c r="V268" s="99">
        <f t="shared" si="31"/>
        <v>2016</v>
      </c>
      <c r="W268" s="99">
        <f t="shared" si="32"/>
        <v>2035</v>
      </c>
      <c r="X268" s="116">
        <f t="shared" si="33"/>
        <v>1</v>
      </c>
      <c r="Y268" s="116">
        <f t="shared" si="34"/>
        <v>1</v>
      </c>
      <c r="Z268" s="99">
        <f>MIN((IFERROR(IF(AND($V268&lt;=Z$1,$W268&gt;=Z$1),INDEX(Reliability!E$23:E$50,MATCH($S268,Reliability!$C$23:$C$50,0)),0),0)*IF($T268="n/a",$D268*$Y268,$G268)+IFERROR(IF(AND($V268&lt;=Z$1,$W268&gt;=Z$1),INDEX(Reliability!E$23:E$50,MATCH($T268,Reliability!$C$23:$C$50,0)),0),0)*$H268*$X268*$Y268),$D268)*$R268</f>
        <v>0.12422149571126727</v>
      </c>
      <c r="AA268" s="99">
        <f>MIN((IFERROR(IF(AND($V268&lt;=AA$1,$W268&gt;=AA$1),INDEX(Reliability!F$23:F$50,MATCH($S268,Reliability!$C$23:$C$50,0)),0),0)*IF($T268="n/a",$D268*$Y268,$G268)+IFERROR(IF(AND($V268&lt;=AA$1,$W268&gt;=AA$1),INDEX(Reliability!F$23:F$50,MATCH($T268,Reliability!$C$23:$C$50,0)),0),0)*$H268*$X268*$Y268),$D268)*$R268</f>
        <v>0.12090841359028706</v>
      </c>
      <c r="AB268" s="99">
        <f>MIN((IFERROR(IF(AND($V268&lt;=AB$1,$W268&gt;=AB$1),INDEX(Reliability!G$23:G$50,MATCH($S268,Reliability!$C$23:$C$50,0)),0),0)*IF($T268="n/a",$D268*$Y268,$G268)+IFERROR(IF(AND($V268&lt;=AB$1,$W268&gt;=AB$1),INDEX(Reliability!G$23:G$50,MATCH($T268,Reliability!$C$23:$C$50,0)),0),0)*$H268*$X268*$Y268),$D268)*$R268</f>
        <v>0.11759533146930687</v>
      </c>
      <c r="AC268" s="99">
        <f>MIN((IFERROR(IF(AND($V268&lt;=AC$1,$W268&gt;=AC$1),INDEX(Reliability!H$23:H$50,MATCH($S268,Reliability!$C$23:$C$50,0)),0),0)*IF($T268="n/a",$D268*$Y268,$G268)+IFERROR(IF(AND($V268&lt;=AC$1,$W268&gt;=AC$1),INDEX(Reliability!H$23:H$50,MATCH($T268,Reliability!$C$23:$C$50,0)),0),0)*$H268*$X268*$Y268),$D268)*$R268</f>
        <v>0.10006188535059321</v>
      </c>
      <c r="AD268" s="99">
        <f>MIN((IFERROR(IF(AND($V268&lt;=AD$1,$W268&gt;=AD$1),INDEX(Reliability!I$23:I$50,MATCH($S268,Reliability!$C$23:$C$50,0)),0),0)*IF($T268="n/a",$D268*$Y268,$G268)+IFERROR(IF(AND($V268&lt;=AD$1,$W268&gt;=AD$1),INDEX(Reliability!I$23:I$50,MATCH($T268,Reliability!$C$23:$C$50,0)),0),0)*$H268*$X268*$Y268),$D268)*$R268</f>
        <v>8.2528439231879566E-2</v>
      </c>
      <c r="AE268" s="99">
        <f>MIN((IFERROR(IF(AND($V268&lt;=AE$1,$W268&gt;=AE$1),INDEX(Reliability!J$23:J$50,MATCH($S268,Reliability!$C$23:$C$50,0)),0),0)*IF($T268="n/a",$D268*$Y268,$G268)+IFERROR(IF(AND($V268&lt;=AE$1,$W268&gt;=AE$1),INDEX(Reliability!J$23:J$50,MATCH($T268,Reliability!$C$23:$C$50,0)),0),0)*$H268*$X268*$Y268),$D268)*$R268</f>
        <v>7.6528007937523929E-2</v>
      </c>
      <c r="AF268" s="99">
        <f>MIN((IFERROR(IF(AND($V268&lt;=AF$1,$W268&gt;=AF$1),INDEX(Reliability!K$23:K$50,MATCH($S268,Reliability!$C$23:$C$50,0)),0),0)*IF($T268="n/a",$D268*$Y268,$G268)+IFERROR(IF(AND($V268&lt;=AF$1,$W268&gt;=AF$1),INDEX(Reliability!K$23:K$50,MATCH($T268,Reliability!$C$23:$C$50,0)),0),0)*$H268*$X268*$Y268),$D268)*$R268</f>
        <v>7.0527576643168277E-2</v>
      </c>
      <c r="AG268" s="99">
        <f>MIN((IFERROR(IF(AND($V268&lt;=AG$1,$W268&gt;=AG$1),INDEX(Reliability!L$23:L$50,MATCH($S268,Reliability!$C$23:$C$50,0)),0),0)*IF($T268="n/a",$D268*$Y268,$G268)+IFERROR(IF(AND($V268&lt;=AG$1,$W268&gt;=AG$1),INDEX(Reliability!L$23:L$50,MATCH($T268,Reliability!$C$23:$C$50,0)),0),0)*$H268*$X268*$Y268),$D268)*$R268</f>
        <v>6.9209261314534615E-2</v>
      </c>
      <c r="AH268" s="99">
        <f>MIN((IFERROR(IF(AND($V268&lt;=AH$1,$W268&gt;=AH$1),INDEX(Reliability!M$23:M$50,MATCH($S268,Reliability!$C$23:$C$50,0)),0),0)*IF($T268="n/a",$D268*$Y268,$G268)+IFERROR(IF(AND($V268&lt;=AH$1,$W268&gt;=AH$1),INDEX(Reliability!M$23:M$50,MATCH($T268,Reliability!$C$23:$C$50,0)),0),0)*$H268*$X268*$Y268),$D268)*$R268</f>
        <v>6.7890945985900952E-2</v>
      </c>
      <c r="AI268" s="99">
        <f>MIN((IFERROR(IF(AND($V268&lt;=AI$1,$W268&gt;=AI$1),INDEX(Reliability!N$23:N$50,MATCH($S268,Reliability!$C$23:$C$50,0)),0),0)*IF($T268="n/a",$D268*$Y268,$G268)+IFERROR(IF(AND($V268&lt;=AI$1,$W268&gt;=AI$1),INDEX(Reliability!N$23:N$50,MATCH($T268,Reliability!$C$23:$C$50,0)),0),0)*$H268*$X268*$Y268),$D268)*$R268</f>
        <v>6.657263065726729E-2</v>
      </c>
      <c r="AJ268" s="99">
        <f>MIN((IFERROR(IF(AND($V268&lt;=AJ$1,$W268&gt;=AJ$1),INDEX(Reliability!O$23:O$50,MATCH($S268,Reliability!$C$23:$C$50,0)),0),0)*IF($T268="n/a",$D268*$Y268,$G268)+IFERROR(IF(AND($V268&lt;=AJ$1,$W268&gt;=AJ$1),INDEX(Reliability!O$23:O$50,MATCH($T268,Reliability!$C$23:$C$50,0)),0),0)*$H268*$X268*$Y268),$D268)*$R268</f>
        <v>6.5254315328633627E-2</v>
      </c>
      <c r="AK268" s="99">
        <f>MIN((IFERROR(IF(AND($V268&lt;=AK$1,$W268&gt;=AK$1),INDEX(Reliability!P$23:P$50,MATCH($S268,Reliability!$C$23:$C$50,0)),0),0)*IF($T268="n/a",$D268*$Y268,$G268)+IFERROR(IF(AND($V268&lt;=AK$1,$W268&gt;=AK$1),INDEX(Reliability!P$23:P$50,MATCH($T268,Reliability!$C$23:$C$50,0)),0),0)*$H268*$X268*$Y268),$D268)*$R268</f>
        <v>6.3936000000000007E-2</v>
      </c>
    </row>
    <row r="269" spans="2:37" x14ac:dyDescent="0.25">
      <c r="B269" s="118" t="str">
        <f>unique_contracts!B264</f>
        <v>_EXISTING_GENERIC_SOLAR_1AXIS</v>
      </c>
      <c r="C269" s="99" t="str">
        <f>unique_contracts!D264</f>
        <v>Online</v>
      </c>
      <c r="D269" s="117">
        <f>unique_contracts!J264</f>
        <v>0.25</v>
      </c>
      <c r="E269" s="99">
        <f>unique_contracts!M264</f>
        <v>0</v>
      </c>
      <c r="F269" s="99">
        <f>unique_contracts!N264</f>
        <v>0</v>
      </c>
      <c r="G269" s="99">
        <f>unique_contracts!P264</f>
        <v>0</v>
      </c>
      <c r="H269" s="99">
        <f>unique_contracts!R264</f>
        <v>0</v>
      </c>
      <c r="I269" s="99">
        <f>unique_contracts!V264</f>
        <v>0</v>
      </c>
      <c r="J269" s="118" t="str">
        <f>unique_contracts!AB264</f>
        <v>Buy</v>
      </c>
      <c r="K269" s="99">
        <f>unique_contracts!AM264</f>
        <v>2016</v>
      </c>
      <c r="L269" s="99">
        <f>unique_contracts!AN264</f>
        <v>12</v>
      </c>
      <c r="M269" s="99">
        <f>unique_contracts!AO264</f>
        <v>19</v>
      </c>
      <c r="N269" s="99">
        <f>unique_contracts!AP264</f>
        <v>2036</v>
      </c>
      <c r="O269" s="99">
        <f>unique_contracts!AQ264</f>
        <v>12</v>
      </c>
      <c r="P269" s="99">
        <f>unique_contracts!AR264</f>
        <v>18</v>
      </c>
      <c r="Q269" s="99" t="str">
        <f>unique_contracts!BP264</f>
        <v>EnergyCapacity</v>
      </c>
      <c r="R269" s="99">
        <f t="shared" si="28"/>
        <v>1</v>
      </c>
      <c r="S269" s="99" t="str">
        <f>IFERROR(IF(AND(I269&gt;0,E269="NotHybrid"),_xlfn.CONCAT(MAX(MIN(ROUNDDOWN(I269/D269,0),8),4),INDEX(resources!$G:$G,MATCH(B269,resources!$A:$A,0))),INDEX(resources!$G:$G,MATCH(B269,resources!$A:$A,0))),"n/a")</f>
        <v>utility_pv</v>
      </c>
      <c r="T269" s="99" t="str">
        <f t="shared" si="29"/>
        <v>n/a</v>
      </c>
      <c r="U269" s="99" t="str">
        <f t="shared" si="30"/>
        <v>utility_pv</v>
      </c>
      <c r="V269" s="99">
        <f t="shared" si="31"/>
        <v>2017</v>
      </c>
      <c r="W269" s="99">
        <f t="shared" si="32"/>
        <v>2036</v>
      </c>
      <c r="X269" s="116">
        <f t="shared" si="33"/>
        <v>1</v>
      </c>
      <c r="Y269" s="116">
        <f t="shared" si="34"/>
        <v>1</v>
      </c>
      <c r="Z269" s="99">
        <f>MIN((IFERROR(IF(AND($V269&lt;=Z$1,$W269&gt;=Z$1),INDEX(Reliability!E$23:E$50,MATCH($S269,Reliability!$C$23:$C$50,0)),0),0)*IF($T269="n/a",$D269*$Y269,$G269)+IFERROR(IF(AND($V269&lt;=Z$1,$W269&gt;=Z$1),INDEX(Reliability!E$23:E$50,MATCH($T269,Reliability!$C$23:$C$50,0)),0),0)*$H269*$X269*$Y269),$D269)*$R269</f>
        <v>3.1086460388205023E-2</v>
      </c>
      <c r="AA269" s="99">
        <f>MIN((IFERROR(IF(AND($V269&lt;=AA$1,$W269&gt;=AA$1),INDEX(Reliability!F$23:F$50,MATCH($S269,Reliability!$C$23:$C$50,0)),0),0)*IF($T269="n/a",$D269*$Y269,$G269)+IFERROR(IF(AND($V269&lt;=AA$1,$W269&gt;=AA$1),INDEX(Reliability!F$23:F$50,MATCH($T269,Reliability!$C$23:$C$50,0)),0),0)*$H269*$X269*$Y269),$D269)*$R269</f>
        <v>3.0257360758330097E-2</v>
      </c>
      <c r="AB269" s="99">
        <f>MIN((IFERROR(IF(AND($V269&lt;=AB$1,$W269&gt;=AB$1),INDEX(Reliability!G$23:G$50,MATCH($S269,Reliability!$C$23:$C$50,0)),0),0)*IF($T269="n/a",$D269*$Y269,$G269)+IFERROR(IF(AND($V269&lt;=AB$1,$W269&gt;=AB$1),INDEX(Reliability!G$23:G$50,MATCH($T269,Reliability!$C$23:$C$50,0)),0),0)*$H269*$X269*$Y269),$D269)*$R269</f>
        <v>2.9428261128455171E-2</v>
      </c>
      <c r="AC269" s="99">
        <f>MIN((IFERROR(IF(AND($V269&lt;=AC$1,$W269&gt;=AC$1),INDEX(Reliability!H$23:H$50,MATCH($S269,Reliability!$C$23:$C$50,0)),0),0)*IF($T269="n/a",$D269*$Y269,$G269)+IFERROR(IF(AND($V269&lt;=AC$1,$W269&gt;=AC$1),INDEX(Reliability!H$23:H$50,MATCH($T269,Reliability!$C$23:$C$50,0)),0),0)*$H269*$X269*$Y269),$D269)*$R269</f>
        <v>2.50405118494978E-2</v>
      </c>
      <c r="AD269" s="99">
        <f>MIN((IFERROR(IF(AND($V269&lt;=AD$1,$W269&gt;=AD$1),INDEX(Reliability!I$23:I$50,MATCH($S269,Reliability!$C$23:$C$50,0)),0),0)*IF($T269="n/a",$D269*$Y269,$G269)+IFERROR(IF(AND($V269&lt;=AD$1,$W269&gt;=AD$1),INDEX(Reliability!I$23:I$50,MATCH($T269,Reliability!$C$23:$C$50,0)),0),0)*$H269*$X269*$Y269),$D269)*$R269</f>
        <v>2.0652762570540432E-2</v>
      </c>
      <c r="AE269" s="99">
        <f>MIN((IFERROR(IF(AND($V269&lt;=AE$1,$W269&gt;=AE$1),INDEX(Reliability!J$23:J$50,MATCH($S269,Reliability!$C$23:$C$50,0)),0),0)*IF($T269="n/a",$D269*$Y269,$G269)+IFERROR(IF(AND($V269&lt;=AE$1,$W269&gt;=AE$1),INDEX(Reliability!J$23:J$50,MATCH($T269,Reliability!$C$23:$C$50,0)),0),0)*$H269*$X269*$Y269),$D269)*$R269</f>
        <v>1.9151153137518501E-2</v>
      </c>
      <c r="AF269" s="99">
        <f>MIN((IFERROR(IF(AND($V269&lt;=AF$1,$W269&gt;=AF$1),INDEX(Reliability!K$23:K$50,MATCH($S269,Reliability!$C$23:$C$50,0)),0),0)*IF($T269="n/a",$D269*$Y269,$G269)+IFERROR(IF(AND($V269&lt;=AF$1,$W269&gt;=AF$1),INDEX(Reliability!K$23:K$50,MATCH($T269,Reliability!$C$23:$C$50,0)),0),0)*$H269*$X269*$Y269),$D269)*$R269</f>
        <v>1.7649543704496565E-2</v>
      </c>
      <c r="AG269" s="99">
        <f>MIN((IFERROR(IF(AND($V269&lt;=AG$1,$W269&gt;=AG$1),INDEX(Reliability!L$23:L$50,MATCH($S269,Reliability!$C$23:$C$50,0)),0),0)*IF($T269="n/a",$D269*$Y269,$G269)+IFERROR(IF(AND($V269&lt;=AG$1,$W269&gt;=AG$1),INDEX(Reliability!L$23:L$50,MATCH($T269,Reliability!$C$23:$C$50,0)),0),0)*$H269*$X269*$Y269),$D269)*$R269</f>
        <v>1.7319634963597251E-2</v>
      </c>
      <c r="AH269" s="99">
        <f>MIN((IFERROR(IF(AND($V269&lt;=AH$1,$W269&gt;=AH$1),INDEX(Reliability!M$23:M$50,MATCH($S269,Reliability!$C$23:$C$50,0)),0),0)*IF($T269="n/a",$D269*$Y269,$G269)+IFERROR(IF(AND($V269&lt;=AH$1,$W269&gt;=AH$1),INDEX(Reliability!M$23:M$50,MATCH($T269,Reliability!$C$23:$C$50,0)),0),0)*$H269*$X269*$Y269),$D269)*$R269</f>
        <v>1.6989726222697937E-2</v>
      </c>
      <c r="AI269" s="99">
        <f>MIN((IFERROR(IF(AND($V269&lt;=AI$1,$W269&gt;=AI$1),INDEX(Reliability!N$23:N$50,MATCH($S269,Reliability!$C$23:$C$50,0)),0),0)*IF($T269="n/a",$D269*$Y269,$G269)+IFERROR(IF(AND($V269&lt;=AI$1,$W269&gt;=AI$1),INDEX(Reliability!N$23:N$50,MATCH($T269,Reliability!$C$23:$C$50,0)),0),0)*$H269*$X269*$Y269),$D269)*$R269</f>
        <v>1.6659817481798622E-2</v>
      </c>
      <c r="AJ269" s="99">
        <f>MIN((IFERROR(IF(AND($V269&lt;=AJ$1,$W269&gt;=AJ$1),INDEX(Reliability!O$23:O$50,MATCH($S269,Reliability!$C$23:$C$50,0)),0),0)*IF($T269="n/a",$D269*$Y269,$G269)+IFERROR(IF(AND($V269&lt;=AJ$1,$W269&gt;=AJ$1),INDEX(Reliability!O$23:O$50,MATCH($T269,Reliability!$C$23:$C$50,0)),0),0)*$H269*$X269*$Y269),$D269)*$R269</f>
        <v>1.6329908740899308E-2</v>
      </c>
      <c r="AK269" s="99">
        <f>MIN((IFERROR(IF(AND($V269&lt;=AK$1,$W269&gt;=AK$1),INDEX(Reliability!P$23:P$50,MATCH($S269,Reliability!$C$23:$C$50,0)),0),0)*IF($T269="n/a",$D269*$Y269,$G269)+IFERROR(IF(AND($V269&lt;=AK$1,$W269&gt;=AK$1),INDEX(Reliability!P$23:P$50,MATCH($T269,Reliability!$C$23:$C$50,0)),0),0)*$H269*$X269*$Y269),$D269)*$R269</f>
        <v>1.6E-2</v>
      </c>
    </row>
    <row r="270" spans="2:37" x14ac:dyDescent="0.25">
      <c r="B270" s="118" t="str">
        <f>unique_contracts!B265</f>
        <v>_EXISTING_GENERIC_SOLAR_1AXIS</v>
      </c>
      <c r="C270" s="99" t="str">
        <f>unique_contracts!D265</f>
        <v>Online</v>
      </c>
      <c r="D270" s="117">
        <f>unique_contracts!J265</f>
        <v>0.5</v>
      </c>
      <c r="E270" s="99">
        <f>unique_contracts!M265</f>
        <v>0</v>
      </c>
      <c r="F270" s="99">
        <f>unique_contracts!N265</f>
        <v>0</v>
      </c>
      <c r="G270" s="99">
        <f>unique_contracts!P265</f>
        <v>0</v>
      </c>
      <c r="H270" s="99">
        <f>unique_contracts!R265</f>
        <v>0</v>
      </c>
      <c r="I270" s="99">
        <f>unique_contracts!V265</f>
        <v>0</v>
      </c>
      <c r="J270" s="118" t="str">
        <f>unique_contracts!AB265</f>
        <v>Buy</v>
      </c>
      <c r="K270" s="99">
        <f>unique_contracts!AM265</f>
        <v>2016</v>
      </c>
      <c r="L270" s="99">
        <f>unique_contracts!AN265</f>
        <v>2</v>
      </c>
      <c r="M270" s="99">
        <f>unique_contracts!AO265</f>
        <v>11</v>
      </c>
      <c r="N270" s="99">
        <f>unique_contracts!AP265</f>
        <v>2036</v>
      </c>
      <c r="O270" s="99">
        <f>unique_contracts!AQ265</f>
        <v>2</v>
      </c>
      <c r="P270" s="99">
        <f>unique_contracts!AR265</f>
        <v>10</v>
      </c>
      <c r="Q270" s="99" t="str">
        <f>unique_contracts!BP265</f>
        <v>EnergyCapacity</v>
      </c>
      <c r="R270" s="99">
        <f t="shared" si="28"/>
        <v>1</v>
      </c>
      <c r="S270" s="99" t="str">
        <f>IFERROR(IF(AND(I270&gt;0,E270="NotHybrid"),_xlfn.CONCAT(MAX(MIN(ROUNDDOWN(I270/D270,0),8),4),INDEX(resources!$G:$G,MATCH(B270,resources!$A:$A,0))),INDEX(resources!$G:$G,MATCH(B270,resources!$A:$A,0))),"n/a")</f>
        <v>utility_pv</v>
      </c>
      <c r="T270" s="99" t="str">
        <f t="shared" si="29"/>
        <v>n/a</v>
      </c>
      <c r="U270" s="99" t="str">
        <f t="shared" si="30"/>
        <v>utility_pv</v>
      </c>
      <c r="V270" s="99">
        <f t="shared" si="31"/>
        <v>2016</v>
      </c>
      <c r="W270" s="99">
        <f t="shared" si="32"/>
        <v>2035</v>
      </c>
      <c r="X270" s="116">
        <f t="shared" si="33"/>
        <v>1</v>
      </c>
      <c r="Y270" s="116">
        <f t="shared" si="34"/>
        <v>1</v>
      </c>
      <c r="Z270" s="99">
        <f>MIN((IFERROR(IF(AND($V270&lt;=Z$1,$W270&gt;=Z$1),INDEX(Reliability!E$23:E$50,MATCH($S270,Reliability!$C$23:$C$50,0)),0),0)*IF($T270="n/a",$D270*$Y270,$G270)+IFERROR(IF(AND($V270&lt;=Z$1,$W270&gt;=Z$1),INDEX(Reliability!E$23:E$50,MATCH($T270,Reliability!$C$23:$C$50,0)),0),0)*$H270*$X270*$Y270),$D270)*$R270</f>
        <v>6.2172920776410047E-2</v>
      </c>
      <c r="AA270" s="99">
        <f>MIN((IFERROR(IF(AND($V270&lt;=AA$1,$W270&gt;=AA$1),INDEX(Reliability!F$23:F$50,MATCH($S270,Reliability!$C$23:$C$50,0)),0),0)*IF($T270="n/a",$D270*$Y270,$G270)+IFERROR(IF(AND($V270&lt;=AA$1,$W270&gt;=AA$1),INDEX(Reliability!F$23:F$50,MATCH($T270,Reliability!$C$23:$C$50,0)),0),0)*$H270*$X270*$Y270),$D270)*$R270</f>
        <v>6.0514721516660194E-2</v>
      </c>
      <c r="AB270" s="99">
        <f>MIN((IFERROR(IF(AND($V270&lt;=AB$1,$W270&gt;=AB$1),INDEX(Reliability!G$23:G$50,MATCH($S270,Reliability!$C$23:$C$50,0)),0),0)*IF($T270="n/a",$D270*$Y270,$G270)+IFERROR(IF(AND($V270&lt;=AB$1,$W270&gt;=AB$1),INDEX(Reliability!G$23:G$50,MATCH($T270,Reliability!$C$23:$C$50,0)),0),0)*$H270*$X270*$Y270),$D270)*$R270</f>
        <v>5.8856522256910342E-2</v>
      </c>
      <c r="AC270" s="99">
        <f>MIN((IFERROR(IF(AND($V270&lt;=AC$1,$W270&gt;=AC$1),INDEX(Reliability!H$23:H$50,MATCH($S270,Reliability!$C$23:$C$50,0)),0),0)*IF($T270="n/a",$D270*$Y270,$G270)+IFERROR(IF(AND($V270&lt;=AC$1,$W270&gt;=AC$1),INDEX(Reliability!H$23:H$50,MATCH($T270,Reliability!$C$23:$C$50,0)),0),0)*$H270*$X270*$Y270),$D270)*$R270</f>
        <v>5.00810236989956E-2</v>
      </c>
      <c r="AD270" s="99">
        <f>MIN((IFERROR(IF(AND($V270&lt;=AD$1,$W270&gt;=AD$1),INDEX(Reliability!I$23:I$50,MATCH($S270,Reliability!$C$23:$C$50,0)),0),0)*IF($T270="n/a",$D270*$Y270,$G270)+IFERROR(IF(AND($V270&lt;=AD$1,$W270&gt;=AD$1),INDEX(Reliability!I$23:I$50,MATCH($T270,Reliability!$C$23:$C$50,0)),0),0)*$H270*$X270*$Y270),$D270)*$R270</f>
        <v>4.1305525141080865E-2</v>
      </c>
      <c r="AE270" s="99">
        <f>MIN((IFERROR(IF(AND($V270&lt;=AE$1,$W270&gt;=AE$1),INDEX(Reliability!J$23:J$50,MATCH($S270,Reliability!$C$23:$C$50,0)),0),0)*IF($T270="n/a",$D270*$Y270,$G270)+IFERROR(IF(AND($V270&lt;=AE$1,$W270&gt;=AE$1),INDEX(Reliability!J$23:J$50,MATCH($T270,Reliability!$C$23:$C$50,0)),0),0)*$H270*$X270*$Y270),$D270)*$R270</f>
        <v>3.8302306275037001E-2</v>
      </c>
      <c r="AF270" s="99">
        <f>MIN((IFERROR(IF(AND($V270&lt;=AF$1,$W270&gt;=AF$1),INDEX(Reliability!K$23:K$50,MATCH($S270,Reliability!$C$23:$C$50,0)),0),0)*IF($T270="n/a",$D270*$Y270,$G270)+IFERROR(IF(AND($V270&lt;=AF$1,$W270&gt;=AF$1),INDEX(Reliability!K$23:K$50,MATCH($T270,Reliability!$C$23:$C$50,0)),0),0)*$H270*$X270*$Y270),$D270)*$R270</f>
        <v>3.5299087408993131E-2</v>
      </c>
      <c r="AG270" s="99">
        <f>MIN((IFERROR(IF(AND($V270&lt;=AG$1,$W270&gt;=AG$1),INDEX(Reliability!L$23:L$50,MATCH($S270,Reliability!$C$23:$C$50,0)),0),0)*IF($T270="n/a",$D270*$Y270,$G270)+IFERROR(IF(AND($V270&lt;=AG$1,$W270&gt;=AG$1),INDEX(Reliability!L$23:L$50,MATCH($T270,Reliability!$C$23:$C$50,0)),0),0)*$H270*$X270*$Y270),$D270)*$R270</f>
        <v>3.4639269927194502E-2</v>
      </c>
      <c r="AH270" s="99">
        <f>MIN((IFERROR(IF(AND($V270&lt;=AH$1,$W270&gt;=AH$1),INDEX(Reliability!M$23:M$50,MATCH($S270,Reliability!$C$23:$C$50,0)),0),0)*IF($T270="n/a",$D270*$Y270,$G270)+IFERROR(IF(AND($V270&lt;=AH$1,$W270&gt;=AH$1),INDEX(Reliability!M$23:M$50,MATCH($T270,Reliability!$C$23:$C$50,0)),0),0)*$H270*$X270*$Y270),$D270)*$R270</f>
        <v>3.3979452445395873E-2</v>
      </c>
      <c r="AI270" s="99">
        <f>MIN((IFERROR(IF(AND($V270&lt;=AI$1,$W270&gt;=AI$1),INDEX(Reliability!N$23:N$50,MATCH($S270,Reliability!$C$23:$C$50,0)),0),0)*IF($T270="n/a",$D270*$Y270,$G270)+IFERROR(IF(AND($V270&lt;=AI$1,$W270&gt;=AI$1),INDEX(Reliability!N$23:N$50,MATCH($T270,Reliability!$C$23:$C$50,0)),0),0)*$H270*$X270*$Y270),$D270)*$R270</f>
        <v>3.3319634963597244E-2</v>
      </c>
      <c r="AJ270" s="99">
        <f>MIN((IFERROR(IF(AND($V270&lt;=AJ$1,$W270&gt;=AJ$1),INDEX(Reliability!O$23:O$50,MATCH($S270,Reliability!$C$23:$C$50,0)),0),0)*IF($T270="n/a",$D270*$Y270,$G270)+IFERROR(IF(AND($V270&lt;=AJ$1,$W270&gt;=AJ$1),INDEX(Reliability!O$23:O$50,MATCH($T270,Reliability!$C$23:$C$50,0)),0),0)*$H270*$X270*$Y270),$D270)*$R270</f>
        <v>3.2659817481798616E-2</v>
      </c>
      <c r="AK270" s="99">
        <f>MIN((IFERROR(IF(AND($V270&lt;=AK$1,$W270&gt;=AK$1),INDEX(Reliability!P$23:P$50,MATCH($S270,Reliability!$C$23:$C$50,0)),0),0)*IF($T270="n/a",$D270*$Y270,$G270)+IFERROR(IF(AND($V270&lt;=AK$1,$W270&gt;=AK$1),INDEX(Reliability!P$23:P$50,MATCH($T270,Reliability!$C$23:$C$50,0)),0),0)*$H270*$X270*$Y270),$D270)*$R270</f>
        <v>3.2000000000000001E-2</v>
      </c>
    </row>
    <row r="271" spans="2:37" x14ac:dyDescent="0.25">
      <c r="B271" s="118" t="str">
        <f>unique_contracts!B266</f>
        <v>_EXISTING_GENERIC_INSTATE_SMALL_HYDRO</v>
      </c>
      <c r="C271" s="99" t="str">
        <f>unique_contracts!D266</f>
        <v>Online</v>
      </c>
      <c r="D271" s="117">
        <f>unique_contracts!J266</f>
        <v>0.3</v>
      </c>
      <c r="E271" s="99">
        <f>unique_contracts!M266</f>
        <v>0</v>
      </c>
      <c r="F271" s="99">
        <f>unique_contracts!N266</f>
        <v>0</v>
      </c>
      <c r="G271" s="99">
        <f>unique_contracts!P266</f>
        <v>0</v>
      </c>
      <c r="H271" s="99">
        <f>unique_contracts!R266</f>
        <v>0</v>
      </c>
      <c r="I271" s="99">
        <f>unique_contracts!V266</f>
        <v>0</v>
      </c>
      <c r="J271" s="118" t="str">
        <f>unique_contracts!AB266</f>
        <v>Buy</v>
      </c>
      <c r="K271" s="99">
        <f>unique_contracts!AM266</f>
        <v>2015</v>
      </c>
      <c r="L271" s="99">
        <f>unique_contracts!AN266</f>
        <v>4</v>
      </c>
      <c r="M271" s="99">
        <f>unique_contracts!AO266</f>
        <v>17</v>
      </c>
      <c r="N271" s="99">
        <f>unique_contracts!AP266</f>
        <v>2030</v>
      </c>
      <c r="O271" s="99">
        <f>unique_contracts!AQ266</f>
        <v>4</v>
      </c>
      <c r="P271" s="99">
        <f>unique_contracts!AR266</f>
        <v>16</v>
      </c>
      <c r="Q271" s="99" t="str">
        <f>unique_contracts!BP266</f>
        <v>EnergyCapacity</v>
      </c>
      <c r="R271" s="99">
        <f t="shared" si="28"/>
        <v>1</v>
      </c>
      <c r="S271" s="99" t="str">
        <f>IFERROR(IF(AND(I271&gt;0,E271="NotHybrid"),_xlfn.CONCAT(MAX(MIN(ROUNDDOWN(I271/D271,0),8),4),INDEX(resources!$G:$G,MATCH(B271,resources!$A:$A,0))),INDEX(resources!$G:$G,MATCH(B271,resources!$A:$A,0))),"n/a")</f>
        <v>hydro</v>
      </c>
      <c r="T271" s="99" t="str">
        <f t="shared" si="29"/>
        <v>n/a</v>
      </c>
      <c r="U271" s="99" t="str">
        <f t="shared" si="30"/>
        <v>hydro</v>
      </c>
      <c r="V271" s="99">
        <f t="shared" si="31"/>
        <v>2015</v>
      </c>
      <c r="W271" s="99">
        <f t="shared" si="32"/>
        <v>2029</v>
      </c>
      <c r="X271" s="116">
        <f t="shared" si="33"/>
        <v>1</v>
      </c>
      <c r="Y271" s="116">
        <f t="shared" si="34"/>
        <v>1</v>
      </c>
      <c r="Z271" s="99">
        <f>MIN((IFERROR(IF(AND($V271&lt;=Z$1,$W271&gt;=Z$1),INDEX(Reliability!E$23:E$50,MATCH($S271,Reliability!$C$23:$C$50,0)),0),0)*IF($T271="n/a",$D271*$Y271,$G271)+IFERROR(IF(AND($V271&lt;=Z$1,$W271&gt;=Z$1),INDEX(Reliability!E$23:E$50,MATCH($T271,Reliability!$C$23:$C$50,0)),0),0)*$H271*$X271*$Y271),$D271)*$R271</f>
        <v>0.15242562784357086</v>
      </c>
      <c r="AA271" s="99">
        <f>MIN((IFERROR(IF(AND($V271&lt;=AA$1,$W271&gt;=AA$1),INDEX(Reliability!F$23:F$50,MATCH($S271,Reliability!$C$23:$C$50,0)),0),0)*IF($T271="n/a",$D271*$Y271,$G271)+IFERROR(IF(AND($V271&lt;=AA$1,$W271&gt;=AA$1),INDEX(Reliability!F$23:F$50,MATCH($T271,Reliability!$C$23:$C$50,0)),0),0)*$H271*$X271*$Y271),$D271)*$R271</f>
        <v>0.15640975201463217</v>
      </c>
      <c r="AB271" s="99">
        <f>MIN((IFERROR(IF(AND($V271&lt;=AB$1,$W271&gt;=AB$1),INDEX(Reliability!G$23:G$50,MATCH($S271,Reliability!$C$23:$C$50,0)),0),0)*IF($T271="n/a",$D271*$Y271,$G271)+IFERROR(IF(AND($V271&lt;=AB$1,$W271&gt;=AB$1),INDEX(Reliability!G$23:G$50,MATCH($T271,Reliability!$C$23:$C$50,0)),0),0)*$H271*$X271*$Y271),$D271)*$R271</f>
        <v>0.16039387618569351</v>
      </c>
      <c r="AC271" s="99">
        <f>MIN((IFERROR(IF(AND($V271&lt;=AC$1,$W271&gt;=AC$1),INDEX(Reliability!H$23:H$50,MATCH($S271,Reliability!$C$23:$C$50,0)),0),0)*IF($T271="n/a",$D271*$Y271,$G271)+IFERROR(IF(AND($V271&lt;=AC$1,$W271&gt;=AC$1),INDEX(Reliability!H$23:H$50,MATCH($T271,Reliability!$C$23:$C$50,0)),0),0)*$H271*$X271*$Y271),$D271)*$R271</f>
        <v>0.15739026549244875</v>
      </c>
      <c r="AD271" s="99">
        <f>MIN((IFERROR(IF(AND($V271&lt;=AD$1,$W271&gt;=AD$1),INDEX(Reliability!I$23:I$50,MATCH($S271,Reliability!$C$23:$C$50,0)),0),0)*IF($T271="n/a",$D271*$Y271,$G271)+IFERROR(IF(AND($V271&lt;=AD$1,$W271&gt;=AD$1),INDEX(Reliability!I$23:I$50,MATCH($T271,Reliability!$C$23:$C$50,0)),0),0)*$H271*$X271*$Y271),$D271)*$R271</f>
        <v>0.15438665479920402</v>
      </c>
      <c r="AE271" s="99">
        <f>MIN((IFERROR(IF(AND($V271&lt;=AE$1,$W271&gt;=AE$1),INDEX(Reliability!J$23:J$50,MATCH($S271,Reliability!$C$23:$C$50,0)),0),0)*IF($T271="n/a",$D271*$Y271,$G271)+IFERROR(IF(AND($V271&lt;=AE$1,$W271&gt;=AE$1),INDEX(Reliability!J$23:J$50,MATCH($T271,Reliability!$C$23:$C$50,0)),0),0)*$H271*$X271*$Y271),$D271)*$R271</f>
        <v>0.1588978158771932</v>
      </c>
      <c r="AF271" s="99">
        <f>MIN((IFERROR(IF(AND($V271&lt;=AF$1,$W271&gt;=AF$1),INDEX(Reliability!K$23:K$50,MATCH($S271,Reliability!$C$23:$C$50,0)),0),0)*IF($T271="n/a",$D271*$Y271,$G271)+IFERROR(IF(AND($V271&lt;=AF$1,$W271&gt;=AF$1),INDEX(Reliability!K$23:K$50,MATCH($T271,Reliability!$C$23:$C$50,0)),0),0)*$H271*$X271*$Y271),$D271)*$R271</f>
        <v>0</v>
      </c>
      <c r="AG271" s="99">
        <f>MIN((IFERROR(IF(AND($V271&lt;=AG$1,$W271&gt;=AG$1),INDEX(Reliability!L$23:L$50,MATCH($S271,Reliability!$C$23:$C$50,0)),0),0)*IF($T271="n/a",$D271*$Y271,$G271)+IFERROR(IF(AND($V271&lt;=AG$1,$W271&gt;=AG$1),INDEX(Reliability!L$23:L$50,MATCH($T271,Reliability!$C$23:$C$50,0)),0),0)*$H271*$X271*$Y271),$D271)*$R271</f>
        <v>0</v>
      </c>
      <c r="AH271" s="99">
        <f>MIN((IFERROR(IF(AND($V271&lt;=AH$1,$W271&gt;=AH$1),INDEX(Reliability!M$23:M$50,MATCH($S271,Reliability!$C$23:$C$50,0)),0),0)*IF($T271="n/a",$D271*$Y271,$G271)+IFERROR(IF(AND($V271&lt;=AH$1,$W271&gt;=AH$1),INDEX(Reliability!M$23:M$50,MATCH($T271,Reliability!$C$23:$C$50,0)),0),0)*$H271*$X271*$Y271),$D271)*$R271</f>
        <v>0</v>
      </c>
      <c r="AI271" s="99">
        <f>MIN((IFERROR(IF(AND($V271&lt;=AI$1,$W271&gt;=AI$1),INDEX(Reliability!N$23:N$50,MATCH($S271,Reliability!$C$23:$C$50,0)),0),0)*IF($T271="n/a",$D271*$Y271,$G271)+IFERROR(IF(AND($V271&lt;=AI$1,$W271&gt;=AI$1),INDEX(Reliability!N$23:N$50,MATCH($T271,Reliability!$C$23:$C$50,0)),0),0)*$H271*$X271*$Y271),$D271)*$R271</f>
        <v>0</v>
      </c>
      <c r="AJ271" s="99">
        <f>MIN((IFERROR(IF(AND($V271&lt;=AJ$1,$W271&gt;=AJ$1),INDEX(Reliability!O$23:O$50,MATCH($S271,Reliability!$C$23:$C$50,0)),0),0)*IF($T271="n/a",$D271*$Y271,$G271)+IFERROR(IF(AND($V271&lt;=AJ$1,$W271&gt;=AJ$1),INDEX(Reliability!O$23:O$50,MATCH($T271,Reliability!$C$23:$C$50,0)),0),0)*$H271*$X271*$Y271),$D271)*$R271</f>
        <v>0</v>
      </c>
      <c r="AK271" s="99">
        <f>MIN((IFERROR(IF(AND($V271&lt;=AK$1,$W271&gt;=AK$1),INDEX(Reliability!P$23:P$50,MATCH($S271,Reliability!$C$23:$C$50,0)),0),0)*IF($T271="n/a",$D271*$Y271,$G271)+IFERROR(IF(AND($V271&lt;=AK$1,$W271&gt;=AK$1),INDEX(Reliability!P$23:P$50,MATCH($T271,Reliability!$C$23:$C$50,0)),0),0)*$H271*$X271*$Y271),$D271)*$R271</f>
        <v>0</v>
      </c>
    </row>
    <row r="272" spans="2:37" x14ac:dyDescent="0.25">
      <c r="B272" s="118" t="str">
        <f>unique_contracts!B267</f>
        <v>_EXISTING_GENERIC_SOLAR_1AXIS</v>
      </c>
      <c r="C272" s="99" t="str">
        <f>unique_contracts!D267</f>
        <v>Online</v>
      </c>
      <c r="D272" s="117">
        <f>unique_contracts!J267</f>
        <v>0.498</v>
      </c>
      <c r="E272" s="99">
        <f>unique_contracts!M267</f>
        <v>0</v>
      </c>
      <c r="F272" s="99">
        <f>unique_contracts!N267</f>
        <v>0</v>
      </c>
      <c r="G272" s="99">
        <f>unique_contracts!P267</f>
        <v>0</v>
      </c>
      <c r="H272" s="99">
        <f>unique_contracts!R267</f>
        <v>0</v>
      </c>
      <c r="I272" s="99">
        <f>unique_contracts!V267</f>
        <v>0</v>
      </c>
      <c r="J272" s="118" t="str">
        <f>unique_contracts!AB267</f>
        <v>Buy</v>
      </c>
      <c r="K272" s="99">
        <f>unique_contracts!AM267</f>
        <v>2016</v>
      </c>
      <c r="L272" s="99">
        <f>unique_contracts!AN267</f>
        <v>12</v>
      </c>
      <c r="M272" s="99">
        <f>unique_contracts!AO267</f>
        <v>19</v>
      </c>
      <c r="N272" s="99">
        <f>unique_contracts!AP267</f>
        <v>2036</v>
      </c>
      <c r="O272" s="99">
        <f>unique_contracts!AQ267</f>
        <v>12</v>
      </c>
      <c r="P272" s="99">
        <f>unique_contracts!AR267</f>
        <v>18</v>
      </c>
      <c r="Q272" s="99" t="str">
        <f>unique_contracts!BP267</f>
        <v>EnergyCapacity</v>
      </c>
      <c r="R272" s="99">
        <f t="shared" si="28"/>
        <v>1</v>
      </c>
      <c r="S272" s="99" t="str">
        <f>IFERROR(IF(AND(I272&gt;0,E272="NotHybrid"),_xlfn.CONCAT(MAX(MIN(ROUNDDOWN(I272/D272,0),8),4),INDEX(resources!$G:$G,MATCH(B272,resources!$A:$A,0))),INDEX(resources!$G:$G,MATCH(B272,resources!$A:$A,0))),"n/a")</f>
        <v>utility_pv</v>
      </c>
      <c r="T272" s="99" t="str">
        <f t="shared" si="29"/>
        <v>n/a</v>
      </c>
      <c r="U272" s="99" t="str">
        <f t="shared" si="30"/>
        <v>utility_pv</v>
      </c>
      <c r="V272" s="99">
        <f t="shared" si="31"/>
        <v>2017</v>
      </c>
      <c r="W272" s="99">
        <f t="shared" si="32"/>
        <v>2036</v>
      </c>
      <c r="X272" s="116">
        <f t="shared" si="33"/>
        <v>1</v>
      </c>
      <c r="Y272" s="116">
        <f t="shared" si="34"/>
        <v>1</v>
      </c>
      <c r="Z272" s="99">
        <f>MIN((IFERROR(IF(AND($V272&lt;=Z$1,$W272&gt;=Z$1),INDEX(Reliability!E$23:E$50,MATCH($S272,Reliability!$C$23:$C$50,0)),0),0)*IF($T272="n/a",$D272*$Y272,$G272)+IFERROR(IF(AND($V272&lt;=Z$1,$W272&gt;=Z$1),INDEX(Reliability!E$23:E$50,MATCH($T272,Reliability!$C$23:$C$50,0)),0),0)*$H272*$X272*$Y272),$D272)*$R272</f>
        <v>6.1924229093304403E-2</v>
      </c>
      <c r="AA272" s="99">
        <f>MIN((IFERROR(IF(AND($V272&lt;=AA$1,$W272&gt;=AA$1),INDEX(Reliability!F$23:F$50,MATCH($S272,Reliability!$C$23:$C$50,0)),0),0)*IF($T272="n/a",$D272*$Y272,$G272)+IFERROR(IF(AND($V272&lt;=AA$1,$W272&gt;=AA$1),INDEX(Reliability!F$23:F$50,MATCH($T272,Reliability!$C$23:$C$50,0)),0),0)*$H272*$X272*$Y272),$D272)*$R272</f>
        <v>6.0272662630593554E-2</v>
      </c>
      <c r="AB272" s="99">
        <f>MIN((IFERROR(IF(AND($V272&lt;=AB$1,$W272&gt;=AB$1),INDEX(Reliability!G$23:G$50,MATCH($S272,Reliability!$C$23:$C$50,0)),0),0)*IF($T272="n/a",$D272*$Y272,$G272)+IFERROR(IF(AND($V272&lt;=AB$1,$W272&gt;=AB$1),INDEX(Reliability!G$23:G$50,MATCH($T272,Reliability!$C$23:$C$50,0)),0),0)*$H272*$X272*$Y272),$D272)*$R272</f>
        <v>5.8621096167882698E-2</v>
      </c>
      <c r="AC272" s="99">
        <f>MIN((IFERROR(IF(AND($V272&lt;=AC$1,$W272&gt;=AC$1),INDEX(Reliability!H$23:H$50,MATCH($S272,Reliability!$C$23:$C$50,0)),0),0)*IF($T272="n/a",$D272*$Y272,$G272)+IFERROR(IF(AND($V272&lt;=AC$1,$W272&gt;=AC$1),INDEX(Reliability!H$23:H$50,MATCH($T272,Reliability!$C$23:$C$50,0)),0),0)*$H272*$X272*$Y272),$D272)*$R272</f>
        <v>4.9880699604199615E-2</v>
      </c>
      <c r="AD272" s="99">
        <f>MIN((IFERROR(IF(AND($V272&lt;=AD$1,$W272&gt;=AD$1),INDEX(Reliability!I$23:I$50,MATCH($S272,Reliability!$C$23:$C$50,0)),0),0)*IF($T272="n/a",$D272*$Y272,$G272)+IFERROR(IF(AND($V272&lt;=AD$1,$W272&gt;=AD$1),INDEX(Reliability!I$23:I$50,MATCH($T272,Reliability!$C$23:$C$50,0)),0),0)*$H272*$X272*$Y272),$D272)*$R272</f>
        <v>4.1140303040516545E-2</v>
      </c>
      <c r="AE272" s="99">
        <f>MIN((IFERROR(IF(AND($V272&lt;=AE$1,$W272&gt;=AE$1),INDEX(Reliability!J$23:J$50,MATCH($S272,Reliability!$C$23:$C$50,0)),0),0)*IF($T272="n/a",$D272*$Y272,$G272)+IFERROR(IF(AND($V272&lt;=AE$1,$W272&gt;=AE$1),INDEX(Reliability!J$23:J$50,MATCH($T272,Reliability!$C$23:$C$50,0)),0),0)*$H272*$X272*$Y272),$D272)*$R272</f>
        <v>3.8149097049936853E-2</v>
      </c>
      <c r="AF272" s="99">
        <f>MIN((IFERROR(IF(AND($V272&lt;=AF$1,$W272&gt;=AF$1),INDEX(Reliability!K$23:K$50,MATCH($S272,Reliability!$C$23:$C$50,0)),0),0)*IF($T272="n/a",$D272*$Y272,$G272)+IFERROR(IF(AND($V272&lt;=AF$1,$W272&gt;=AF$1),INDEX(Reliability!K$23:K$50,MATCH($T272,Reliability!$C$23:$C$50,0)),0),0)*$H272*$X272*$Y272),$D272)*$R272</f>
        <v>3.5157891059357155E-2</v>
      </c>
      <c r="AG272" s="99">
        <f>MIN((IFERROR(IF(AND($V272&lt;=AG$1,$W272&gt;=AG$1),INDEX(Reliability!L$23:L$50,MATCH($S272,Reliability!$C$23:$C$50,0)),0),0)*IF($T272="n/a",$D272*$Y272,$G272)+IFERROR(IF(AND($V272&lt;=AG$1,$W272&gt;=AG$1),INDEX(Reliability!L$23:L$50,MATCH($T272,Reliability!$C$23:$C$50,0)),0),0)*$H272*$X272*$Y272),$D272)*$R272</f>
        <v>3.4500712847485723E-2</v>
      </c>
      <c r="AH272" s="99">
        <f>MIN((IFERROR(IF(AND($V272&lt;=AH$1,$W272&gt;=AH$1),INDEX(Reliability!M$23:M$50,MATCH($S272,Reliability!$C$23:$C$50,0)),0),0)*IF($T272="n/a",$D272*$Y272,$G272)+IFERROR(IF(AND($V272&lt;=AH$1,$W272&gt;=AH$1),INDEX(Reliability!M$23:M$50,MATCH($T272,Reliability!$C$23:$C$50,0)),0),0)*$H272*$X272*$Y272),$D272)*$R272</f>
        <v>3.3843534635614292E-2</v>
      </c>
      <c r="AI272" s="99">
        <f>MIN((IFERROR(IF(AND($V272&lt;=AI$1,$W272&gt;=AI$1),INDEX(Reliability!N$23:N$50,MATCH($S272,Reliability!$C$23:$C$50,0)),0),0)*IF($T272="n/a",$D272*$Y272,$G272)+IFERROR(IF(AND($V272&lt;=AI$1,$W272&gt;=AI$1),INDEX(Reliability!N$23:N$50,MATCH($T272,Reliability!$C$23:$C$50,0)),0),0)*$H272*$X272*$Y272),$D272)*$R272</f>
        <v>3.3186356423742853E-2</v>
      </c>
      <c r="AJ272" s="99">
        <f>MIN((IFERROR(IF(AND($V272&lt;=AJ$1,$W272&gt;=AJ$1),INDEX(Reliability!O$23:O$50,MATCH($S272,Reliability!$C$23:$C$50,0)),0),0)*IF($T272="n/a",$D272*$Y272,$G272)+IFERROR(IF(AND($V272&lt;=AJ$1,$W272&gt;=AJ$1),INDEX(Reliability!O$23:O$50,MATCH($T272,Reliability!$C$23:$C$50,0)),0),0)*$H272*$X272*$Y272),$D272)*$R272</f>
        <v>3.2529178211871422E-2</v>
      </c>
      <c r="AK272" s="99">
        <f>MIN((IFERROR(IF(AND($V272&lt;=AK$1,$W272&gt;=AK$1),INDEX(Reliability!P$23:P$50,MATCH($S272,Reliability!$C$23:$C$50,0)),0),0)*IF($T272="n/a",$D272*$Y272,$G272)+IFERROR(IF(AND($V272&lt;=AK$1,$W272&gt;=AK$1),INDEX(Reliability!P$23:P$50,MATCH($T272,Reliability!$C$23:$C$50,0)),0),0)*$H272*$X272*$Y272),$D272)*$R272</f>
        <v>3.1871999999999998E-2</v>
      </c>
    </row>
    <row r="273" spans="2:37" x14ac:dyDescent="0.25">
      <c r="B273" s="118" t="str">
        <f>unique_contracts!B268</f>
        <v>_EXISTING_GENERIC_INSTATE_SMALL_HYDRO</v>
      </c>
      <c r="C273" s="99" t="str">
        <f>unique_contracts!D268</f>
        <v>Online</v>
      </c>
      <c r="D273" s="117">
        <f>unique_contracts!J268</f>
        <v>0.28000000000000003</v>
      </c>
      <c r="E273" s="99">
        <f>unique_contracts!M268</f>
        <v>0</v>
      </c>
      <c r="F273" s="99">
        <f>unique_contracts!N268</f>
        <v>0</v>
      </c>
      <c r="G273" s="99">
        <f>unique_contracts!P268</f>
        <v>0</v>
      </c>
      <c r="H273" s="99">
        <f>unique_contracts!R268</f>
        <v>0</v>
      </c>
      <c r="I273" s="99">
        <f>unique_contracts!V268</f>
        <v>0</v>
      </c>
      <c r="J273" s="118" t="str">
        <f>unique_contracts!AB268</f>
        <v>Buy</v>
      </c>
      <c r="K273" s="99">
        <f>unique_contracts!AM268</f>
        <v>2015</v>
      </c>
      <c r="L273" s="99">
        <f>unique_contracts!AN268</f>
        <v>11</v>
      </c>
      <c r="M273" s="99">
        <f>unique_contracts!AO268</f>
        <v>11</v>
      </c>
      <c r="N273" s="99">
        <f>unique_contracts!AP268</f>
        <v>2035</v>
      </c>
      <c r="O273" s="99">
        <f>unique_contracts!AQ268</f>
        <v>11</v>
      </c>
      <c r="P273" s="99">
        <f>unique_contracts!AR268</f>
        <v>10</v>
      </c>
      <c r="Q273" s="99" t="str">
        <f>unique_contracts!BP268</f>
        <v>EnergyCapacity</v>
      </c>
      <c r="R273" s="99">
        <f t="shared" si="28"/>
        <v>1</v>
      </c>
      <c r="S273" s="99" t="str">
        <f>IFERROR(IF(AND(I273&gt;0,E273="NotHybrid"),_xlfn.CONCAT(MAX(MIN(ROUNDDOWN(I273/D273,0),8),4),INDEX(resources!$G:$G,MATCH(B273,resources!$A:$A,0))),INDEX(resources!$G:$G,MATCH(B273,resources!$A:$A,0))),"n/a")</f>
        <v>hydro</v>
      </c>
      <c r="T273" s="99" t="str">
        <f t="shared" si="29"/>
        <v>n/a</v>
      </c>
      <c r="U273" s="99" t="str">
        <f t="shared" si="30"/>
        <v>hydro</v>
      </c>
      <c r="V273" s="99">
        <f t="shared" si="31"/>
        <v>2016</v>
      </c>
      <c r="W273" s="99">
        <f t="shared" si="32"/>
        <v>2035</v>
      </c>
      <c r="X273" s="116">
        <f t="shared" si="33"/>
        <v>1</v>
      </c>
      <c r="Y273" s="116">
        <f t="shared" si="34"/>
        <v>1</v>
      </c>
      <c r="Z273" s="99">
        <f>MIN((IFERROR(IF(AND($V273&lt;=Z$1,$W273&gt;=Z$1),INDEX(Reliability!E$23:E$50,MATCH($S273,Reliability!$C$23:$C$50,0)),0),0)*IF($T273="n/a",$D273*$Y273,$G273)+IFERROR(IF(AND($V273&lt;=Z$1,$W273&gt;=Z$1),INDEX(Reliability!E$23:E$50,MATCH($T273,Reliability!$C$23:$C$50,0)),0),0)*$H273*$X273*$Y273),$D273)*$R273</f>
        <v>0.14226391932066615</v>
      </c>
      <c r="AA273" s="99">
        <f>MIN((IFERROR(IF(AND($V273&lt;=AA$1,$W273&gt;=AA$1),INDEX(Reliability!F$23:F$50,MATCH($S273,Reliability!$C$23:$C$50,0)),0),0)*IF($T273="n/a",$D273*$Y273,$G273)+IFERROR(IF(AND($V273&lt;=AA$1,$W273&gt;=AA$1),INDEX(Reliability!F$23:F$50,MATCH($T273,Reliability!$C$23:$C$50,0)),0),0)*$H273*$X273*$Y273),$D273)*$R273</f>
        <v>0.14598243521365672</v>
      </c>
      <c r="AB273" s="99">
        <f>MIN((IFERROR(IF(AND($V273&lt;=AB$1,$W273&gt;=AB$1),INDEX(Reliability!G$23:G$50,MATCH($S273,Reliability!$C$23:$C$50,0)),0),0)*IF($T273="n/a",$D273*$Y273,$G273)+IFERROR(IF(AND($V273&lt;=AB$1,$W273&gt;=AB$1),INDEX(Reliability!G$23:G$50,MATCH($T273,Reliability!$C$23:$C$50,0)),0),0)*$H273*$X273*$Y273),$D273)*$R273</f>
        <v>0.1497009511066473</v>
      </c>
      <c r="AC273" s="99">
        <f>MIN((IFERROR(IF(AND($V273&lt;=AC$1,$W273&gt;=AC$1),INDEX(Reliability!H$23:H$50,MATCH($S273,Reliability!$C$23:$C$50,0)),0),0)*IF($T273="n/a",$D273*$Y273,$G273)+IFERROR(IF(AND($V273&lt;=AC$1,$W273&gt;=AC$1),INDEX(Reliability!H$23:H$50,MATCH($T273,Reliability!$C$23:$C$50,0)),0),0)*$H273*$X273*$Y273),$D273)*$R273</f>
        <v>0.14689758112628551</v>
      </c>
      <c r="AD273" s="99">
        <f>MIN((IFERROR(IF(AND($V273&lt;=AD$1,$W273&gt;=AD$1),INDEX(Reliability!I$23:I$50,MATCH($S273,Reliability!$C$23:$C$50,0)),0),0)*IF($T273="n/a",$D273*$Y273,$G273)+IFERROR(IF(AND($V273&lt;=AD$1,$W273&gt;=AD$1),INDEX(Reliability!I$23:I$50,MATCH($T273,Reliability!$C$23:$C$50,0)),0),0)*$H273*$X273*$Y273),$D273)*$R273</f>
        <v>0.14409421114592377</v>
      </c>
      <c r="AE273" s="99">
        <f>MIN((IFERROR(IF(AND($V273&lt;=AE$1,$W273&gt;=AE$1),INDEX(Reliability!J$23:J$50,MATCH($S273,Reliability!$C$23:$C$50,0)),0),0)*IF($T273="n/a",$D273*$Y273,$G273)+IFERROR(IF(AND($V273&lt;=AE$1,$W273&gt;=AE$1),INDEX(Reliability!J$23:J$50,MATCH($T273,Reliability!$C$23:$C$50,0)),0),0)*$H273*$X273*$Y273),$D273)*$R273</f>
        <v>0.14830462815204701</v>
      </c>
      <c r="AF273" s="99">
        <f>MIN((IFERROR(IF(AND($V273&lt;=AF$1,$W273&gt;=AF$1),INDEX(Reliability!K$23:K$50,MATCH($S273,Reliability!$C$23:$C$50,0)),0),0)*IF($T273="n/a",$D273*$Y273,$G273)+IFERROR(IF(AND($V273&lt;=AF$1,$W273&gt;=AF$1),INDEX(Reliability!K$23:K$50,MATCH($T273,Reliability!$C$23:$C$50,0)),0),0)*$H273*$X273*$Y273),$D273)*$R273</f>
        <v>0.15251504515817021</v>
      </c>
      <c r="AG273" s="99">
        <f>MIN((IFERROR(IF(AND($V273&lt;=AG$1,$W273&gt;=AG$1),INDEX(Reliability!L$23:L$50,MATCH($S273,Reliability!$C$23:$C$50,0)),0),0)*IF($T273="n/a",$D273*$Y273,$G273)+IFERROR(IF(AND($V273&lt;=AG$1,$W273&gt;=AG$1),INDEX(Reliability!L$23:L$50,MATCH($T273,Reliability!$C$23:$C$50,0)),0),0)*$H273*$X273*$Y273),$D273)*$R273</f>
        <v>0.14608297603180653</v>
      </c>
      <c r="AH273" s="99">
        <f>MIN((IFERROR(IF(AND($V273&lt;=AH$1,$W273&gt;=AH$1),INDEX(Reliability!M$23:M$50,MATCH($S273,Reliability!$C$23:$C$50,0)),0),0)*IF($T273="n/a",$D273*$Y273,$G273)+IFERROR(IF(AND($V273&lt;=AH$1,$W273&gt;=AH$1),INDEX(Reliability!M$23:M$50,MATCH($T273,Reliability!$C$23:$C$50,0)),0),0)*$H273*$X273*$Y273),$D273)*$R273</f>
        <v>0.13965090690544285</v>
      </c>
      <c r="AI273" s="99">
        <f>MIN((IFERROR(IF(AND($V273&lt;=AI$1,$W273&gt;=AI$1),INDEX(Reliability!N$23:N$50,MATCH($S273,Reliability!$C$23:$C$50,0)),0),0)*IF($T273="n/a",$D273*$Y273,$G273)+IFERROR(IF(AND($V273&lt;=AI$1,$W273&gt;=AI$1),INDEX(Reliability!N$23:N$50,MATCH($T273,Reliability!$C$23:$C$50,0)),0),0)*$H273*$X273*$Y273),$D273)*$R273</f>
        <v>0.13321883777907914</v>
      </c>
      <c r="AJ273" s="99">
        <f>MIN((IFERROR(IF(AND($V273&lt;=AJ$1,$W273&gt;=AJ$1),INDEX(Reliability!O$23:O$50,MATCH($S273,Reliability!$C$23:$C$50,0)),0),0)*IF($T273="n/a",$D273*$Y273,$G273)+IFERROR(IF(AND($V273&lt;=AJ$1,$W273&gt;=AJ$1),INDEX(Reliability!O$23:O$50,MATCH($T273,Reliability!$C$23:$C$50,0)),0),0)*$H273*$X273*$Y273),$D273)*$R273</f>
        <v>0.12678676865271546</v>
      </c>
      <c r="AK273" s="99">
        <f>MIN((IFERROR(IF(AND($V273&lt;=AK$1,$W273&gt;=AK$1),INDEX(Reliability!P$23:P$50,MATCH($S273,Reliability!$C$23:$C$50,0)),0),0)*IF($T273="n/a",$D273*$Y273,$G273)+IFERROR(IF(AND($V273&lt;=AK$1,$W273&gt;=AK$1),INDEX(Reliability!P$23:P$50,MATCH($T273,Reliability!$C$23:$C$50,0)),0),0)*$H273*$X273*$Y273),$D273)*$R273</f>
        <v>0.12035469952635175</v>
      </c>
    </row>
    <row r="274" spans="2:37" x14ac:dyDescent="0.25">
      <c r="B274" s="118" t="str">
        <f>unique_contracts!B269</f>
        <v>_EXISTING_GENERIC_INSTATE_SMALL_HYDRO</v>
      </c>
      <c r="C274" s="99" t="str">
        <f>unique_contracts!D269</f>
        <v>Online</v>
      </c>
      <c r="D274" s="117">
        <f>unique_contracts!J269</f>
        <v>0.33500000000000002</v>
      </c>
      <c r="E274" s="99">
        <f>unique_contracts!M269</f>
        <v>0</v>
      </c>
      <c r="F274" s="99">
        <f>unique_contracts!N269</f>
        <v>0</v>
      </c>
      <c r="G274" s="99">
        <f>unique_contracts!P269</f>
        <v>0</v>
      </c>
      <c r="H274" s="99">
        <f>unique_contracts!R269</f>
        <v>0</v>
      </c>
      <c r="I274" s="99">
        <f>unique_contracts!V269</f>
        <v>0</v>
      </c>
      <c r="J274" s="118" t="str">
        <f>unique_contracts!AB269</f>
        <v>Buy</v>
      </c>
      <c r="K274" s="99">
        <f>unique_contracts!AM269</f>
        <v>2017</v>
      </c>
      <c r="L274" s="99">
        <f>unique_contracts!AN269</f>
        <v>3</v>
      </c>
      <c r="M274" s="99">
        <f>unique_contracts!AO269</f>
        <v>14</v>
      </c>
      <c r="N274" s="99">
        <f>unique_contracts!AP269</f>
        <v>2027</v>
      </c>
      <c r="O274" s="99">
        <f>unique_contracts!AQ269</f>
        <v>3</v>
      </c>
      <c r="P274" s="99">
        <f>unique_contracts!AR269</f>
        <v>13</v>
      </c>
      <c r="Q274" s="99" t="str">
        <f>unique_contracts!BP269</f>
        <v>EnergyCapacity</v>
      </c>
      <c r="R274" s="99">
        <f t="shared" si="28"/>
        <v>1</v>
      </c>
      <c r="S274" s="99" t="str">
        <f>IFERROR(IF(AND(I274&gt;0,E274="NotHybrid"),_xlfn.CONCAT(MAX(MIN(ROUNDDOWN(I274/D274,0),8),4),INDEX(resources!$G:$G,MATCH(B274,resources!$A:$A,0))),INDEX(resources!$G:$G,MATCH(B274,resources!$A:$A,0))),"n/a")</f>
        <v>hydro</v>
      </c>
      <c r="T274" s="99" t="str">
        <f t="shared" si="29"/>
        <v>n/a</v>
      </c>
      <c r="U274" s="99" t="str">
        <f t="shared" si="30"/>
        <v>hydro</v>
      </c>
      <c r="V274" s="99">
        <f t="shared" si="31"/>
        <v>2017</v>
      </c>
      <c r="W274" s="99">
        <f t="shared" si="32"/>
        <v>2026</v>
      </c>
      <c r="X274" s="116">
        <f t="shared" si="33"/>
        <v>1</v>
      </c>
      <c r="Y274" s="116">
        <f t="shared" si="34"/>
        <v>1</v>
      </c>
      <c r="Z274" s="99">
        <f>MIN((IFERROR(IF(AND($V274&lt;=Z$1,$W274&gt;=Z$1),INDEX(Reliability!E$23:E$50,MATCH($S274,Reliability!$C$23:$C$50,0)),0),0)*IF($T274="n/a",$D274*$Y274,$G274)+IFERROR(IF(AND($V274&lt;=Z$1,$W274&gt;=Z$1),INDEX(Reliability!E$23:E$50,MATCH($T274,Reliability!$C$23:$C$50,0)),0),0)*$H274*$X274*$Y274),$D274)*$R274</f>
        <v>0.17020861775865415</v>
      </c>
      <c r="AA274" s="99">
        <f>MIN((IFERROR(IF(AND($V274&lt;=AA$1,$W274&gt;=AA$1),INDEX(Reliability!F$23:F$50,MATCH($S274,Reliability!$C$23:$C$50,0)),0),0)*IF($T274="n/a",$D274*$Y274,$G274)+IFERROR(IF(AND($V274&lt;=AA$1,$W274&gt;=AA$1),INDEX(Reliability!F$23:F$50,MATCH($T274,Reliability!$C$23:$C$50,0)),0),0)*$H274*$X274*$Y274),$D274)*$R274</f>
        <v>0.17465755641633929</v>
      </c>
      <c r="AB274" s="99">
        <f>MIN((IFERROR(IF(AND($V274&lt;=AB$1,$W274&gt;=AB$1),INDEX(Reliability!G$23:G$50,MATCH($S274,Reliability!$C$23:$C$50,0)),0),0)*IF($T274="n/a",$D274*$Y274,$G274)+IFERROR(IF(AND($V274&lt;=AB$1,$W274&gt;=AB$1),INDEX(Reliability!G$23:G$50,MATCH($T274,Reliability!$C$23:$C$50,0)),0),0)*$H274*$X274*$Y274),$D274)*$R274</f>
        <v>0.17910649507402443</v>
      </c>
      <c r="AC274" s="99">
        <f>MIN((IFERROR(IF(AND($V274&lt;=AC$1,$W274&gt;=AC$1),INDEX(Reliability!H$23:H$50,MATCH($S274,Reliability!$C$23:$C$50,0)),0),0)*IF($T274="n/a",$D274*$Y274,$G274)+IFERROR(IF(AND($V274&lt;=AC$1,$W274&gt;=AC$1),INDEX(Reliability!H$23:H$50,MATCH($T274,Reliability!$C$23:$C$50,0)),0),0)*$H274*$X274*$Y274),$D274)*$R274</f>
        <v>0</v>
      </c>
      <c r="AD274" s="99">
        <f>MIN((IFERROR(IF(AND($V274&lt;=AD$1,$W274&gt;=AD$1),INDEX(Reliability!I$23:I$50,MATCH($S274,Reliability!$C$23:$C$50,0)),0),0)*IF($T274="n/a",$D274*$Y274,$G274)+IFERROR(IF(AND($V274&lt;=AD$1,$W274&gt;=AD$1),INDEX(Reliability!I$23:I$50,MATCH($T274,Reliability!$C$23:$C$50,0)),0),0)*$H274*$X274*$Y274),$D274)*$R274</f>
        <v>0</v>
      </c>
      <c r="AE274" s="99">
        <f>MIN((IFERROR(IF(AND($V274&lt;=AE$1,$W274&gt;=AE$1),INDEX(Reliability!J$23:J$50,MATCH($S274,Reliability!$C$23:$C$50,0)),0),0)*IF($T274="n/a",$D274*$Y274,$G274)+IFERROR(IF(AND($V274&lt;=AE$1,$W274&gt;=AE$1),INDEX(Reliability!J$23:J$50,MATCH($T274,Reliability!$C$23:$C$50,0)),0),0)*$H274*$X274*$Y274),$D274)*$R274</f>
        <v>0</v>
      </c>
      <c r="AF274" s="99">
        <f>MIN((IFERROR(IF(AND($V274&lt;=AF$1,$W274&gt;=AF$1),INDEX(Reliability!K$23:K$50,MATCH($S274,Reliability!$C$23:$C$50,0)),0),0)*IF($T274="n/a",$D274*$Y274,$G274)+IFERROR(IF(AND($V274&lt;=AF$1,$W274&gt;=AF$1),INDEX(Reliability!K$23:K$50,MATCH($T274,Reliability!$C$23:$C$50,0)),0),0)*$H274*$X274*$Y274),$D274)*$R274</f>
        <v>0</v>
      </c>
      <c r="AG274" s="99">
        <f>MIN((IFERROR(IF(AND($V274&lt;=AG$1,$W274&gt;=AG$1),INDEX(Reliability!L$23:L$50,MATCH($S274,Reliability!$C$23:$C$50,0)),0),0)*IF($T274="n/a",$D274*$Y274,$G274)+IFERROR(IF(AND($V274&lt;=AG$1,$W274&gt;=AG$1),INDEX(Reliability!L$23:L$50,MATCH($T274,Reliability!$C$23:$C$50,0)),0),0)*$H274*$X274*$Y274),$D274)*$R274</f>
        <v>0</v>
      </c>
      <c r="AH274" s="99">
        <f>MIN((IFERROR(IF(AND($V274&lt;=AH$1,$W274&gt;=AH$1),INDEX(Reliability!M$23:M$50,MATCH($S274,Reliability!$C$23:$C$50,0)),0),0)*IF($T274="n/a",$D274*$Y274,$G274)+IFERROR(IF(AND($V274&lt;=AH$1,$W274&gt;=AH$1),INDEX(Reliability!M$23:M$50,MATCH($T274,Reliability!$C$23:$C$50,0)),0),0)*$H274*$X274*$Y274),$D274)*$R274</f>
        <v>0</v>
      </c>
      <c r="AI274" s="99">
        <f>MIN((IFERROR(IF(AND($V274&lt;=AI$1,$W274&gt;=AI$1),INDEX(Reliability!N$23:N$50,MATCH($S274,Reliability!$C$23:$C$50,0)),0),0)*IF($T274="n/a",$D274*$Y274,$G274)+IFERROR(IF(AND($V274&lt;=AI$1,$W274&gt;=AI$1),INDEX(Reliability!N$23:N$50,MATCH($T274,Reliability!$C$23:$C$50,0)),0),0)*$H274*$X274*$Y274),$D274)*$R274</f>
        <v>0</v>
      </c>
      <c r="AJ274" s="99">
        <f>MIN((IFERROR(IF(AND($V274&lt;=AJ$1,$W274&gt;=AJ$1),INDEX(Reliability!O$23:O$50,MATCH($S274,Reliability!$C$23:$C$50,0)),0),0)*IF($T274="n/a",$D274*$Y274,$G274)+IFERROR(IF(AND($V274&lt;=AJ$1,$W274&gt;=AJ$1),INDEX(Reliability!O$23:O$50,MATCH($T274,Reliability!$C$23:$C$50,0)),0),0)*$H274*$X274*$Y274),$D274)*$R274</f>
        <v>0</v>
      </c>
      <c r="AK274" s="99">
        <f>MIN((IFERROR(IF(AND($V274&lt;=AK$1,$W274&gt;=AK$1),INDEX(Reliability!P$23:P$50,MATCH($S274,Reliability!$C$23:$C$50,0)),0),0)*IF($T274="n/a",$D274*$Y274,$G274)+IFERROR(IF(AND($V274&lt;=AK$1,$W274&gt;=AK$1),INDEX(Reliability!P$23:P$50,MATCH($T274,Reliability!$C$23:$C$50,0)),0),0)*$H274*$X274*$Y274),$D274)*$R274</f>
        <v>0</v>
      </c>
    </row>
    <row r="275" spans="2:37" x14ac:dyDescent="0.25">
      <c r="B275" s="118" t="str">
        <f>unique_contracts!B270</f>
        <v>MTNPOS_1_UNIT</v>
      </c>
      <c r="C275" s="99" t="str">
        <f>unique_contracts!D270</f>
        <v>Online</v>
      </c>
      <c r="D275" s="117">
        <f>unique_contracts!J270</f>
        <v>44</v>
      </c>
      <c r="E275" s="99">
        <f>unique_contracts!M270</f>
        <v>0</v>
      </c>
      <c r="F275" s="99">
        <f>unique_contracts!N270</f>
        <v>0</v>
      </c>
      <c r="G275" s="99">
        <f>unique_contracts!P270</f>
        <v>0</v>
      </c>
      <c r="H275" s="99">
        <f>unique_contracts!R270</f>
        <v>0</v>
      </c>
      <c r="I275" s="99">
        <f>unique_contracts!V270</f>
        <v>0</v>
      </c>
      <c r="J275" s="118" t="str">
        <f>unique_contracts!AB270</f>
        <v>Buy</v>
      </c>
      <c r="K275" s="99">
        <f>unique_contracts!AM270</f>
        <v>2012</v>
      </c>
      <c r="L275" s="99">
        <f>unique_contracts!AN270</f>
        <v>2</v>
      </c>
      <c r="M275" s="99">
        <f>unique_contracts!AO270</f>
        <v>21</v>
      </c>
      <c r="N275" s="99">
        <f>unique_contracts!AP270</f>
        <v>2027</v>
      </c>
      <c r="O275" s="99">
        <f>unique_contracts!AQ270</f>
        <v>2</v>
      </c>
      <c r="P275" s="99">
        <f>unique_contracts!AR270</f>
        <v>20</v>
      </c>
      <c r="Q275" s="99" t="str">
        <f>unique_contracts!BP270</f>
        <v>EnergyCapacity</v>
      </c>
      <c r="R275" s="99">
        <f t="shared" si="28"/>
        <v>1</v>
      </c>
      <c r="S275" s="99" t="str">
        <f>IFERROR(IF(AND(I275&gt;0,E275="NotHybrid"),_xlfn.CONCAT(MAX(MIN(ROUNDDOWN(I275/D275,0),8),4),INDEX(resources!$G:$G,MATCH(B275,resources!$A:$A,0))),INDEX(resources!$G:$G,MATCH(B275,resources!$A:$A,0))),"n/a")</f>
        <v>cogen</v>
      </c>
      <c r="T275" s="99" t="str">
        <f t="shared" si="29"/>
        <v>n/a</v>
      </c>
      <c r="U275" s="99" t="str">
        <f t="shared" si="30"/>
        <v>cogen</v>
      </c>
      <c r="V275" s="99">
        <f t="shared" si="31"/>
        <v>2012</v>
      </c>
      <c r="W275" s="99">
        <f t="shared" si="32"/>
        <v>2026</v>
      </c>
      <c r="X275" s="116">
        <f t="shared" si="33"/>
        <v>1</v>
      </c>
      <c r="Y275" s="116">
        <f t="shared" si="34"/>
        <v>1</v>
      </c>
      <c r="Z275" s="99">
        <f>MIN((IFERROR(IF(AND($V275&lt;=Z$1,$W275&gt;=Z$1),INDEX(Reliability!E$23:E$50,MATCH($S275,Reliability!$C$23:$C$50,0)),0),0)*IF($T275="n/a",$D275*$Y275,$G275)+IFERROR(IF(AND($V275&lt;=Z$1,$W275&gt;=Z$1),INDEX(Reliability!E$23:E$50,MATCH($T275,Reliability!$C$23:$C$50,0)),0),0)*$H275*$X275*$Y275),$D275)*$R275</f>
        <v>40.995530029628519</v>
      </c>
      <c r="AA275" s="99">
        <f>MIN((IFERROR(IF(AND($V275&lt;=AA$1,$W275&gt;=AA$1),INDEX(Reliability!F$23:F$50,MATCH($S275,Reliability!$C$23:$C$50,0)),0),0)*IF($T275="n/a",$D275*$Y275,$G275)+IFERROR(IF(AND($V275&lt;=AA$1,$W275&gt;=AA$1),INDEX(Reliability!F$23:F$50,MATCH($T275,Reliability!$C$23:$C$50,0)),0),0)*$H275*$X275*$Y275),$D275)*$R275</f>
        <v>40.912397306835942</v>
      </c>
      <c r="AB275" s="99">
        <f>MIN((IFERROR(IF(AND($V275&lt;=AB$1,$W275&gt;=AB$1),INDEX(Reliability!G$23:G$50,MATCH($S275,Reliability!$C$23:$C$50,0)),0),0)*IF($T275="n/a",$D275*$Y275,$G275)+IFERROR(IF(AND($V275&lt;=AB$1,$W275&gt;=AB$1),INDEX(Reliability!G$23:G$50,MATCH($T275,Reliability!$C$23:$C$50,0)),0),0)*$H275*$X275*$Y275),$D275)*$R275</f>
        <v>40.829264584043372</v>
      </c>
      <c r="AC275" s="99">
        <f>MIN((IFERROR(IF(AND($V275&lt;=AC$1,$W275&gt;=AC$1),INDEX(Reliability!H$23:H$50,MATCH($S275,Reliability!$C$23:$C$50,0)),0),0)*IF($T275="n/a",$D275*$Y275,$G275)+IFERROR(IF(AND($V275&lt;=AC$1,$W275&gt;=AC$1),INDEX(Reliability!H$23:H$50,MATCH($T275,Reliability!$C$23:$C$50,0)),0),0)*$H275*$X275*$Y275),$D275)*$R275</f>
        <v>0</v>
      </c>
      <c r="AD275" s="99">
        <f>MIN((IFERROR(IF(AND($V275&lt;=AD$1,$W275&gt;=AD$1),INDEX(Reliability!I$23:I$50,MATCH($S275,Reliability!$C$23:$C$50,0)),0),0)*IF($T275="n/a",$D275*$Y275,$G275)+IFERROR(IF(AND($V275&lt;=AD$1,$W275&gt;=AD$1),INDEX(Reliability!I$23:I$50,MATCH($T275,Reliability!$C$23:$C$50,0)),0),0)*$H275*$X275*$Y275),$D275)*$R275</f>
        <v>0</v>
      </c>
      <c r="AE275" s="99">
        <f>MIN((IFERROR(IF(AND($V275&lt;=AE$1,$W275&gt;=AE$1),INDEX(Reliability!J$23:J$50,MATCH($S275,Reliability!$C$23:$C$50,0)),0),0)*IF($T275="n/a",$D275*$Y275,$G275)+IFERROR(IF(AND($V275&lt;=AE$1,$W275&gt;=AE$1),INDEX(Reliability!J$23:J$50,MATCH($T275,Reliability!$C$23:$C$50,0)),0),0)*$H275*$X275*$Y275),$D275)*$R275</f>
        <v>0</v>
      </c>
      <c r="AF275" s="99">
        <f>MIN((IFERROR(IF(AND($V275&lt;=AF$1,$W275&gt;=AF$1),INDEX(Reliability!K$23:K$50,MATCH($S275,Reliability!$C$23:$C$50,0)),0),0)*IF($T275="n/a",$D275*$Y275,$G275)+IFERROR(IF(AND($V275&lt;=AF$1,$W275&gt;=AF$1),INDEX(Reliability!K$23:K$50,MATCH($T275,Reliability!$C$23:$C$50,0)),0),0)*$H275*$X275*$Y275),$D275)*$R275</f>
        <v>0</v>
      </c>
      <c r="AG275" s="99">
        <f>MIN((IFERROR(IF(AND($V275&lt;=AG$1,$W275&gt;=AG$1),INDEX(Reliability!L$23:L$50,MATCH($S275,Reliability!$C$23:$C$50,0)),0),0)*IF($T275="n/a",$D275*$Y275,$G275)+IFERROR(IF(AND($V275&lt;=AG$1,$W275&gt;=AG$1),INDEX(Reliability!L$23:L$50,MATCH($T275,Reliability!$C$23:$C$50,0)),0),0)*$H275*$X275*$Y275),$D275)*$R275</f>
        <v>0</v>
      </c>
      <c r="AH275" s="99">
        <f>MIN((IFERROR(IF(AND($V275&lt;=AH$1,$W275&gt;=AH$1),INDEX(Reliability!M$23:M$50,MATCH($S275,Reliability!$C$23:$C$50,0)),0),0)*IF($T275="n/a",$D275*$Y275,$G275)+IFERROR(IF(AND($V275&lt;=AH$1,$W275&gt;=AH$1),INDEX(Reliability!M$23:M$50,MATCH($T275,Reliability!$C$23:$C$50,0)),0),0)*$H275*$X275*$Y275),$D275)*$R275</f>
        <v>0</v>
      </c>
      <c r="AI275" s="99">
        <f>MIN((IFERROR(IF(AND($V275&lt;=AI$1,$W275&gt;=AI$1),INDEX(Reliability!N$23:N$50,MATCH($S275,Reliability!$C$23:$C$50,0)),0),0)*IF($T275="n/a",$D275*$Y275,$G275)+IFERROR(IF(AND($V275&lt;=AI$1,$W275&gt;=AI$1),INDEX(Reliability!N$23:N$50,MATCH($T275,Reliability!$C$23:$C$50,0)),0),0)*$H275*$X275*$Y275),$D275)*$R275</f>
        <v>0</v>
      </c>
      <c r="AJ275" s="99">
        <f>MIN((IFERROR(IF(AND($V275&lt;=AJ$1,$W275&gt;=AJ$1),INDEX(Reliability!O$23:O$50,MATCH($S275,Reliability!$C$23:$C$50,0)),0),0)*IF($T275="n/a",$D275*$Y275,$G275)+IFERROR(IF(AND($V275&lt;=AJ$1,$W275&gt;=AJ$1),INDEX(Reliability!O$23:O$50,MATCH($T275,Reliability!$C$23:$C$50,0)),0),0)*$H275*$X275*$Y275),$D275)*$R275</f>
        <v>0</v>
      </c>
      <c r="AK275" s="99">
        <f>MIN((IFERROR(IF(AND($V275&lt;=AK$1,$W275&gt;=AK$1),INDEX(Reliability!P$23:P$50,MATCH($S275,Reliability!$C$23:$C$50,0)),0),0)*IF($T275="n/a",$D275*$Y275,$G275)+IFERROR(IF(AND($V275&lt;=AK$1,$W275&gt;=AK$1),INDEX(Reliability!P$23:P$50,MATCH($T275,Reliability!$C$23:$C$50,0)),0),0)*$H275*$X275*$Y275),$D275)*$R275</f>
        <v>0</v>
      </c>
    </row>
    <row r="276" spans="2:37" x14ac:dyDescent="0.25">
      <c r="B276" s="118" t="str">
        <f>unique_contracts!B271</f>
        <v>MSOLAR_2_SOLAR1</v>
      </c>
      <c r="C276" s="99" t="str">
        <f>unique_contracts!D271</f>
        <v>Online</v>
      </c>
      <c r="D276" s="117">
        <f>unique_contracts!J271</f>
        <v>150</v>
      </c>
      <c r="E276" s="99">
        <f>unique_contracts!M271</f>
        <v>0</v>
      </c>
      <c r="F276" s="99">
        <f>unique_contracts!N271</f>
        <v>0</v>
      </c>
      <c r="G276" s="99">
        <f>unique_contracts!P271</f>
        <v>0</v>
      </c>
      <c r="H276" s="99">
        <f>unique_contracts!R271</f>
        <v>0</v>
      </c>
      <c r="I276" s="99">
        <f>unique_contracts!V271</f>
        <v>0</v>
      </c>
      <c r="J276" s="118" t="str">
        <f>unique_contracts!AB271</f>
        <v>Buy</v>
      </c>
      <c r="K276" s="99">
        <f>unique_contracts!AM271</f>
        <v>2013</v>
      </c>
      <c r="L276" s="99">
        <f>unique_contracts!AN271</f>
        <v>3</v>
      </c>
      <c r="M276" s="99">
        <f>unique_contracts!AO271</f>
        <v>8</v>
      </c>
      <c r="N276" s="99">
        <f>unique_contracts!AP271</f>
        <v>2033</v>
      </c>
      <c r="O276" s="99">
        <f>unique_contracts!AQ271</f>
        <v>3</v>
      </c>
      <c r="P276" s="99">
        <f>unique_contracts!AR271</f>
        <v>7</v>
      </c>
      <c r="Q276" s="99" t="str">
        <f>unique_contracts!BP271</f>
        <v>EnergyCapacity</v>
      </c>
      <c r="R276" s="99">
        <f t="shared" si="28"/>
        <v>1</v>
      </c>
      <c r="S276" s="99" t="str">
        <f>IFERROR(IF(AND(I276&gt;0,E276="NotHybrid"),_xlfn.CONCAT(MAX(MIN(ROUNDDOWN(I276/D276,0),8),4),INDEX(resources!$G:$G,MATCH(B276,resources!$A:$A,0))),INDEX(resources!$G:$G,MATCH(B276,resources!$A:$A,0))),"n/a")</f>
        <v>utility_pv</v>
      </c>
      <c r="T276" s="99" t="str">
        <f t="shared" si="29"/>
        <v>n/a</v>
      </c>
      <c r="U276" s="99" t="str">
        <f t="shared" si="30"/>
        <v>utility_pv</v>
      </c>
      <c r="V276" s="99">
        <f t="shared" si="31"/>
        <v>2013</v>
      </c>
      <c r="W276" s="99">
        <f t="shared" si="32"/>
        <v>2032</v>
      </c>
      <c r="X276" s="116">
        <f t="shared" si="33"/>
        <v>1</v>
      </c>
      <c r="Y276" s="116">
        <f t="shared" si="34"/>
        <v>1</v>
      </c>
      <c r="Z276" s="99">
        <f>MIN((IFERROR(IF(AND($V276&lt;=Z$1,$W276&gt;=Z$1),INDEX(Reliability!E$23:E$50,MATCH($S276,Reliability!$C$23:$C$50,0)),0),0)*IF($T276="n/a",$D276*$Y276,$G276)+IFERROR(IF(AND($V276&lt;=Z$1,$W276&gt;=Z$1),INDEX(Reliability!E$23:E$50,MATCH($T276,Reliability!$C$23:$C$50,0)),0),0)*$H276*$X276*$Y276),$D276)*$R276</f>
        <v>18.651876232923016</v>
      </c>
      <c r="AA276" s="99">
        <f>MIN((IFERROR(IF(AND($V276&lt;=AA$1,$W276&gt;=AA$1),INDEX(Reliability!F$23:F$50,MATCH($S276,Reliability!$C$23:$C$50,0)),0),0)*IF($T276="n/a",$D276*$Y276,$G276)+IFERROR(IF(AND($V276&lt;=AA$1,$W276&gt;=AA$1),INDEX(Reliability!F$23:F$50,MATCH($T276,Reliability!$C$23:$C$50,0)),0),0)*$H276*$X276*$Y276),$D276)*$R276</f>
        <v>18.15441645499806</v>
      </c>
      <c r="AB276" s="99">
        <f>MIN((IFERROR(IF(AND($V276&lt;=AB$1,$W276&gt;=AB$1),INDEX(Reliability!G$23:G$50,MATCH($S276,Reliability!$C$23:$C$50,0)),0),0)*IF($T276="n/a",$D276*$Y276,$G276)+IFERROR(IF(AND($V276&lt;=AB$1,$W276&gt;=AB$1),INDEX(Reliability!G$23:G$50,MATCH($T276,Reliability!$C$23:$C$50,0)),0),0)*$H276*$X276*$Y276),$D276)*$R276</f>
        <v>17.656956677073101</v>
      </c>
      <c r="AC276" s="99">
        <f>MIN((IFERROR(IF(AND($V276&lt;=AC$1,$W276&gt;=AC$1),INDEX(Reliability!H$23:H$50,MATCH($S276,Reliability!$C$23:$C$50,0)),0),0)*IF($T276="n/a",$D276*$Y276,$G276)+IFERROR(IF(AND($V276&lt;=AC$1,$W276&gt;=AC$1),INDEX(Reliability!H$23:H$50,MATCH($T276,Reliability!$C$23:$C$50,0)),0),0)*$H276*$X276*$Y276),$D276)*$R276</f>
        <v>15.024307109698681</v>
      </c>
      <c r="AD276" s="99">
        <f>MIN((IFERROR(IF(AND($V276&lt;=AD$1,$W276&gt;=AD$1),INDEX(Reliability!I$23:I$50,MATCH($S276,Reliability!$C$23:$C$50,0)),0),0)*IF($T276="n/a",$D276*$Y276,$G276)+IFERROR(IF(AND($V276&lt;=AD$1,$W276&gt;=AD$1),INDEX(Reliability!I$23:I$50,MATCH($T276,Reliability!$C$23:$C$50,0)),0),0)*$H276*$X276*$Y276),$D276)*$R276</f>
        <v>12.391657542324259</v>
      </c>
      <c r="AE276" s="99">
        <f>MIN((IFERROR(IF(AND($V276&lt;=AE$1,$W276&gt;=AE$1),INDEX(Reliability!J$23:J$50,MATCH($S276,Reliability!$C$23:$C$50,0)),0),0)*IF($T276="n/a",$D276*$Y276,$G276)+IFERROR(IF(AND($V276&lt;=AE$1,$W276&gt;=AE$1),INDEX(Reliability!J$23:J$50,MATCH($T276,Reliability!$C$23:$C$50,0)),0),0)*$H276*$X276*$Y276),$D276)*$R276</f>
        <v>11.490691882511101</v>
      </c>
      <c r="AF276" s="99">
        <f>MIN((IFERROR(IF(AND($V276&lt;=AF$1,$W276&gt;=AF$1),INDEX(Reliability!K$23:K$50,MATCH($S276,Reliability!$C$23:$C$50,0)),0),0)*IF($T276="n/a",$D276*$Y276,$G276)+IFERROR(IF(AND($V276&lt;=AF$1,$W276&gt;=AF$1),INDEX(Reliability!K$23:K$50,MATCH($T276,Reliability!$C$23:$C$50,0)),0),0)*$H276*$X276*$Y276),$D276)*$R276</f>
        <v>10.589726222697939</v>
      </c>
      <c r="AG276" s="99">
        <f>MIN((IFERROR(IF(AND($V276&lt;=AG$1,$W276&gt;=AG$1),INDEX(Reliability!L$23:L$50,MATCH($S276,Reliability!$C$23:$C$50,0)),0),0)*IF($T276="n/a",$D276*$Y276,$G276)+IFERROR(IF(AND($V276&lt;=AG$1,$W276&gt;=AG$1),INDEX(Reliability!L$23:L$50,MATCH($T276,Reliability!$C$23:$C$50,0)),0),0)*$H276*$X276*$Y276),$D276)*$R276</f>
        <v>10.391780978158351</v>
      </c>
      <c r="AH276" s="99">
        <f>MIN((IFERROR(IF(AND($V276&lt;=AH$1,$W276&gt;=AH$1),INDEX(Reliability!M$23:M$50,MATCH($S276,Reliability!$C$23:$C$50,0)),0),0)*IF($T276="n/a",$D276*$Y276,$G276)+IFERROR(IF(AND($V276&lt;=AH$1,$W276&gt;=AH$1),INDEX(Reliability!M$23:M$50,MATCH($T276,Reliability!$C$23:$C$50,0)),0),0)*$H276*$X276*$Y276),$D276)*$R276</f>
        <v>10.193835733618762</v>
      </c>
      <c r="AI276" s="99">
        <f>MIN((IFERROR(IF(AND($V276&lt;=AI$1,$W276&gt;=AI$1),INDEX(Reliability!N$23:N$50,MATCH($S276,Reliability!$C$23:$C$50,0)),0),0)*IF($T276="n/a",$D276*$Y276,$G276)+IFERROR(IF(AND($V276&lt;=AI$1,$W276&gt;=AI$1),INDEX(Reliability!N$23:N$50,MATCH($T276,Reliability!$C$23:$C$50,0)),0),0)*$H276*$X276*$Y276),$D276)*$R276</f>
        <v>0</v>
      </c>
      <c r="AJ276" s="99">
        <f>MIN((IFERROR(IF(AND($V276&lt;=AJ$1,$W276&gt;=AJ$1),INDEX(Reliability!O$23:O$50,MATCH($S276,Reliability!$C$23:$C$50,0)),0),0)*IF($T276="n/a",$D276*$Y276,$G276)+IFERROR(IF(AND($V276&lt;=AJ$1,$W276&gt;=AJ$1),INDEX(Reliability!O$23:O$50,MATCH($T276,Reliability!$C$23:$C$50,0)),0),0)*$H276*$X276*$Y276),$D276)*$R276</f>
        <v>0</v>
      </c>
      <c r="AK276" s="99">
        <f>MIN((IFERROR(IF(AND($V276&lt;=AK$1,$W276&gt;=AK$1),INDEX(Reliability!P$23:P$50,MATCH($S276,Reliability!$C$23:$C$50,0)),0),0)*IF($T276="n/a",$D276*$Y276,$G276)+IFERROR(IF(AND($V276&lt;=AK$1,$W276&gt;=AK$1),INDEX(Reliability!P$23:P$50,MATCH($T276,Reliability!$C$23:$C$50,0)),0),0)*$H276*$X276*$Y276),$D276)*$R276</f>
        <v>0</v>
      </c>
    </row>
    <row r="277" spans="2:37" x14ac:dyDescent="0.25">
      <c r="B277" s="118" t="str">
        <f>unique_contracts!B272</f>
        <v>MRLSDS_6_SOLAR1</v>
      </c>
      <c r="C277" s="99" t="str">
        <f>unique_contracts!D272</f>
        <v>Online</v>
      </c>
      <c r="D277" s="117">
        <f>unique_contracts!J272</f>
        <v>15</v>
      </c>
      <c r="E277" s="99">
        <f>unique_contracts!M272</f>
        <v>0</v>
      </c>
      <c r="F277" s="99">
        <f>unique_contracts!N272</f>
        <v>0</v>
      </c>
      <c r="G277" s="99">
        <f>unique_contracts!P272</f>
        <v>0</v>
      </c>
      <c r="H277" s="99">
        <f>unique_contracts!R272</f>
        <v>0</v>
      </c>
      <c r="I277" s="99">
        <f>unique_contracts!V272</f>
        <v>0</v>
      </c>
      <c r="J277" s="118" t="str">
        <f>unique_contracts!AB272</f>
        <v>Buy</v>
      </c>
      <c r="K277" s="99">
        <f>unique_contracts!AM272</f>
        <v>2016</v>
      </c>
      <c r="L277" s="99">
        <f>unique_contracts!AN272</f>
        <v>3</v>
      </c>
      <c r="M277" s="99">
        <f>unique_contracts!AO272</f>
        <v>1</v>
      </c>
      <c r="N277" s="99">
        <f>unique_contracts!AP272</f>
        <v>2036</v>
      </c>
      <c r="O277" s="99">
        <f>unique_contracts!AQ272</f>
        <v>2</v>
      </c>
      <c r="P277" s="99">
        <f>unique_contracts!AR272</f>
        <v>29</v>
      </c>
      <c r="Q277" s="99" t="str">
        <f>unique_contracts!BP272</f>
        <v>EnergyCapacity</v>
      </c>
      <c r="R277" s="99">
        <f t="shared" si="28"/>
        <v>1</v>
      </c>
      <c r="S277" s="99" t="str">
        <f>IFERROR(IF(AND(I277&gt;0,E277="NotHybrid"),_xlfn.CONCAT(MAX(MIN(ROUNDDOWN(I277/D277,0),8),4),INDEX(resources!$G:$G,MATCH(B277,resources!$A:$A,0))),INDEX(resources!$G:$G,MATCH(B277,resources!$A:$A,0))),"n/a")</f>
        <v>utility_pv</v>
      </c>
      <c r="T277" s="99" t="str">
        <f t="shared" si="29"/>
        <v>n/a</v>
      </c>
      <c r="U277" s="99" t="str">
        <f t="shared" si="30"/>
        <v>utility_pv</v>
      </c>
      <c r="V277" s="99">
        <f t="shared" si="31"/>
        <v>2016</v>
      </c>
      <c r="W277" s="99">
        <f t="shared" si="32"/>
        <v>2035</v>
      </c>
      <c r="X277" s="116">
        <f t="shared" si="33"/>
        <v>1</v>
      </c>
      <c r="Y277" s="116">
        <f t="shared" si="34"/>
        <v>1</v>
      </c>
      <c r="Z277" s="99">
        <f>MIN((IFERROR(IF(AND($V277&lt;=Z$1,$W277&gt;=Z$1),INDEX(Reliability!E$23:E$50,MATCH($S277,Reliability!$C$23:$C$50,0)),0),0)*IF($T277="n/a",$D277*$Y277,$G277)+IFERROR(IF(AND($V277&lt;=Z$1,$W277&gt;=Z$1),INDEX(Reliability!E$23:E$50,MATCH($T277,Reliability!$C$23:$C$50,0)),0),0)*$H277*$X277*$Y277),$D277)*$R277</f>
        <v>1.8651876232923015</v>
      </c>
      <c r="AA277" s="99">
        <f>MIN((IFERROR(IF(AND($V277&lt;=AA$1,$W277&gt;=AA$1),INDEX(Reliability!F$23:F$50,MATCH($S277,Reliability!$C$23:$C$50,0)),0),0)*IF($T277="n/a",$D277*$Y277,$G277)+IFERROR(IF(AND($V277&lt;=AA$1,$W277&gt;=AA$1),INDEX(Reliability!F$23:F$50,MATCH($T277,Reliability!$C$23:$C$50,0)),0),0)*$H277*$X277*$Y277),$D277)*$R277</f>
        <v>1.8154416454998059</v>
      </c>
      <c r="AB277" s="99">
        <f>MIN((IFERROR(IF(AND($V277&lt;=AB$1,$W277&gt;=AB$1),INDEX(Reliability!G$23:G$50,MATCH($S277,Reliability!$C$23:$C$50,0)),0),0)*IF($T277="n/a",$D277*$Y277,$G277)+IFERROR(IF(AND($V277&lt;=AB$1,$W277&gt;=AB$1),INDEX(Reliability!G$23:G$50,MATCH($T277,Reliability!$C$23:$C$50,0)),0),0)*$H277*$X277*$Y277),$D277)*$R277</f>
        <v>1.7656956677073103</v>
      </c>
      <c r="AC277" s="99">
        <f>MIN((IFERROR(IF(AND($V277&lt;=AC$1,$W277&gt;=AC$1),INDEX(Reliability!H$23:H$50,MATCH($S277,Reliability!$C$23:$C$50,0)),0),0)*IF($T277="n/a",$D277*$Y277,$G277)+IFERROR(IF(AND($V277&lt;=AC$1,$W277&gt;=AC$1),INDEX(Reliability!H$23:H$50,MATCH($T277,Reliability!$C$23:$C$50,0)),0),0)*$H277*$X277*$Y277),$D277)*$R277</f>
        <v>1.502430710969868</v>
      </c>
      <c r="AD277" s="99">
        <f>MIN((IFERROR(IF(AND($V277&lt;=AD$1,$W277&gt;=AD$1),INDEX(Reliability!I$23:I$50,MATCH($S277,Reliability!$C$23:$C$50,0)),0),0)*IF($T277="n/a",$D277*$Y277,$G277)+IFERROR(IF(AND($V277&lt;=AD$1,$W277&gt;=AD$1),INDEX(Reliability!I$23:I$50,MATCH($T277,Reliability!$C$23:$C$50,0)),0),0)*$H277*$X277*$Y277),$D277)*$R277</f>
        <v>1.2391657542324259</v>
      </c>
      <c r="AE277" s="99">
        <f>MIN((IFERROR(IF(AND($V277&lt;=AE$1,$W277&gt;=AE$1),INDEX(Reliability!J$23:J$50,MATCH($S277,Reliability!$C$23:$C$50,0)),0),0)*IF($T277="n/a",$D277*$Y277,$G277)+IFERROR(IF(AND($V277&lt;=AE$1,$W277&gt;=AE$1),INDEX(Reliability!J$23:J$50,MATCH($T277,Reliability!$C$23:$C$50,0)),0),0)*$H277*$X277*$Y277),$D277)*$R277</f>
        <v>1.1490691882511102</v>
      </c>
      <c r="AF277" s="99">
        <f>MIN((IFERROR(IF(AND($V277&lt;=AF$1,$W277&gt;=AF$1),INDEX(Reliability!K$23:K$50,MATCH($S277,Reliability!$C$23:$C$50,0)),0),0)*IF($T277="n/a",$D277*$Y277,$G277)+IFERROR(IF(AND($V277&lt;=AF$1,$W277&gt;=AF$1),INDEX(Reliability!K$23:K$50,MATCH($T277,Reliability!$C$23:$C$50,0)),0),0)*$H277*$X277*$Y277),$D277)*$R277</f>
        <v>1.0589726222697939</v>
      </c>
      <c r="AG277" s="99">
        <f>MIN((IFERROR(IF(AND($V277&lt;=AG$1,$W277&gt;=AG$1),INDEX(Reliability!L$23:L$50,MATCH($S277,Reliability!$C$23:$C$50,0)),0),0)*IF($T277="n/a",$D277*$Y277,$G277)+IFERROR(IF(AND($V277&lt;=AG$1,$W277&gt;=AG$1),INDEX(Reliability!L$23:L$50,MATCH($T277,Reliability!$C$23:$C$50,0)),0),0)*$H277*$X277*$Y277),$D277)*$R277</f>
        <v>1.0391780978158351</v>
      </c>
      <c r="AH277" s="99">
        <f>MIN((IFERROR(IF(AND($V277&lt;=AH$1,$W277&gt;=AH$1),INDEX(Reliability!M$23:M$50,MATCH($S277,Reliability!$C$23:$C$50,0)),0),0)*IF($T277="n/a",$D277*$Y277,$G277)+IFERROR(IF(AND($V277&lt;=AH$1,$W277&gt;=AH$1),INDEX(Reliability!M$23:M$50,MATCH($T277,Reliability!$C$23:$C$50,0)),0),0)*$H277*$X277*$Y277),$D277)*$R277</f>
        <v>1.0193835733618761</v>
      </c>
      <c r="AI277" s="99">
        <f>MIN((IFERROR(IF(AND($V277&lt;=AI$1,$W277&gt;=AI$1),INDEX(Reliability!N$23:N$50,MATCH($S277,Reliability!$C$23:$C$50,0)),0),0)*IF($T277="n/a",$D277*$Y277,$G277)+IFERROR(IF(AND($V277&lt;=AI$1,$W277&gt;=AI$1),INDEX(Reliability!N$23:N$50,MATCH($T277,Reliability!$C$23:$C$50,0)),0),0)*$H277*$X277*$Y277),$D277)*$R277</f>
        <v>0.99958904890791733</v>
      </c>
      <c r="AJ277" s="99">
        <f>MIN((IFERROR(IF(AND($V277&lt;=AJ$1,$W277&gt;=AJ$1),INDEX(Reliability!O$23:O$50,MATCH($S277,Reliability!$C$23:$C$50,0)),0),0)*IF($T277="n/a",$D277*$Y277,$G277)+IFERROR(IF(AND($V277&lt;=AJ$1,$W277&gt;=AJ$1),INDEX(Reliability!O$23:O$50,MATCH($T277,Reliability!$C$23:$C$50,0)),0),0)*$H277*$X277*$Y277),$D277)*$R277</f>
        <v>0.97979452445395843</v>
      </c>
      <c r="AK277" s="99">
        <f>MIN((IFERROR(IF(AND($V277&lt;=AK$1,$W277&gt;=AK$1),INDEX(Reliability!P$23:P$50,MATCH($S277,Reliability!$C$23:$C$50,0)),0),0)*IF($T277="n/a",$D277*$Y277,$G277)+IFERROR(IF(AND($V277&lt;=AK$1,$W277&gt;=AK$1),INDEX(Reliability!P$23:P$50,MATCH($T277,Reliability!$C$23:$C$50,0)),0),0)*$H277*$X277*$Y277),$D277)*$R277</f>
        <v>0.96</v>
      </c>
    </row>
    <row r="278" spans="2:37" x14ac:dyDescent="0.25">
      <c r="B278" s="118" t="str">
        <f>unique_contracts!B273</f>
        <v>MNDOTA_1_SOLAR1</v>
      </c>
      <c r="C278" s="99" t="str">
        <f>unique_contracts!D273</f>
        <v>Online</v>
      </c>
      <c r="D278" s="117">
        <f>unique_contracts!J273</f>
        <v>60</v>
      </c>
      <c r="E278" s="99">
        <f>unique_contracts!M273</f>
        <v>0</v>
      </c>
      <c r="F278" s="99">
        <f>unique_contracts!N273</f>
        <v>0</v>
      </c>
      <c r="G278" s="99">
        <f>unique_contracts!P273</f>
        <v>0</v>
      </c>
      <c r="H278" s="99">
        <f>unique_contracts!R273</f>
        <v>0</v>
      </c>
      <c r="I278" s="99">
        <f>unique_contracts!V273</f>
        <v>0</v>
      </c>
      <c r="J278" s="118" t="str">
        <f>unique_contracts!AB273</f>
        <v>Buy</v>
      </c>
      <c r="K278" s="99">
        <f>unique_contracts!AM273</f>
        <v>2015</v>
      </c>
      <c r="L278" s="99">
        <f>unique_contracts!AN273</f>
        <v>6</v>
      </c>
      <c r="M278" s="99">
        <f>unique_contracts!AO273</f>
        <v>19</v>
      </c>
      <c r="N278" s="99">
        <f>unique_contracts!AP273</f>
        <v>2035</v>
      </c>
      <c r="O278" s="99">
        <f>unique_contracts!AQ273</f>
        <v>6</v>
      </c>
      <c r="P278" s="99">
        <f>unique_contracts!AR273</f>
        <v>18</v>
      </c>
      <c r="Q278" s="99" t="str">
        <f>unique_contracts!BP273</f>
        <v>EnergyCapacity</v>
      </c>
      <c r="R278" s="99">
        <f t="shared" si="28"/>
        <v>1</v>
      </c>
      <c r="S278" s="99" t="str">
        <f>IFERROR(IF(AND(I278&gt;0,E278="NotHybrid"),_xlfn.CONCAT(MAX(MIN(ROUNDDOWN(I278/D278,0),8),4),INDEX(resources!$G:$G,MATCH(B278,resources!$A:$A,0))),INDEX(resources!$G:$G,MATCH(B278,resources!$A:$A,0))),"n/a")</f>
        <v>utility_pv</v>
      </c>
      <c r="T278" s="99" t="str">
        <f t="shared" si="29"/>
        <v>n/a</v>
      </c>
      <c r="U278" s="99" t="str">
        <f t="shared" si="30"/>
        <v>utility_pv</v>
      </c>
      <c r="V278" s="99">
        <f t="shared" si="31"/>
        <v>2016</v>
      </c>
      <c r="W278" s="99">
        <f t="shared" si="32"/>
        <v>2034</v>
      </c>
      <c r="X278" s="116">
        <f t="shared" si="33"/>
        <v>1</v>
      </c>
      <c r="Y278" s="116">
        <f t="shared" si="34"/>
        <v>1</v>
      </c>
      <c r="Z278" s="99">
        <f>MIN((IFERROR(IF(AND($V278&lt;=Z$1,$W278&gt;=Z$1),INDEX(Reliability!E$23:E$50,MATCH($S278,Reliability!$C$23:$C$50,0)),0),0)*IF($T278="n/a",$D278*$Y278,$G278)+IFERROR(IF(AND($V278&lt;=Z$1,$W278&gt;=Z$1),INDEX(Reliability!E$23:E$50,MATCH($T278,Reliability!$C$23:$C$50,0)),0),0)*$H278*$X278*$Y278),$D278)*$R278</f>
        <v>7.4607504931692059</v>
      </c>
      <c r="AA278" s="99">
        <f>MIN((IFERROR(IF(AND($V278&lt;=AA$1,$W278&gt;=AA$1),INDEX(Reliability!F$23:F$50,MATCH($S278,Reliability!$C$23:$C$50,0)),0),0)*IF($T278="n/a",$D278*$Y278,$G278)+IFERROR(IF(AND($V278&lt;=AA$1,$W278&gt;=AA$1),INDEX(Reliability!F$23:F$50,MATCH($T278,Reliability!$C$23:$C$50,0)),0),0)*$H278*$X278*$Y278),$D278)*$R278</f>
        <v>7.2617665819992236</v>
      </c>
      <c r="AB278" s="99">
        <f>MIN((IFERROR(IF(AND($V278&lt;=AB$1,$W278&gt;=AB$1),INDEX(Reliability!G$23:G$50,MATCH($S278,Reliability!$C$23:$C$50,0)),0),0)*IF($T278="n/a",$D278*$Y278,$G278)+IFERROR(IF(AND($V278&lt;=AB$1,$W278&gt;=AB$1),INDEX(Reliability!G$23:G$50,MATCH($T278,Reliability!$C$23:$C$50,0)),0),0)*$H278*$X278*$Y278),$D278)*$R278</f>
        <v>7.0627826708292414</v>
      </c>
      <c r="AC278" s="99">
        <f>MIN((IFERROR(IF(AND($V278&lt;=AC$1,$W278&gt;=AC$1),INDEX(Reliability!H$23:H$50,MATCH($S278,Reliability!$C$23:$C$50,0)),0),0)*IF($T278="n/a",$D278*$Y278,$G278)+IFERROR(IF(AND($V278&lt;=AC$1,$W278&gt;=AC$1),INDEX(Reliability!H$23:H$50,MATCH($T278,Reliability!$C$23:$C$50,0)),0),0)*$H278*$X278*$Y278),$D278)*$R278</f>
        <v>6.0097228438794721</v>
      </c>
      <c r="AD278" s="99">
        <f>MIN((IFERROR(IF(AND($V278&lt;=AD$1,$W278&gt;=AD$1),INDEX(Reliability!I$23:I$50,MATCH($S278,Reliability!$C$23:$C$50,0)),0),0)*IF($T278="n/a",$D278*$Y278,$G278)+IFERROR(IF(AND($V278&lt;=AD$1,$W278&gt;=AD$1),INDEX(Reliability!I$23:I$50,MATCH($T278,Reliability!$C$23:$C$50,0)),0),0)*$H278*$X278*$Y278),$D278)*$R278</f>
        <v>4.9566630169297037</v>
      </c>
      <c r="AE278" s="99">
        <f>MIN((IFERROR(IF(AND($V278&lt;=AE$1,$W278&gt;=AE$1),INDEX(Reliability!J$23:J$50,MATCH($S278,Reliability!$C$23:$C$50,0)),0),0)*IF($T278="n/a",$D278*$Y278,$G278)+IFERROR(IF(AND($V278&lt;=AE$1,$W278&gt;=AE$1),INDEX(Reliability!J$23:J$50,MATCH($T278,Reliability!$C$23:$C$50,0)),0),0)*$H278*$X278*$Y278),$D278)*$R278</f>
        <v>4.5962767530044406</v>
      </c>
      <c r="AF278" s="99">
        <f>MIN((IFERROR(IF(AND($V278&lt;=AF$1,$W278&gt;=AF$1),INDEX(Reliability!K$23:K$50,MATCH($S278,Reliability!$C$23:$C$50,0)),0),0)*IF($T278="n/a",$D278*$Y278,$G278)+IFERROR(IF(AND($V278&lt;=AF$1,$W278&gt;=AF$1),INDEX(Reliability!K$23:K$50,MATCH($T278,Reliability!$C$23:$C$50,0)),0),0)*$H278*$X278*$Y278),$D278)*$R278</f>
        <v>4.2358904890791758</v>
      </c>
      <c r="AG278" s="99">
        <f>MIN((IFERROR(IF(AND($V278&lt;=AG$1,$W278&gt;=AG$1),INDEX(Reliability!L$23:L$50,MATCH($S278,Reliability!$C$23:$C$50,0)),0),0)*IF($T278="n/a",$D278*$Y278,$G278)+IFERROR(IF(AND($V278&lt;=AG$1,$W278&gt;=AG$1),INDEX(Reliability!L$23:L$50,MATCH($T278,Reliability!$C$23:$C$50,0)),0),0)*$H278*$X278*$Y278),$D278)*$R278</f>
        <v>4.1567123912633406</v>
      </c>
      <c r="AH278" s="99">
        <f>MIN((IFERROR(IF(AND($V278&lt;=AH$1,$W278&gt;=AH$1),INDEX(Reliability!M$23:M$50,MATCH($S278,Reliability!$C$23:$C$50,0)),0),0)*IF($T278="n/a",$D278*$Y278,$G278)+IFERROR(IF(AND($V278&lt;=AH$1,$W278&gt;=AH$1),INDEX(Reliability!M$23:M$50,MATCH($T278,Reliability!$C$23:$C$50,0)),0),0)*$H278*$X278*$Y278),$D278)*$R278</f>
        <v>4.0775342934475045</v>
      </c>
      <c r="AI278" s="99">
        <f>MIN((IFERROR(IF(AND($V278&lt;=AI$1,$W278&gt;=AI$1),INDEX(Reliability!N$23:N$50,MATCH($S278,Reliability!$C$23:$C$50,0)),0),0)*IF($T278="n/a",$D278*$Y278,$G278)+IFERROR(IF(AND($V278&lt;=AI$1,$W278&gt;=AI$1),INDEX(Reliability!N$23:N$50,MATCH($T278,Reliability!$C$23:$C$50,0)),0),0)*$H278*$X278*$Y278),$D278)*$R278</f>
        <v>3.9983561956316693</v>
      </c>
      <c r="AJ278" s="99">
        <f>MIN((IFERROR(IF(AND($V278&lt;=AJ$1,$W278&gt;=AJ$1),INDEX(Reliability!O$23:O$50,MATCH($S278,Reliability!$C$23:$C$50,0)),0),0)*IF($T278="n/a",$D278*$Y278,$G278)+IFERROR(IF(AND($V278&lt;=AJ$1,$W278&gt;=AJ$1),INDEX(Reliability!O$23:O$50,MATCH($T278,Reliability!$C$23:$C$50,0)),0),0)*$H278*$X278*$Y278),$D278)*$R278</f>
        <v>3.9191780978158337</v>
      </c>
      <c r="AK278" s="99">
        <f>MIN((IFERROR(IF(AND($V278&lt;=AK$1,$W278&gt;=AK$1),INDEX(Reliability!P$23:P$50,MATCH($S278,Reliability!$C$23:$C$50,0)),0),0)*IF($T278="n/a",$D278*$Y278,$G278)+IFERROR(IF(AND($V278&lt;=AK$1,$W278&gt;=AK$1),INDEX(Reliability!P$23:P$50,MATCH($T278,Reliability!$C$23:$C$50,0)),0),0)*$H278*$X278*$Y278),$D278)*$R278</f>
        <v>0</v>
      </c>
    </row>
    <row r="279" spans="2:37" x14ac:dyDescent="0.25">
      <c r="B279" s="118" t="str">
        <f>unique_contracts!B274</f>
        <v>MLPTAS_7_QFUNTS</v>
      </c>
      <c r="C279" s="99" t="str">
        <f>unique_contracts!D274</f>
        <v>Online</v>
      </c>
      <c r="D279" s="117">
        <f>unique_contracts!J274</f>
        <v>0.06</v>
      </c>
      <c r="E279" s="99">
        <f>unique_contracts!M274</f>
        <v>0</v>
      </c>
      <c r="F279" s="99">
        <f>unique_contracts!N274</f>
        <v>0</v>
      </c>
      <c r="G279" s="99">
        <f>unique_contracts!P274</f>
        <v>0</v>
      </c>
      <c r="H279" s="99">
        <f>unique_contracts!R274</f>
        <v>0</v>
      </c>
      <c r="I279" s="99">
        <f>unique_contracts!V274</f>
        <v>0</v>
      </c>
      <c r="J279" s="118" t="str">
        <f>unique_contracts!AB274</f>
        <v>Buy</v>
      </c>
      <c r="K279" s="99">
        <f>unique_contracts!AM274</f>
        <v>1989</v>
      </c>
      <c r="L279" s="99">
        <f>unique_contracts!AN274</f>
        <v>10</v>
      </c>
      <c r="M279" s="99">
        <f>unique_contracts!AO274</f>
        <v>6</v>
      </c>
      <c r="N279" s="99">
        <f>unique_contracts!AP274</f>
        <v>2060</v>
      </c>
      <c r="O279" s="99">
        <f>unique_contracts!AQ274</f>
        <v>12</v>
      </c>
      <c r="P279" s="99">
        <f>unique_contracts!AR274</f>
        <v>31</v>
      </c>
      <c r="Q279" s="99" t="str">
        <f>unique_contracts!BP274</f>
        <v>EnergyCapacity</v>
      </c>
      <c r="R279" s="99">
        <f t="shared" si="28"/>
        <v>1</v>
      </c>
      <c r="S279" s="99" t="str">
        <f>IFERROR(IF(AND(I279&gt;0,E279="NotHybrid"),_xlfn.CONCAT(MAX(MIN(ROUNDDOWN(I279/D279,0),8),4),INDEX(resources!$G:$G,MATCH(B279,resources!$A:$A,0))),INDEX(resources!$G:$G,MATCH(B279,resources!$A:$A,0))),"n/a")</f>
        <v>cogen</v>
      </c>
      <c r="T279" s="99" t="str">
        <f t="shared" si="29"/>
        <v>n/a</v>
      </c>
      <c r="U279" s="99" t="str">
        <f t="shared" si="30"/>
        <v>cogen</v>
      </c>
      <c r="V279" s="99">
        <f t="shared" si="31"/>
        <v>1990</v>
      </c>
      <c r="W279" s="99">
        <f t="shared" si="32"/>
        <v>2060</v>
      </c>
      <c r="X279" s="116">
        <f t="shared" si="33"/>
        <v>1</v>
      </c>
      <c r="Y279" s="116">
        <f t="shared" si="34"/>
        <v>1</v>
      </c>
      <c r="Z279" s="99">
        <f>MIN((IFERROR(IF(AND($V279&lt;=Z$1,$W279&gt;=Z$1),INDEX(Reliability!E$23:E$50,MATCH($S279,Reliability!$C$23:$C$50,0)),0),0)*IF($T279="n/a",$D279*$Y279,$G279)+IFERROR(IF(AND($V279&lt;=Z$1,$W279&gt;=Z$1),INDEX(Reliability!E$23:E$50,MATCH($T279,Reliability!$C$23:$C$50,0)),0),0)*$H279*$X279*$Y279),$D279)*$R279</f>
        <v>5.5902995494947975E-2</v>
      </c>
      <c r="AA279" s="99">
        <f>MIN((IFERROR(IF(AND($V279&lt;=AA$1,$W279&gt;=AA$1),INDEX(Reliability!F$23:F$50,MATCH($S279,Reliability!$C$23:$C$50,0)),0),0)*IF($T279="n/a",$D279*$Y279,$G279)+IFERROR(IF(AND($V279&lt;=AA$1,$W279&gt;=AA$1),INDEX(Reliability!F$23:F$50,MATCH($T279,Reliability!$C$23:$C$50,0)),0),0)*$H279*$X279*$Y279),$D279)*$R279</f>
        <v>5.5789632691139922E-2</v>
      </c>
      <c r="AB279" s="99">
        <f>MIN((IFERROR(IF(AND($V279&lt;=AB$1,$W279&gt;=AB$1),INDEX(Reliability!G$23:G$50,MATCH($S279,Reliability!$C$23:$C$50,0)),0),0)*IF($T279="n/a",$D279*$Y279,$G279)+IFERROR(IF(AND($V279&lt;=AB$1,$W279&gt;=AB$1),INDEX(Reliability!G$23:G$50,MATCH($T279,Reliability!$C$23:$C$50,0)),0),0)*$H279*$X279*$Y279),$D279)*$R279</f>
        <v>5.5676269887331861E-2</v>
      </c>
      <c r="AC279" s="99">
        <f>MIN((IFERROR(IF(AND($V279&lt;=AC$1,$W279&gt;=AC$1),INDEX(Reliability!H$23:H$50,MATCH($S279,Reliability!$C$23:$C$50,0)),0),0)*IF($T279="n/a",$D279*$Y279,$G279)+IFERROR(IF(AND($V279&lt;=AC$1,$W279&gt;=AC$1),INDEX(Reliability!H$23:H$50,MATCH($T279,Reliability!$C$23:$C$50,0)),0),0)*$H279*$X279*$Y279),$D279)*$R279</f>
        <v>5.6056048943625966E-2</v>
      </c>
      <c r="AD279" s="99">
        <f>MIN((IFERROR(IF(AND($V279&lt;=AD$1,$W279&gt;=AD$1),INDEX(Reliability!I$23:I$50,MATCH($S279,Reliability!$C$23:$C$50,0)),0),0)*IF($T279="n/a",$D279*$Y279,$G279)+IFERROR(IF(AND($V279&lt;=AD$1,$W279&gt;=AD$1),INDEX(Reliability!I$23:I$50,MATCH($T279,Reliability!$C$23:$C$50,0)),0),0)*$H279*$X279*$Y279),$D279)*$R279</f>
        <v>5.6435827999920064E-2</v>
      </c>
      <c r="AE279" s="99">
        <f>MIN((IFERROR(IF(AND($V279&lt;=AE$1,$W279&gt;=AE$1),INDEX(Reliability!J$23:J$50,MATCH($S279,Reliability!$C$23:$C$50,0)),0),0)*IF($T279="n/a",$D279*$Y279,$G279)+IFERROR(IF(AND($V279&lt;=AE$1,$W279&gt;=AE$1),INDEX(Reliability!J$23:J$50,MATCH($T279,Reliability!$C$23:$C$50,0)),0),0)*$H279*$X279*$Y279),$D279)*$R279</f>
        <v>5.5906566972617366E-2</v>
      </c>
      <c r="AF279" s="99">
        <f>MIN((IFERROR(IF(AND($V279&lt;=AF$1,$W279&gt;=AF$1),INDEX(Reliability!K$23:K$50,MATCH($S279,Reliability!$C$23:$C$50,0)),0),0)*IF($T279="n/a",$D279*$Y279,$G279)+IFERROR(IF(AND($V279&lt;=AF$1,$W279&gt;=AF$1),INDEX(Reliability!K$23:K$50,MATCH($T279,Reliability!$C$23:$C$50,0)),0),0)*$H279*$X279*$Y279),$D279)*$R279</f>
        <v>5.5377305945314662E-2</v>
      </c>
      <c r="AG279" s="99">
        <f>MIN((IFERROR(IF(AND($V279&lt;=AG$1,$W279&gt;=AG$1),INDEX(Reliability!L$23:L$50,MATCH($S279,Reliability!$C$23:$C$50,0)),0),0)*IF($T279="n/a",$D279*$Y279,$G279)+IFERROR(IF(AND($V279&lt;=AG$1,$W279&gt;=AG$1),INDEX(Reliability!L$23:L$50,MATCH($T279,Reliability!$C$23:$C$50,0)),0),0)*$H279*$X279*$Y279),$D279)*$R279</f>
        <v>5.5505829377649203E-2</v>
      </c>
      <c r="AH279" s="99">
        <f>MIN((IFERROR(IF(AND($V279&lt;=AH$1,$W279&gt;=AH$1),INDEX(Reliability!M$23:M$50,MATCH($S279,Reliability!$C$23:$C$50,0)),0),0)*IF($T279="n/a",$D279*$Y279,$G279)+IFERROR(IF(AND($V279&lt;=AH$1,$W279&gt;=AH$1),INDEX(Reliability!M$23:M$50,MATCH($T279,Reliability!$C$23:$C$50,0)),0),0)*$H279*$X279*$Y279),$D279)*$R279</f>
        <v>5.5634352809983745E-2</v>
      </c>
      <c r="AI279" s="99">
        <f>MIN((IFERROR(IF(AND($V279&lt;=AI$1,$W279&gt;=AI$1),INDEX(Reliability!N$23:N$50,MATCH($S279,Reliability!$C$23:$C$50,0)),0),0)*IF($T279="n/a",$D279*$Y279,$G279)+IFERROR(IF(AND($V279&lt;=AI$1,$W279&gt;=AI$1),INDEX(Reliability!N$23:N$50,MATCH($T279,Reliability!$C$23:$C$50,0)),0),0)*$H279*$X279*$Y279),$D279)*$R279</f>
        <v>5.5762876242318286E-2</v>
      </c>
      <c r="AJ279" s="99">
        <f>MIN((IFERROR(IF(AND($V279&lt;=AJ$1,$W279&gt;=AJ$1),INDEX(Reliability!O$23:O$50,MATCH($S279,Reliability!$C$23:$C$50,0)),0),0)*IF($T279="n/a",$D279*$Y279,$G279)+IFERROR(IF(AND($V279&lt;=AJ$1,$W279&gt;=AJ$1),INDEX(Reliability!O$23:O$50,MATCH($T279,Reliability!$C$23:$C$50,0)),0),0)*$H279*$X279*$Y279),$D279)*$R279</f>
        <v>5.5891399674652828E-2</v>
      </c>
      <c r="AK279" s="99">
        <f>MIN((IFERROR(IF(AND($V279&lt;=AK$1,$W279&gt;=AK$1),INDEX(Reliability!P$23:P$50,MATCH($S279,Reliability!$C$23:$C$50,0)),0),0)*IF($T279="n/a",$D279*$Y279,$G279)+IFERROR(IF(AND($V279&lt;=AK$1,$W279&gt;=AK$1),INDEX(Reliability!P$23:P$50,MATCH($T279,Reliability!$C$23:$C$50,0)),0),0)*$H279*$X279*$Y279),$D279)*$R279</f>
        <v>5.6019923106987383E-2</v>
      </c>
    </row>
    <row r="280" spans="2:37" x14ac:dyDescent="0.25">
      <c r="B280" s="118" t="str">
        <f>unique_contracts!B275</f>
        <v>MISSIX_1_QF</v>
      </c>
      <c r="C280" s="99" t="str">
        <f>unique_contracts!D275</f>
        <v>Online</v>
      </c>
      <c r="D280" s="117">
        <f>unique_contracts!J275</f>
        <v>0.09</v>
      </c>
      <c r="E280" s="99">
        <f>unique_contracts!M275</f>
        <v>0</v>
      </c>
      <c r="F280" s="99">
        <f>unique_contracts!N275</f>
        <v>0</v>
      </c>
      <c r="G280" s="99">
        <f>unique_contracts!P275</f>
        <v>0</v>
      </c>
      <c r="H280" s="99">
        <f>unique_contracts!R275</f>
        <v>0</v>
      </c>
      <c r="I280" s="99">
        <f>unique_contracts!V275</f>
        <v>0</v>
      </c>
      <c r="J280" s="118" t="str">
        <f>unique_contracts!AB275</f>
        <v>Buy</v>
      </c>
      <c r="K280" s="99">
        <f>unique_contracts!AM275</f>
        <v>1987</v>
      </c>
      <c r="L280" s="99">
        <f>unique_contracts!AN275</f>
        <v>9</v>
      </c>
      <c r="M280" s="99">
        <f>unique_contracts!AO275</f>
        <v>9</v>
      </c>
      <c r="N280" s="99">
        <f>unique_contracts!AP275</f>
        <v>2060</v>
      </c>
      <c r="O280" s="99">
        <f>unique_contracts!AQ275</f>
        <v>12</v>
      </c>
      <c r="P280" s="99">
        <f>unique_contracts!AR275</f>
        <v>31</v>
      </c>
      <c r="Q280" s="99" t="str">
        <f>unique_contracts!BP275</f>
        <v>EnergyCapacity</v>
      </c>
      <c r="R280" s="99">
        <f t="shared" si="28"/>
        <v>1</v>
      </c>
      <c r="S280" s="99" t="str">
        <f>IFERROR(IF(AND(I280&gt;0,E280="NotHybrid"),_xlfn.CONCAT(MAX(MIN(ROUNDDOWN(I280/D280,0),8),4),INDEX(resources!$G:$G,MATCH(B280,resources!$A:$A,0))),INDEX(resources!$G:$G,MATCH(B280,resources!$A:$A,0))),"n/a")</f>
        <v>cogen</v>
      </c>
      <c r="T280" s="99" t="str">
        <f t="shared" si="29"/>
        <v>n/a</v>
      </c>
      <c r="U280" s="99" t="str">
        <f t="shared" si="30"/>
        <v>cogen</v>
      </c>
      <c r="V280" s="99">
        <f t="shared" si="31"/>
        <v>1988</v>
      </c>
      <c r="W280" s="99">
        <f t="shared" si="32"/>
        <v>2060</v>
      </c>
      <c r="X280" s="116">
        <f t="shared" si="33"/>
        <v>1</v>
      </c>
      <c r="Y280" s="116">
        <f t="shared" si="34"/>
        <v>1</v>
      </c>
      <c r="Z280" s="99">
        <f>MIN((IFERROR(IF(AND($V280&lt;=Z$1,$W280&gt;=Z$1),INDEX(Reliability!E$23:E$50,MATCH($S280,Reliability!$C$23:$C$50,0)),0),0)*IF($T280="n/a",$D280*$Y280,$G280)+IFERROR(IF(AND($V280&lt;=Z$1,$W280&gt;=Z$1),INDEX(Reliability!E$23:E$50,MATCH($T280,Reliability!$C$23:$C$50,0)),0),0)*$H280*$X280*$Y280),$D280)*$R280</f>
        <v>8.3854493242421974E-2</v>
      </c>
      <c r="AA280" s="99">
        <f>MIN((IFERROR(IF(AND($V280&lt;=AA$1,$W280&gt;=AA$1),INDEX(Reliability!F$23:F$50,MATCH($S280,Reliability!$C$23:$C$50,0)),0),0)*IF($T280="n/a",$D280*$Y280,$G280)+IFERROR(IF(AND($V280&lt;=AA$1,$W280&gt;=AA$1),INDEX(Reliability!F$23:F$50,MATCH($T280,Reliability!$C$23:$C$50,0)),0),0)*$H280*$X280*$Y280),$D280)*$R280</f>
        <v>8.3684449036709879E-2</v>
      </c>
      <c r="AB280" s="99">
        <f>MIN((IFERROR(IF(AND($V280&lt;=AB$1,$W280&gt;=AB$1),INDEX(Reliability!G$23:G$50,MATCH($S280,Reliability!$C$23:$C$50,0)),0),0)*IF($T280="n/a",$D280*$Y280,$G280)+IFERROR(IF(AND($V280&lt;=AB$1,$W280&gt;=AB$1),INDEX(Reliability!G$23:G$50,MATCH($T280,Reliability!$C$23:$C$50,0)),0),0)*$H280*$X280*$Y280),$D280)*$R280</f>
        <v>8.3514404830997799E-2</v>
      </c>
      <c r="AC280" s="99">
        <f>MIN((IFERROR(IF(AND($V280&lt;=AC$1,$W280&gt;=AC$1),INDEX(Reliability!H$23:H$50,MATCH($S280,Reliability!$C$23:$C$50,0)),0),0)*IF($T280="n/a",$D280*$Y280,$G280)+IFERROR(IF(AND($V280&lt;=AC$1,$W280&gt;=AC$1),INDEX(Reliability!H$23:H$50,MATCH($T280,Reliability!$C$23:$C$50,0)),0),0)*$H280*$X280*$Y280),$D280)*$R280</f>
        <v>8.4084073415438942E-2</v>
      </c>
      <c r="AD280" s="99">
        <f>MIN((IFERROR(IF(AND($V280&lt;=AD$1,$W280&gt;=AD$1),INDEX(Reliability!I$23:I$50,MATCH($S280,Reliability!$C$23:$C$50,0)),0),0)*IF($T280="n/a",$D280*$Y280,$G280)+IFERROR(IF(AND($V280&lt;=AD$1,$W280&gt;=AD$1),INDEX(Reliability!I$23:I$50,MATCH($T280,Reliability!$C$23:$C$50,0)),0),0)*$H280*$X280*$Y280),$D280)*$R280</f>
        <v>8.46537419998801E-2</v>
      </c>
      <c r="AE280" s="99">
        <f>MIN((IFERROR(IF(AND($V280&lt;=AE$1,$W280&gt;=AE$1),INDEX(Reliability!J$23:J$50,MATCH($S280,Reliability!$C$23:$C$50,0)),0),0)*IF($T280="n/a",$D280*$Y280,$G280)+IFERROR(IF(AND($V280&lt;=AE$1,$W280&gt;=AE$1),INDEX(Reliability!J$23:J$50,MATCH($T280,Reliability!$C$23:$C$50,0)),0),0)*$H280*$X280*$Y280),$D280)*$R280</f>
        <v>8.385985045892605E-2</v>
      </c>
      <c r="AF280" s="99">
        <f>MIN((IFERROR(IF(AND($V280&lt;=AF$1,$W280&gt;=AF$1),INDEX(Reliability!K$23:K$50,MATCH($S280,Reliability!$C$23:$C$50,0)),0),0)*IF($T280="n/a",$D280*$Y280,$G280)+IFERROR(IF(AND($V280&lt;=AF$1,$W280&gt;=AF$1),INDEX(Reliability!K$23:K$50,MATCH($T280,Reliability!$C$23:$C$50,0)),0),0)*$H280*$X280*$Y280),$D280)*$R280</f>
        <v>8.3065958917971999E-2</v>
      </c>
      <c r="AG280" s="99">
        <f>MIN((IFERROR(IF(AND($V280&lt;=AG$1,$W280&gt;=AG$1),INDEX(Reliability!L$23:L$50,MATCH($S280,Reliability!$C$23:$C$50,0)),0),0)*IF($T280="n/a",$D280*$Y280,$G280)+IFERROR(IF(AND($V280&lt;=AG$1,$W280&gt;=AG$1),INDEX(Reliability!L$23:L$50,MATCH($T280,Reliability!$C$23:$C$50,0)),0),0)*$H280*$X280*$Y280),$D280)*$R280</f>
        <v>8.3258744066473808E-2</v>
      </c>
      <c r="AH280" s="99">
        <f>MIN((IFERROR(IF(AND($V280&lt;=AH$1,$W280&gt;=AH$1),INDEX(Reliability!M$23:M$50,MATCH($S280,Reliability!$C$23:$C$50,0)),0),0)*IF($T280="n/a",$D280*$Y280,$G280)+IFERROR(IF(AND($V280&lt;=AH$1,$W280&gt;=AH$1),INDEX(Reliability!M$23:M$50,MATCH($T280,Reliability!$C$23:$C$50,0)),0),0)*$H280*$X280*$Y280),$D280)*$R280</f>
        <v>8.3451529214975617E-2</v>
      </c>
      <c r="AI280" s="99">
        <f>MIN((IFERROR(IF(AND($V280&lt;=AI$1,$W280&gt;=AI$1),INDEX(Reliability!N$23:N$50,MATCH($S280,Reliability!$C$23:$C$50,0)),0),0)*IF($T280="n/a",$D280*$Y280,$G280)+IFERROR(IF(AND($V280&lt;=AI$1,$W280&gt;=AI$1),INDEX(Reliability!N$23:N$50,MATCH($T280,Reliability!$C$23:$C$50,0)),0),0)*$H280*$X280*$Y280),$D280)*$R280</f>
        <v>8.364431436347744E-2</v>
      </c>
      <c r="AJ280" s="99">
        <f>MIN((IFERROR(IF(AND($V280&lt;=AJ$1,$W280&gt;=AJ$1),INDEX(Reliability!O$23:O$50,MATCH($S280,Reliability!$C$23:$C$50,0)),0),0)*IF($T280="n/a",$D280*$Y280,$G280)+IFERROR(IF(AND($V280&lt;=AJ$1,$W280&gt;=AJ$1),INDEX(Reliability!O$23:O$50,MATCH($T280,Reliability!$C$23:$C$50,0)),0),0)*$H280*$X280*$Y280),$D280)*$R280</f>
        <v>8.3837099511979249E-2</v>
      </c>
      <c r="AK280" s="99">
        <f>MIN((IFERROR(IF(AND($V280&lt;=AK$1,$W280&gt;=AK$1),INDEX(Reliability!P$23:P$50,MATCH($S280,Reliability!$C$23:$C$50,0)),0),0)*IF($T280="n/a",$D280*$Y280,$G280)+IFERROR(IF(AND($V280&lt;=AK$1,$W280&gt;=AK$1),INDEX(Reliability!P$23:P$50,MATCH($T280,Reliability!$C$23:$C$50,0)),0),0)*$H280*$X280*$Y280),$D280)*$R280</f>
        <v>8.4029884660481086E-2</v>
      </c>
    </row>
    <row r="281" spans="2:37" x14ac:dyDescent="0.25">
      <c r="B281" s="118" t="str">
        <f>unique_contracts!B276</f>
        <v>MISSIX_1_QF</v>
      </c>
      <c r="C281" s="99" t="str">
        <f>unique_contracts!D276</f>
        <v>Online</v>
      </c>
      <c r="D281" s="117">
        <f>unique_contracts!J276</f>
        <v>0.03</v>
      </c>
      <c r="E281" s="99">
        <f>unique_contracts!M276</f>
        <v>0</v>
      </c>
      <c r="F281" s="99">
        <f>unique_contracts!N276</f>
        <v>0</v>
      </c>
      <c r="G281" s="99">
        <f>unique_contracts!P276</f>
        <v>0</v>
      </c>
      <c r="H281" s="99">
        <f>unique_contracts!R276</f>
        <v>0</v>
      </c>
      <c r="I281" s="99">
        <f>unique_contracts!V276</f>
        <v>0</v>
      </c>
      <c r="J281" s="118" t="str">
        <f>unique_contracts!AB276</f>
        <v>Buy</v>
      </c>
      <c r="K281" s="99">
        <f>unique_contracts!AM276</f>
        <v>1988</v>
      </c>
      <c r="L281" s="99">
        <f>unique_contracts!AN276</f>
        <v>3</v>
      </c>
      <c r="M281" s="99">
        <f>unique_contracts!AO276</f>
        <v>23</v>
      </c>
      <c r="N281" s="99">
        <f>unique_contracts!AP276</f>
        <v>2060</v>
      </c>
      <c r="O281" s="99">
        <f>unique_contracts!AQ276</f>
        <v>12</v>
      </c>
      <c r="P281" s="99">
        <f>unique_contracts!AR276</f>
        <v>31</v>
      </c>
      <c r="Q281" s="99" t="str">
        <f>unique_contracts!BP276</f>
        <v>EnergyCapacity</v>
      </c>
      <c r="R281" s="99">
        <f t="shared" si="28"/>
        <v>1</v>
      </c>
      <c r="S281" s="99" t="str">
        <f>IFERROR(IF(AND(I281&gt;0,E281="NotHybrid"),_xlfn.CONCAT(MAX(MIN(ROUNDDOWN(I281/D281,0),8),4),INDEX(resources!$G:$G,MATCH(B281,resources!$A:$A,0))),INDEX(resources!$G:$G,MATCH(B281,resources!$A:$A,0))),"n/a")</f>
        <v>cogen</v>
      </c>
      <c r="T281" s="99" t="str">
        <f t="shared" si="29"/>
        <v>n/a</v>
      </c>
      <c r="U281" s="99" t="str">
        <f t="shared" si="30"/>
        <v>cogen</v>
      </c>
      <c r="V281" s="99">
        <f t="shared" si="31"/>
        <v>1988</v>
      </c>
      <c r="W281" s="99">
        <f t="shared" si="32"/>
        <v>2060</v>
      </c>
      <c r="X281" s="116">
        <f t="shared" si="33"/>
        <v>1</v>
      </c>
      <c r="Y281" s="116">
        <f t="shared" si="34"/>
        <v>1</v>
      </c>
      <c r="Z281" s="99">
        <f>MIN((IFERROR(IF(AND($V281&lt;=Z$1,$W281&gt;=Z$1),INDEX(Reliability!E$23:E$50,MATCH($S281,Reliability!$C$23:$C$50,0)),0),0)*IF($T281="n/a",$D281*$Y281,$G281)+IFERROR(IF(AND($V281&lt;=Z$1,$W281&gt;=Z$1),INDEX(Reliability!E$23:E$50,MATCH($T281,Reliability!$C$23:$C$50,0)),0),0)*$H281*$X281*$Y281),$D281)*$R281</f>
        <v>2.7951497747473988E-2</v>
      </c>
      <c r="AA281" s="99">
        <f>MIN((IFERROR(IF(AND($V281&lt;=AA$1,$W281&gt;=AA$1),INDEX(Reliability!F$23:F$50,MATCH($S281,Reliability!$C$23:$C$50,0)),0),0)*IF($T281="n/a",$D281*$Y281,$G281)+IFERROR(IF(AND($V281&lt;=AA$1,$W281&gt;=AA$1),INDEX(Reliability!F$23:F$50,MATCH($T281,Reliability!$C$23:$C$50,0)),0),0)*$H281*$X281*$Y281),$D281)*$R281</f>
        <v>2.7894816345569961E-2</v>
      </c>
      <c r="AB281" s="99">
        <f>MIN((IFERROR(IF(AND($V281&lt;=AB$1,$W281&gt;=AB$1),INDEX(Reliability!G$23:G$50,MATCH($S281,Reliability!$C$23:$C$50,0)),0),0)*IF($T281="n/a",$D281*$Y281,$G281)+IFERROR(IF(AND($V281&lt;=AB$1,$W281&gt;=AB$1),INDEX(Reliability!G$23:G$50,MATCH($T281,Reliability!$C$23:$C$50,0)),0),0)*$H281*$X281*$Y281),$D281)*$R281</f>
        <v>2.7838134943665931E-2</v>
      </c>
      <c r="AC281" s="99">
        <f>MIN((IFERROR(IF(AND($V281&lt;=AC$1,$W281&gt;=AC$1),INDEX(Reliability!H$23:H$50,MATCH($S281,Reliability!$C$23:$C$50,0)),0),0)*IF($T281="n/a",$D281*$Y281,$G281)+IFERROR(IF(AND($V281&lt;=AC$1,$W281&gt;=AC$1),INDEX(Reliability!H$23:H$50,MATCH($T281,Reliability!$C$23:$C$50,0)),0),0)*$H281*$X281*$Y281),$D281)*$R281</f>
        <v>2.8028024471812983E-2</v>
      </c>
      <c r="AD281" s="99">
        <f>MIN((IFERROR(IF(AND($V281&lt;=AD$1,$W281&gt;=AD$1),INDEX(Reliability!I$23:I$50,MATCH($S281,Reliability!$C$23:$C$50,0)),0),0)*IF($T281="n/a",$D281*$Y281,$G281)+IFERROR(IF(AND($V281&lt;=AD$1,$W281&gt;=AD$1),INDEX(Reliability!I$23:I$50,MATCH($T281,Reliability!$C$23:$C$50,0)),0),0)*$H281*$X281*$Y281),$D281)*$R281</f>
        <v>2.8217913999960032E-2</v>
      </c>
      <c r="AE281" s="99">
        <f>MIN((IFERROR(IF(AND($V281&lt;=AE$1,$W281&gt;=AE$1),INDEX(Reliability!J$23:J$50,MATCH($S281,Reliability!$C$23:$C$50,0)),0),0)*IF($T281="n/a",$D281*$Y281,$G281)+IFERROR(IF(AND($V281&lt;=AE$1,$W281&gt;=AE$1),INDEX(Reliability!J$23:J$50,MATCH($T281,Reliability!$C$23:$C$50,0)),0),0)*$H281*$X281*$Y281),$D281)*$R281</f>
        <v>2.7953283486308683E-2</v>
      </c>
      <c r="AF281" s="99">
        <f>MIN((IFERROR(IF(AND($V281&lt;=AF$1,$W281&gt;=AF$1),INDEX(Reliability!K$23:K$50,MATCH($S281,Reliability!$C$23:$C$50,0)),0),0)*IF($T281="n/a",$D281*$Y281,$G281)+IFERROR(IF(AND($V281&lt;=AF$1,$W281&gt;=AF$1),INDEX(Reliability!K$23:K$50,MATCH($T281,Reliability!$C$23:$C$50,0)),0),0)*$H281*$X281*$Y281),$D281)*$R281</f>
        <v>2.7688652972657331E-2</v>
      </c>
      <c r="AG281" s="99">
        <f>MIN((IFERROR(IF(AND($V281&lt;=AG$1,$W281&gt;=AG$1),INDEX(Reliability!L$23:L$50,MATCH($S281,Reliability!$C$23:$C$50,0)),0),0)*IF($T281="n/a",$D281*$Y281,$G281)+IFERROR(IF(AND($V281&lt;=AG$1,$W281&gt;=AG$1),INDEX(Reliability!L$23:L$50,MATCH($T281,Reliability!$C$23:$C$50,0)),0),0)*$H281*$X281*$Y281),$D281)*$R281</f>
        <v>2.7752914688824602E-2</v>
      </c>
      <c r="AH281" s="99">
        <f>MIN((IFERROR(IF(AND($V281&lt;=AH$1,$W281&gt;=AH$1),INDEX(Reliability!M$23:M$50,MATCH($S281,Reliability!$C$23:$C$50,0)),0),0)*IF($T281="n/a",$D281*$Y281,$G281)+IFERROR(IF(AND($V281&lt;=AH$1,$W281&gt;=AH$1),INDEX(Reliability!M$23:M$50,MATCH($T281,Reliability!$C$23:$C$50,0)),0),0)*$H281*$X281*$Y281),$D281)*$R281</f>
        <v>2.7817176404991872E-2</v>
      </c>
      <c r="AI281" s="99">
        <f>MIN((IFERROR(IF(AND($V281&lt;=AI$1,$W281&gt;=AI$1),INDEX(Reliability!N$23:N$50,MATCH($S281,Reliability!$C$23:$C$50,0)),0),0)*IF($T281="n/a",$D281*$Y281,$G281)+IFERROR(IF(AND($V281&lt;=AI$1,$W281&gt;=AI$1),INDEX(Reliability!N$23:N$50,MATCH($T281,Reliability!$C$23:$C$50,0)),0),0)*$H281*$X281*$Y281),$D281)*$R281</f>
        <v>2.7881438121159143E-2</v>
      </c>
      <c r="AJ281" s="99">
        <f>MIN((IFERROR(IF(AND($V281&lt;=AJ$1,$W281&gt;=AJ$1),INDEX(Reliability!O$23:O$50,MATCH($S281,Reliability!$C$23:$C$50,0)),0),0)*IF($T281="n/a",$D281*$Y281,$G281)+IFERROR(IF(AND($V281&lt;=AJ$1,$W281&gt;=AJ$1),INDEX(Reliability!O$23:O$50,MATCH($T281,Reliability!$C$23:$C$50,0)),0),0)*$H281*$X281*$Y281),$D281)*$R281</f>
        <v>2.7945699837326414E-2</v>
      </c>
      <c r="AK281" s="99">
        <f>MIN((IFERROR(IF(AND($V281&lt;=AK$1,$W281&gt;=AK$1),INDEX(Reliability!P$23:P$50,MATCH($S281,Reliability!$C$23:$C$50,0)),0),0)*IF($T281="n/a",$D281*$Y281,$G281)+IFERROR(IF(AND($V281&lt;=AK$1,$W281&gt;=AK$1),INDEX(Reliability!P$23:P$50,MATCH($T281,Reliability!$C$23:$C$50,0)),0),0)*$H281*$X281*$Y281),$D281)*$R281</f>
        <v>2.8009961553493692E-2</v>
      </c>
    </row>
    <row r="282" spans="2:37" x14ac:dyDescent="0.25">
      <c r="B282" s="118" t="str">
        <f>unique_contracts!B277</f>
        <v>MISSIX_1_QF</v>
      </c>
      <c r="C282" s="99" t="str">
        <f>unique_contracts!D277</f>
        <v>Online</v>
      </c>
      <c r="D282" s="117">
        <f>unique_contracts!J277</f>
        <v>7.4999999999999997E-2</v>
      </c>
      <c r="E282" s="99">
        <f>unique_contracts!M277</f>
        <v>0</v>
      </c>
      <c r="F282" s="99">
        <f>unique_contracts!N277</f>
        <v>0</v>
      </c>
      <c r="G282" s="99">
        <f>unique_contracts!P277</f>
        <v>0</v>
      </c>
      <c r="H282" s="99">
        <f>unique_contracts!R277</f>
        <v>0</v>
      </c>
      <c r="I282" s="99">
        <f>unique_contracts!V277</f>
        <v>0</v>
      </c>
      <c r="J282" s="118" t="str">
        <f>unique_contracts!AB277</f>
        <v>Buy</v>
      </c>
      <c r="K282" s="99">
        <f>unique_contracts!AM277</f>
        <v>1992</v>
      </c>
      <c r="L282" s="99">
        <f>unique_contracts!AN277</f>
        <v>6</v>
      </c>
      <c r="M282" s="99">
        <f>unique_contracts!AO277</f>
        <v>1</v>
      </c>
      <c r="N282" s="99">
        <f>unique_contracts!AP277</f>
        <v>2060</v>
      </c>
      <c r="O282" s="99">
        <f>unique_contracts!AQ277</f>
        <v>12</v>
      </c>
      <c r="P282" s="99">
        <f>unique_contracts!AR277</f>
        <v>31</v>
      </c>
      <c r="Q282" s="99" t="str">
        <f>unique_contracts!BP277</f>
        <v>EnergyCapacity</v>
      </c>
      <c r="R282" s="99">
        <f t="shared" si="28"/>
        <v>1</v>
      </c>
      <c r="S282" s="99" t="str">
        <f>IFERROR(IF(AND(I282&gt;0,E282="NotHybrid"),_xlfn.CONCAT(MAX(MIN(ROUNDDOWN(I282/D282,0),8),4),INDEX(resources!$G:$G,MATCH(B282,resources!$A:$A,0))),INDEX(resources!$G:$G,MATCH(B282,resources!$A:$A,0))),"n/a")</f>
        <v>cogen</v>
      </c>
      <c r="T282" s="99" t="str">
        <f t="shared" si="29"/>
        <v>n/a</v>
      </c>
      <c r="U282" s="99" t="str">
        <f t="shared" si="30"/>
        <v>cogen</v>
      </c>
      <c r="V282" s="99">
        <f t="shared" si="31"/>
        <v>1992</v>
      </c>
      <c r="W282" s="99">
        <f t="shared" si="32"/>
        <v>2060</v>
      </c>
      <c r="X282" s="116">
        <f t="shared" si="33"/>
        <v>1</v>
      </c>
      <c r="Y282" s="116">
        <f t="shared" si="34"/>
        <v>1</v>
      </c>
      <c r="Z282" s="99">
        <f>MIN((IFERROR(IF(AND($V282&lt;=Z$1,$W282&gt;=Z$1),INDEX(Reliability!E$23:E$50,MATCH($S282,Reliability!$C$23:$C$50,0)),0),0)*IF($T282="n/a",$D282*$Y282,$G282)+IFERROR(IF(AND($V282&lt;=Z$1,$W282&gt;=Z$1),INDEX(Reliability!E$23:E$50,MATCH($T282,Reliability!$C$23:$C$50,0)),0),0)*$H282*$X282*$Y282),$D282)*$R282</f>
        <v>6.9878744368684978E-2</v>
      </c>
      <c r="AA282" s="99">
        <f>MIN((IFERROR(IF(AND($V282&lt;=AA$1,$W282&gt;=AA$1),INDEX(Reliability!F$23:F$50,MATCH($S282,Reliability!$C$23:$C$50,0)),0),0)*IF($T282="n/a",$D282*$Y282,$G282)+IFERROR(IF(AND($V282&lt;=AA$1,$W282&gt;=AA$1),INDEX(Reliability!F$23:F$50,MATCH($T282,Reliability!$C$23:$C$50,0)),0),0)*$H282*$X282*$Y282),$D282)*$R282</f>
        <v>6.9737040863924904E-2</v>
      </c>
      <c r="AB282" s="99">
        <f>MIN((IFERROR(IF(AND($V282&lt;=AB$1,$W282&gt;=AB$1),INDEX(Reliability!G$23:G$50,MATCH($S282,Reliability!$C$23:$C$50,0)),0),0)*IF($T282="n/a",$D282*$Y282,$G282)+IFERROR(IF(AND($V282&lt;=AB$1,$W282&gt;=AB$1),INDEX(Reliability!G$23:G$50,MATCH($T282,Reliability!$C$23:$C$50,0)),0),0)*$H282*$X282*$Y282),$D282)*$R282</f>
        <v>6.959533735916483E-2</v>
      </c>
      <c r="AC282" s="99">
        <f>MIN((IFERROR(IF(AND($V282&lt;=AC$1,$W282&gt;=AC$1),INDEX(Reliability!H$23:H$50,MATCH($S282,Reliability!$C$23:$C$50,0)),0),0)*IF($T282="n/a",$D282*$Y282,$G282)+IFERROR(IF(AND($V282&lt;=AC$1,$W282&gt;=AC$1),INDEX(Reliability!H$23:H$50,MATCH($T282,Reliability!$C$23:$C$50,0)),0),0)*$H282*$X282*$Y282),$D282)*$R282</f>
        <v>7.0070061179532461E-2</v>
      </c>
      <c r="AD282" s="99">
        <f>MIN((IFERROR(IF(AND($V282&lt;=AD$1,$W282&gt;=AD$1),INDEX(Reliability!I$23:I$50,MATCH($S282,Reliability!$C$23:$C$50,0)),0),0)*IF($T282="n/a",$D282*$Y282,$G282)+IFERROR(IF(AND($V282&lt;=AD$1,$W282&gt;=AD$1),INDEX(Reliability!I$23:I$50,MATCH($T282,Reliability!$C$23:$C$50,0)),0),0)*$H282*$X282*$Y282),$D282)*$R282</f>
        <v>7.0544784999900079E-2</v>
      </c>
      <c r="AE282" s="99">
        <f>MIN((IFERROR(IF(AND($V282&lt;=AE$1,$W282&gt;=AE$1),INDEX(Reliability!J$23:J$50,MATCH($S282,Reliability!$C$23:$C$50,0)),0),0)*IF($T282="n/a",$D282*$Y282,$G282)+IFERROR(IF(AND($V282&lt;=AE$1,$W282&gt;=AE$1),INDEX(Reliability!J$23:J$50,MATCH($T282,Reliability!$C$23:$C$50,0)),0),0)*$H282*$X282*$Y282),$D282)*$R282</f>
        <v>6.9883208715771708E-2</v>
      </c>
      <c r="AF282" s="99">
        <f>MIN((IFERROR(IF(AND($V282&lt;=AF$1,$W282&gt;=AF$1),INDEX(Reliability!K$23:K$50,MATCH($S282,Reliability!$C$23:$C$50,0)),0),0)*IF($T282="n/a",$D282*$Y282,$G282)+IFERROR(IF(AND($V282&lt;=AF$1,$W282&gt;=AF$1),INDEX(Reliability!K$23:K$50,MATCH($T282,Reliability!$C$23:$C$50,0)),0),0)*$H282*$X282*$Y282),$D282)*$R282</f>
        <v>6.9221632431643323E-2</v>
      </c>
      <c r="AG282" s="99">
        <f>MIN((IFERROR(IF(AND($V282&lt;=AG$1,$W282&gt;=AG$1),INDEX(Reliability!L$23:L$50,MATCH($S282,Reliability!$C$23:$C$50,0)),0),0)*IF($T282="n/a",$D282*$Y282,$G282)+IFERROR(IF(AND($V282&lt;=AG$1,$W282&gt;=AG$1),INDEX(Reliability!L$23:L$50,MATCH($T282,Reliability!$C$23:$C$50,0)),0),0)*$H282*$X282*$Y282),$D282)*$R282</f>
        <v>6.9382286722061509E-2</v>
      </c>
      <c r="AH282" s="99">
        <f>MIN((IFERROR(IF(AND($V282&lt;=AH$1,$W282&gt;=AH$1),INDEX(Reliability!M$23:M$50,MATCH($S282,Reliability!$C$23:$C$50,0)),0),0)*IF($T282="n/a",$D282*$Y282,$G282)+IFERROR(IF(AND($V282&lt;=AH$1,$W282&gt;=AH$1),INDEX(Reliability!M$23:M$50,MATCH($T282,Reliability!$C$23:$C$50,0)),0),0)*$H282*$X282*$Y282),$D282)*$R282</f>
        <v>6.9542941012479681E-2</v>
      </c>
      <c r="AI282" s="99">
        <f>MIN((IFERROR(IF(AND($V282&lt;=AI$1,$W282&gt;=AI$1),INDEX(Reliability!N$23:N$50,MATCH($S282,Reliability!$C$23:$C$50,0)),0),0)*IF($T282="n/a",$D282*$Y282,$G282)+IFERROR(IF(AND($V282&lt;=AI$1,$W282&gt;=AI$1),INDEX(Reliability!N$23:N$50,MATCH($T282,Reliability!$C$23:$C$50,0)),0),0)*$H282*$X282*$Y282),$D282)*$R282</f>
        <v>6.9703595302897867E-2</v>
      </c>
      <c r="AJ282" s="99">
        <f>MIN((IFERROR(IF(AND($V282&lt;=AJ$1,$W282&gt;=AJ$1),INDEX(Reliability!O$23:O$50,MATCH($S282,Reliability!$C$23:$C$50,0)),0),0)*IF($T282="n/a",$D282*$Y282,$G282)+IFERROR(IF(AND($V282&lt;=AJ$1,$W282&gt;=AJ$1),INDEX(Reliability!O$23:O$50,MATCH($T282,Reliability!$C$23:$C$50,0)),0),0)*$H282*$X282*$Y282),$D282)*$R282</f>
        <v>6.9864249593316038E-2</v>
      </c>
      <c r="AK282" s="99">
        <f>MIN((IFERROR(IF(AND($V282&lt;=AK$1,$W282&gt;=AK$1),INDEX(Reliability!P$23:P$50,MATCH($S282,Reliability!$C$23:$C$50,0)),0),0)*IF($T282="n/a",$D282*$Y282,$G282)+IFERROR(IF(AND($V282&lt;=AK$1,$W282&gt;=AK$1),INDEX(Reliability!P$23:P$50,MATCH($T282,Reliability!$C$23:$C$50,0)),0),0)*$H282*$X282*$Y282),$D282)*$R282</f>
        <v>7.0024903883734238E-2</v>
      </c>
    </row>
    <row r="283" spans="2:37" x14ac:dyDescent="0.25">
      <c r="B283" s="118" t="str">
        <f>unique_contracts!B278</f>
        <v>MIDWYS_2_MIDSL1</v>
      </c>
      <c r="C283" s="99" t="str">
        <f>unique_contracts!D278</f>
        <v>Online</v>
      </c>
      <c r="D283" s="117">
        <f>unique_contracts!J278</f>
        <v>50</v>
      </c>
      <c r="E283" s="99">
        <f>unique_contracts!M278</f>
        <v>0</v>
      </c>
      <c r="F283" s="99">
        <f>unique_contracts!N278</f>
        <v>0</v>
      </c>
      <c r="G283" s="99">
        <f>unique_contracts!P278</f>
        <v>0</v>
      </c>
      <c r="H283" s="99">
        <f>unique_contracts!R278</f>
        <v>0</v>
      </c>
      <c r="I283" s="99">
        <f>unique_contracts!V278</f>
        <v>0</v>
      </c>
      <c r="J283" s="118" t="str">
        <f>unique_contracts!AB278</f>
        <v>Buy</v>
      </c>
      <c r="K283" s="99">
        <f>unique_contracts!AM278</f>
        <v>2020</v>
      </c>
      <c r="L283" s="99">
        <f>unique_contracts!AN278</f>
        <v>6</v>
      </c>
      <c r="M283" s="99">
        <f>unique_contracts!AO278</f>
        <v>1</v>
      </c>
      <c r="N283" s="99">
        <f>unique_contracts!AP278</f>
        <v>2040</v>
      </c>
      <c r="O283" s="99">
        <f>unique_contracts!AQ278</f>
        <v>5</v>
      </c>
      <c r="P283" s="99">
        <f>unique_contracts!AR278</f>
        <v>31</v>
      </c>
      <c r="Q283" s="99" t="str">
        <f>unique_contracts!BP278</f>
        <v>EnergyCapacity</v>
      </c>
      <c r="R283" s="99">
        <f t="shared" si="28"/>
        <v>1</v>
      </c>
      <c r="S283" s="99" t="str">
        <f>IFERROR(IF(AND(I283&gt;0,E283="NotHybrid"),_xlfn.CONCAT(MAX(MIN(ROUNDDOWN(I283/D283,0),8),4),INDEX(resources!$G:$G,MATCH(B283,resources!$A:$A,0))),INDEX(resources!$G:$G,MATCH(B283,resources!$A:$A,0))),"n/a")</f>
        <v>utility_pv</v>
      </c>
      <c r="T283" s="99" t="str">
        <f t="shared" si="29"/>
        <v>n/a</v>
      </c>
      <c r="U283" s="99" t="str">
        <f t="shared" si="30"/>
        <v>utility_pv</v>
      </c>
      <c r="V283" s="99">
        <f t="shared" si="31"/>
        <v>2020</v>
      </c>
      <c r="W283" s="99">
        <f t="shared" si="32"/>
        <v>2039</v>
      </c>
      <c r="X283" s="116">
        <f t="shared" si="33"/>
        <v>1</v>
      </c>
      <c r="Y283" s="116">
        <f t="shared" si="34"/>
        <v>1</v>
      </c>
      <c r="Z283" s="99">
        <f>MIN((IFERROR(IF(AND($V283&lt;=Z$1,$W283&gt;=Z$1),INDEX(Reliability!E$23:E$50,MATCH($S283,Reliability!$C$23:$C$50,0)),0),0)*IF($T283="n/a",$D283*$Y283,$G283)+IFERROR(IF(AND($V283&lt;=Z$1,$W283&gt;=Z$1),INDEX(Reliability!E$23:E$50,MATCH($T283,Reliability!$C$23:$C$50,0)),0),0)*$H283*$X283*$Y283),$D283)*$R283</f>
        <v>6.2172920776410043</v>
      </c>
      <c r="AA283" s="99">
        <f>MIN((IFERROR(IF(AND($V283&lt;=AA$1,$W283&gt;=AA$1),INDEX(Reliability!F$23:F$50,MATCH($S283,Reliability!$C$23:$C$50,0)),0),0)*IF($T283="n/a",$D283*$Y283,$G283)+IFERROR(IF(AND($V283&lt;=AA$1,$W283&gt;=AA$1),INDEX(Reliability!F$23:F$50,MATCH($T283,Reliability!$C$23:$C$50,0)),0),0)*$H283*$X283*$Y283),$D283)*$R283</f>
        <v>6.0514721516660197</v>
      </c>
      <c r="AB283" s="99">
        <f>MIN((IFERROR(IF(AND($V283&lt;=AB$1,$W283&gt;=AB$1),INDEX(Reliability!G$23:G$50,MATCH($S283,Reliability!$C$23:$C$50,0)),0),0)*IF($T283="n/a",$D283*$Y283,$G283)+IFERROR(IF(AND($V283&lt;=AB$1,$W283&gt;=AB$1),INDEX(Reliability!G$23:G$50,MATCH($T283,Reliability!$C$23:$C$50,0)),0),0)*$H283*$X283*$Y283),$D283)*$R283</f>
        <v>5.8856522256910342</v>
      </c>
      <c r="AC283" s="99">
        <f>MIN((IFERROR(IF(AND($V283&lt;=AC$1,$W283&gt;=AC$1),INDEX(Reliability!H$23:H$50,MATCH($S283,Reliability!$C$23:$C$50,0)),0),0)*IF($T283="n/a",$D283*$Y283,$G283)+IFERROR(IF(AND($V283&lt;=AC$1,$W283&gt;=AC$1),INDEX(Reliability!H$23:H$50,MATCH($T283,Reliability!$C$23:$C$50,0)),0),0)*$H283*$X283*$Y283),$D283)*$R283</f>
        <v>5.0081023698995599</v>
      </c>
      <c r="AD283" s="99">
        <f>MIN((IFERROR(IF(AND($V283&lt;=AD$1,$W283&gt;=AD$1),INDEX(Reliability!I$23:I$50,MATCH($S283,Reliability!$C$23:$C$50,0)),0),0)*IF($T283="n/a",$D283*$Y283,$G283)+IFERROR(IF(AND($V283&lt;=AD$1,$W283&gt;=AD$1),INDEX(Reliability!I$23:I$50,MATCH($T283,Reliability!$C$23:$C$50,0)),0),0)*$H283*$X283*$Y283),$D283)*$R283</f>
        <v>4.1305525141080865</v>
      </c>
      <c r="AE283" s="99">
        <f>MIN((IFERROR(IF(AND($V283&lt;=AE$1,$W283&gt;=AE$1),INDEX(Reliability!J$23:J$50,MATCH($S283,Reliability!$C$23:$C$50,0)),0),0)*IF($T283="n/a",$D283*$Y283,$G283)+IFERROR(IF(AND($V283&lt;=AE$1,$W283&gt;=AE$1),INDEX(Reliability!J$23:J$50,MATCH($T283,Reliability!$C$23:$C$50,0)),0),0)*$H283*$X283*$Y283),$D283)*$R283</f>
        <v>3.8302306275036999</v>
      </c>
      <c r="AF283" s="99">
        <f>MIN((IFERROR(IF(AND($V283&lt;=AF$1,$W283&gt;=AF$1),INDEX(Reliability!K$23:K$50,MATCH($S283,Reliability!$C$23:$C$50,0)),0),0)*IF($T283="n/a",$D283*$Y283,$G283)+IFERROR(IF(AND($V283&lt;=AF$1,$W283&gt;=AF$1),INDEX(Reliability!K$23:K$50,MATCH($T283,Reliability!$C$23:$C$50,0)),0),0)*$H283*$X283*$Y283),$D283)*$R283</f>
        <v>3.5299087408993133</v>
      </c>
      <c r="AG283" s="99">
        <f>MIN((IFERROR(IF(AND($V283&lt;=AG$1,$W283&gt;=AG$1),INDEX(Reliability!L$23:L$50,MATCH($S283,Reliability!$C$23:$C$50,0)),0),0)*IF($T283="n/a",$D283*$Y283,$G283)+IFERROR(IF(AND($V283&lt;=AG$1,$W283&gt;=AG$1),INDEX(Reliability!L$23:L$50,MATCH($T283,Reliability!$C$23:$C$50,0)),0),0)*$H283*$X283*$Y283),$D283)*$R283</f>
        <v>3.46392699271945</v>
      </c>
      <c r="AH283" s="99">
        <f>MIN((IFERROR(IF(AND($V283&lt;=AH$1,$W283&gt;=AH$1),INDEX(Reliability!M$23:M$50,MATCH($S283,Reliability!$C$23:$C$50,0)),0),0)*IF($T283="n/a",$D283*$Y283,$G283)+IFERROR(IF(AND($V283&lt;=AH$1,$W283&gt;=AH$1),INDEX(Reliability!M$23:M$50,MATCH($T283,Reliability!$C$23:$C$50,0)),0),0)*$H283*$X283*$Y283),$D283)*$R283</f>
        <v>3.3979452445395872</v>
      </c>
      <c r="AI283" s="99">
        <f>MIN((IFERROR(IF(AND($V283&lt;=AI$1,$W283&gt;=AI$1),INDEX(Reliability!N$23:N$50,MATCH($S283,Reliability!$C$23:$C$50,0)),0),0)*IF($T283="n/a",$D283*$Y283,$G283)+IFERROR(IF(AND($V283&lt;=AI$1,$W283&gt;=AI$1),INDEX(Reliability!N$23:N$50,MATCH($T283,Reliability!$C$23:$C$50,0)),0),0)*$H283*$X283*$Y283),$D283)*$R283</f>
        <v>3.3319634963597244</v>
      </c>
      <c r="AJ283" s="99">
        <f>MIN((IFERROR(IF(AND($V283&lt;=AJ$1,$W283&gt;=AJ$1),INDEX(Reliability!O$23:O$50,MATCH($S283,Reliability!$C$23:$C$50,0)),0),0)*IF($T283="n/a",$D283*$Y283,$G283)+IFERROR(IF(AND($V283&lt;=AJ$1,$W283&gt;=AJ$1),INDEX(Reliability!O$23:O$50,MATCH($T283,Reliability!$C$23:$C$50,0)),0),0)*$H283*$X283*$Y283),$D283)*$R283</f>
        <v>3.2659817481798616</v>
      </c>
      <c r="AK283" s="99">
        <f>MIN((IFERROR(IF(AND($V283&lt;=AK$1,$W283&gt;=AK$1),INDEX(Reliability!P$23:P$50,MATCH($S283,Reliability!$C$23:$C$50,0)),0),0)*IF($T283="n/a",$D283*$Y283,$G283)+IFERROR(IF(AND($V283&lt;=AK$1,$W283&gt;=AK$1),INDEX(Reliability!P$23:P$50,MATCH($T283,Reliability!$C$23:$C$50,0)),0),0)*$H283*$X283*$Y283),$D283)*$R283</f>
        <v>3.2</v>
      </c>
    </row>
    <row r="284" spans="2:37" x14ac:dyDescent="0.25">
      <c r="B284" s="118" t="str">
        <f>unique_contracts!B279</f>
        <v>MERCED_1_SOLAR2</v>
      </c>
      <c r="C284" s="99" t="str">
        <f>unique_contracts!D279</f>
        <v>Online</v>
      </c>
      <c r="D284" s="117">
        <f>unique_contracts!J279</f>
        <v>1.5</v>
      </c>
      <c r="E284" s="99">
        <f>unique_contracts!M279</f>
        <v>0</v>
      </c>
      <c r="F284" s="99">
        <f>unique_contracts!N279</f>
        <v>0</v>
      </c>
      <c r="G284" s="99">
        <f>unique_contracts!P279</f>
        <v>0</v>
      </c>
      <c r="H284" s="99">
        <f>unique_contracts!R279</f>
        <v>0</v>
      </c>
      <c r="I284" s="99">
        <f>unique_contracts!V279</f>
        <v>0</v>
      </c>
      <c r="J284" s="118" t="str">
        <f>unique_contracts!AB279</f>
        <v>Buy</v>
      </c>
      <c r="K284" s="99">
        <f>unique_contracts!AM279</f>
        <v>2015</v>
      </c>
      <c r="L284" s="99">
        <f>unique_contracts!AN279</f>
        <v>5</v>
      </c>
      <c r="M284" s="99">
        <f>unique_contracts!AO279</f>
        <v>12</v>
      </c>
      <c r="N284" s="99">
        <f>unique_contracts!AP279</f>
        <v>2035</v>
      </c>
      <c r="O284" s="99">
        <f>unique_contracts!AQ279</f>
        <v>5</v>
      </c>
      <c r="P284" s="99">
        <f>unique_contracts!AR279</f>
        <v>11</v>
      </c>
      <c r="Q284" s="99" t="str">
        <f>unique_contracts!BP279</f>
        <v>EnergyCapacity</v>
      </c>
      <c r="R284" s="99">
        <f t="shared" si="28"/>
        <v>1</v>
      </c>
      <c r="S284" s="99" t="str">
        <f>IFERROR(IF(AND(I284&gt;0,E284="NotHybrid"),_xlfn.CONCAT(MAX(MIN(ROUNDDOWN(I284/D284,0),8),4),INDEX(resources!$G:$G,MATCH(B284,resources!$A:$A,0))),INDEX(resources!$G:$G,MATCH(B284,resources!$A:$A,0))),"n/a")</f>
        <v>utility_pv</v>
      </c>
      <c r="T284" s="99" t="str">
        <f t="shared" si="29"/>
        <v>n/a</v>
      </c>
      <c r="U284" s="99" t="str">
        <f t="shared" si="30"/>
        <v>utility_pv</v>
      </c>
      <c r="V284" s="99">
        <f t="shared" si="31"/>
        <v>2015</v>
      </c>
      <c r="W284" s="99">
        <f t="shared" si="32"/>
        <v>2034</v>
      </c>
      <c r="X284" s="116">
        <f t="shared" si="33"/>
        <v>1</v>
      </c>
      <c r="Y284" s="116">
        <f t="shared" si="34"/>
        <v>1</v>
      </c>
      <c r="Z284" s="99">
        <f>MIN((IFERROR(IF(AND($V284&lt;=Z$1,$W284&gt;=Z$1),INDEX(Reliability!E$23:E$50,MATCH($S284,Reliability!$C$23:$C$50,0)),0),0)*IF($T284="n/a",$D284*$Y284,$G284)+IFERROR(IF(AND($V284&lt;=Z$1,$W284&gt;=Z$1),INDEX(Reliability!E$23:E$50,MATCH($T284,Reliability!$C$23:$C$50,0)),0),0)*$H284*$X284*$Y284),$D284)*$R284</f>
        <v>0.18651876232923015</v>
      </c>
      <c r="AA284" s="99">
        <f>MIN((IFERROR(IF(AND($V284&lt;=AA$1,$W284&gt;=AA$1),INDEX(Reliability!F$23:F$50,MATCH($S284,Reliability!$C$23:$C$50,0)),0),0)*IF($T284="n/a",$D284*$Y284,$G284)+IFERROR(IF(AND($V284&lt;=AA$1,$W284&gt;=AA$1),INDEX(Reliability!F$23:F$50,MATCH($T284,Reliability!$C$23:$C$50,0)),0),0)*$H284*$X284*$Y284),$D284)*$R284</f>
        <v>0.18154416454998057</v>
      </c>
      <c r="AB284" s="99">
        <f>MIN((IFERROR(IF(AND($V284&lt;=AB$1,$W284&gt;=AB$1),INDEX(Reliability!G$23:G$50,MATCH($S284,Reliability!$C$23:$C$50,0)),0),0)*IF($T284="n/a",$D284*$Y284,$G284)+IFERROR(IF(AND($V284&lt;=AB$1,$W284&gt;=AB$1),INDEX(Reliability!G$23:G$50,MATCH($T284,Reliability!$C$23:$C$50,0)),0),0)*$H284*$X284*$Y284),$D284)*$R284</f>
        <v>0.17656956677073102</v>
      </c>
      <c r="AC284" s="99">
        <f>MIN((IFERROR(IF(AND($V284&lt;=AC$1,$W284&gt;=AC$1),INDEX(Reliability!H$23:H$50,MATCH($S284,Reliability!$C$23:$C$50,0)),0),0)*IF($T284="n/a",$D284*$Y284,$G284)+IFERROR(IF(AND($V284&lt;=AC$1,$W284&gt;=AC$1),INDEX(Reliability!H$23:H$50,MATCH($T284,Reliability!$C$23:$C$50,0)),0),0)*$H284*$X284*$Y284),$D284)*$R284</f>
        <v>0.15024307109698681</v>
      </c>
      <c r="AD284" s="99">
        <f>MIN((IFERROR(IF(AND($V284&lt;=AD$1,$W284&gt;=AD$1),INDEX(Reliability!I$23:I$50,MATCH($S284,Reliability!$C$23:$C$50,0)),0),0)*IF($T284="n/a",$D284*$Y284,$G284)+IFERROR(IF(AND($V284&lt;=AD$1,$W284&gt;=AD$1),INDEX(Reliability!I$23:I$50,MATCH($T284,Reliability!$C$23:$C$50,0)),0),0)*$H284*$X284*$Y284),$D284)*$R284</f>
        <v>0.12391657542324259</v>
      </c>
      <c r="AE284" s="99">
        <f>MIN((IFERROR(IF(AND($V284&lt;=AE$1,$W284&gt;=AE$1),INDEX(Reliability!J$23:J$50,MATCH($S284,Reliability!$C$23:$C$50,0)),0),0)*IF($T284="n/a",$D284*$Y284,$G284)+IFERROR(IF(AND($V284&lt;=AE$1,$W284&gt;=AE$1),INDEX(Reliability!J$23:J$50,MATCH($T284,Reliability!$C$23:$C$50,0)),0),0)*$H284*$X284*$Y284),$D284)*$R284</f>
        <v>0.114906918825111</v>
      </c>
      <c r="AF284" s="99">
        <f>MIN((IFERROR(IF(AND($V284&lt;=AF$1,$W284&gt;=AF$1),INDEX(Reliability!K$23:K$50,MATCH($S284,Reliability!$C$23:$C$50,0)),0),0)*IF($T284="n/a",$D284*$Y284,$G284)+IFERROR(IF(AND($V284&lt;=AF$1,$W284&gt;=AF$1),INDEX(Reliability!K$23:K$50,MATCH($T284,Reliability!$C$23:$C$50,0)),0),0)*$H284*$X284*$Y284),$D284)*$R284</f>
        <v>0.1058972622269794</v>
      </c>
      <c r="AG284" s="99">
        <f>MIN((IFERROR(IF(AND($V284&lt;=AG$1,$W284&gt;=AG$1),INDEX(Reliability!L$23:L$50,MATCH($S284,Reliability!$C$23:$C$50,0)),0),0)*IF($T284="n/a",$D284*$Y284,$G284)+IFERROR(IF(AND($V284&lt;=AG$1,$W284&gt;=AG$1),INDEX(Reliability!L$23:L$50,MATCH($T284,Reliability!$C$23:$C$50,0)),0),0)*$H284*$X284*$Y284),$D284)*$R284</f>
        <v>0.10391780978158351</v>
      </c>
      <c r="AH284" s="99">
        <f>MIN((IFERROR(IF(AND($V284&lt;=AH$1,$W284&gt;=AH$1),INDEX(Reliability!M$23:M$50,MATCH($S284,Reliability!$C$23:$C$50,0)),0),0)*IF($T284="n/a",$D284*$Y284,$G284)+IFERROR(IF(AND($V284&lt;=AH$1,$W284&gt;=AH$1),INDEX(Reliability!M$23:M$50,MATCH($T284,Reliability!$C$23:$C$50,0)),0),0)*$H284*$X284*$Y284),$D284)*$R284</f>
        <v>0.10193835733618761</v>
      </c>
      <c r="AI284" s="99">
        <f>MIN((IFERROR(IF(AND($V284&lt;=AI$1,$W284&gt;=AI$1),INDEX(Reliability!N$23:N$50,MATCH($S284,Reliability!$C$23:$C$50,0)),0),0)*IF($T284="n/a",$D284*$Y284,$G284)+IFERROR(IF(AND($V284&lt;=AI$1,$W284&gt;=AI$1),INDEX(Reliability!N$23:N$50,MATCH($T284,Reliability!$C$23:$C$50,0)),0),0)*$H284*$X284*$Y284),$D284)*$R284</f>
        <v>9.9958904890791733E-2</v>
      </c>
      <c r="AJ284" s="99">
        <f>MIN((IFERROR(IF(AND($V284&lt;=AJ$1,$W284&gt;=AJ$1),INDEX(Reliability!O$23:O$50,MATCH($S284,Reliability!$C$23:$C$50,0)),0),0)*IF($T284="n/a",$D284*$Y284,$G284)+IFERROR(IF(AND($V284&lt;=AJ$1,$W284&gt;=AJ$1),INDEX(Reliability!O$23:O$50,MATCH($T284,Reliability!$C$23:$C$50,0)),0),0)*$H284*$X284*$Y284),$D284)*$R284</f>
        <v>9.7979452445395854E-2</v>
      </c>
      <c r="AK284" s="99">
        <f>MIN((IFERROR(IF(AND($V284&lt;=AK$1,$W284&gt;=AK$1),INDEX(Reliability!P$23:P$50,MATCH($S284,Reliability!$C$23:$C$50,0)),0),0)*IF($T284="n/a",$D284*$Y284,$G284)+IFERROR(IF(AND($V284&lt;=AK$1,$W284&gt;=AK$1),INDEX(Reliability!P$23:P$50,MATCH($T284,Reliability!$C$23:$C$50,0)),0),0)*$H284*$X284*$Y284),$D284)*$R284</f>
        <v>0</v>
      </c>
    </row>
    <row r="285" spans="2:37" x14ac:dyDescent="0.25">
      <c r="B285" s="118" t="str">
        <f>unique_contracts!B280</f>
        <v>MERCED_1_SOLAR1</v>
      </c>
      <c r="C285" s="99" t="str">
        <f>unique_contracts!D280</f>
        <v>Online</v>
      </c>
      <c r="D285" s="117">
        <f>unique_contracts!J280</f>
        <v>1.5</v>
      </c>
      <c r="E285" s="99">
        <f>unique_contracts!M280</f>
        <v>0</v>
      </c>
      <c r="F285" s="99">
        <f>unique_contracts!N280</f>
        <v>0</v>
      </c>
      <c r="G285" s="99">
        <f>unique_contracts!P280</f>
        <v>0</v>
      </c>
      <c r="H285" s="99">
        <f>unique_contracts!R280</f>
        <v>0</v>
      </c>
      <c r="I285" s="99">
        <f>unique_contracts!V280</f>
        <v>0</v>
      </c>
      <c r="J285" s="118" t="str">
        <f>unique_contracts!AB280</f>
        <v>Buy</v>
      </c>
      <c r="K285" s="99">
        <f>unique_contracts!AM280</f>
        <v>2015</v>
      </c>
      <c r="L285" s="99">
        <f>unique_contracts!AN280</f>
        <v>5</v>
      </c>
      <c r="M285" s="99">
        <f>unique_contracts!AO280</f>
        <v>23</v>
      </c>
      <c r="N285" s="99">
        <f>unique_contracts!AP280</f>
        <v>2035</v>
      </c>
      <c r="O285" s="99">
        <f>unique_contracts!AQ280</f>
        <v>5</v>
      </c>
      <c r="P285" s="99">
        <f>unique_contracts!AR280</f>
        <v>22</v>
      </c>
      <c r="Q285" s="99" t="str">
        <f>unique_contracts!BP280</f>
        <v>EnergyCapacity</v>
      </c>
      <c r="R285" s="99">
        <f t="shared" si="28"/>
        <v>1</v>
      </c>
      <c r="S285" s="99" t="str">
        <f>IFERROR(IF(AND(I285&gt;0,E285="NotHybrid"),_xlfn.CONCAT(MAX(MIN(ROUNDDOWN(I285/D285,0),8),4),INDEX(resources!$G:$G,MATCH(B285,resources!$A:$A,0))),INDEX(resources!$G:$G,MATCH(B285,resources!$A:$A,0))),"n/a")</f>
        <v>utility_pv</v>
      </c>
      <c r="T285" s="99" t="str">
        <f t="shared" si="29"/>
        <v>n/a</v>
      </c>
      <c r="U285" s="99" t="str">
        <f t="shared" si="30"/>
        <v>utility_pv</v>
      </c>
      <c r="V285" s="99">
        <f t="shared" si="31"/>
        <v>2015</v>
      </c>
      <c r="W285" s="99">
        <f t="shared" si="32"/>
        <v>2034</v>
      </c>
      <c r="X285" s="116">
        <f t="shared" si="33"/>
        <v>1</v>
      </c>
      <c r="Y285" s="116">
        <f t="shared" si="34"/>
        <v>1</v>
      </c>
      <c r="Z285" s="99">
        <f>MIN((IFERROR(IF(AND($V285&lt;=Z$1,$W285&gt;=Z$1),INDEX(Reliability!E$23:E$50,MATCH($S285,Reliability!$C$23:$C$50,0)),0),0)*IF($T285="n/a",$D285*$Y285,$G285)+IFERROR(IF(AND($V285&lt;=Z$1,$W285&gt;=Z$1),INDEX(Reliability!E$23:E$50,MATCH($T285,Reliability!$C$23:$C$50,0)),0),0)*$H285*$X285*$Y285),$D285)*$R285</f>
        <v>0.18651876232923015</v>
      </c>
      <c r="AA285" s="99">
        <f>MIN((IFERROR(IF(AND($V285&lt;=AA$1,$W285&gt;=AA$1),INDEX(Reliability!F$23:F$50,MATCH($S285,Reliability!$C$23:$C$50,0)),0),0)*IF($T285="n/a",$D285*$Y285,$G285)+IFERROR(IF(AND($V285&lt;=AA$1,$W285&gt;=AA$1),INDEX(Reliability!F$23:F$50,MATCH($T285,Reliability!$C$23:$C$50,0)),0),0)*$H285*$X285*$Y285),$D285)*$R285</f>
        <v>0.18154416454998057</v>
      </c>
      <c r="AB285" s="99">
        <f>MIN((IFERROR(IF(AND($V285&lt;=AB$1,$W285&gt;=AB$1),INDEX(Reliability!G$23:G$50,MATCH($S285,Reliability!$C$23:$C$50,0)),0),0)*IF($T285="n/a",$D285*$Y285,$G285)+IFERROR(IF(AND($V285&lt;=AB$1,$W285&gt;=AB$1),INDEX(Reliability!G$23:G$50,MATCH($T285,Reliability!$C$23:$C$50,0)),0),0)*$H285*$X285*$Y285),$D285)*$R285</f>
        <v>0.17656956677073102</v>
      </c>
      <c r="AC285" s="99">
        <f>MIN((IFERROR(IF(AND($V285&lt;=AC$1,$W285&gt;=AC$1),INDEX(Reliability!H$23:H$50,MATCH($S285,Reliability!$C$23:$C$50,0)),0),0)*IF($T285="n/a",$D285*$Y285,$G285)+IFERROR(IF(AND($V285&lt;=AC$1,$W285&gt;=AC$1),INDEX(Reliability!H$23:H$50,MATCH($T285,Reliability!$C$23:$C$50,0)),0),0)*$H285*$X285*$Y285),$D285)*$R285</f>
        <v>0.15024307109698681</v>
      </c>
      <c r="AD285" s="99">
        <f>MIN((IFERROR(IF(AND($V285&lt;=AD$1,$W285&gt;=AD$1),INDEX(Reliability!I$23:I$50,MATCH($S285,Reliability!$C$23:$C$50,0)),0),0)*IF($T285="n/a",$D285*$Y285,$G285)+IFERROR(IF(AND($V285&lt;=AD$1,$W285&gt;=AD$1),INDEX(Reliability!I$23:I$50,MATCH($T285,Reliability!$C$23:$C$50,0)),0),0)*$H285*$X285*$Y285),$D285)*$R285</f>
        <v>0.12391657542324259</v>
      </c>
      <c r="AE285" s="99">
        <f>MIN((IFERROR(IF(AND($V285&lt;=AE$1,$W285&gt;=AE$1),INDEX(Reliability!J$23:J$50,MATCH($S285,Reliability!$C$23:$C$50,0)),0),0)*IF($T285="n/a",$D285*$Y285,$G285)+IFERROR(IF(AND($V285&lt;=AE$1,$W285&gt;=AE$1),INDEX(Reliability!J$23:J$50,MATCH($T285,Reliability!$C$23:$C$50,0)),0),0)*$H285*$X285*$Y285),$D285)*$R285</f>
        <v>0.114906918825111</v>
      </c>
      <c r="AF285" s="99">
        <f>MIN((IFERROR(IF(AND($V285&lt;=AF$1,$W285&gt;=AF$1),INDEX(Reliability!K$23:K$50,MATCH($S285,Reliability!$C$23:$C$50,0)),0),0)*IF($T285="n/a",$D285*$Y285,$G285)+IFERROR(IF(AND($V285&lt;=AF$1,$W285&gt;=AF$1),INDEX(Reliability!K$23:K$50,MATCH($T285,Reliability!$C$23:$C$50,0)),0),0)*$H285*$X285*$Y285),$D285)*$R285</f>
        <v>0.1058972622269794</v>
      </c>
      <c r="AG285" s="99">
        <f>MIN((IFERROR(IF(AND($V285&lt;=AG$1,$W285&gt;=AG$1),INDEX(Reliability!L$23:L$50,MATCH($S285,Reliability!$C$23:$C$50,0)),0),0)*IF($T285="n/a",$D285*$Y285,$G285)+IFERROR(IF(AND($V285&lt;=AG$1,$W285&gt;=AG$1),INDEX(Reliability!L$23:L$50,MATCH($T285,Reliability!$C$23:$C$50,0)),0),0)*$H285*$X285*$Y285),$D285)*$R285</f>
        <v>0.10391780978158351</v>
      </c>
      <c r="AH285" s="99">
        <f>MIN((IFERROR(IF(AND($V285&lt;=AH$1,$W285&gt;=AH$1),INDEX(Reliability!M$23:M$50,MATCH($S285,Reliability!$C$23:$C$50,0)),0),0)*IF($T285="n/a",$D285*$Y285,$G285)+IFERROR(IF(AND($V285&lt;=AH$1,$W285&gt;=AH$1),INDEX(Reliability!M$23:M$50,MATCH($T285,Reliability!$C$23:$C$50,0)),0),0)*$H285*$X285*$Y285),$D285)*$R285</f>
        <v>0.10193835733618761</v>
      </c>
      <c r="AI285" s="99">
        <f>MIN((IFERROR(IF(AND($V285&lt;=AI$1,$W285&gt;=AI$1),INDEX(Reliability!N$23:N$50,MATCH($S285,Reliability!$C$23:$C$50,0)),0),0)*IF($T285="n/a",$D285*$Y285,$G285)+IFERROR(IF(AND($V285&lt;=AI$1,$W285&gt;=AI$1),INDEX(Reliability!N$23:N$50,MATCH($T285,Reliability!$C$23:$C$50,0)),0),0)*$H285*$X285*$Y285),$D285)*$R285</f>
        <v>9.9958904890791733E-2</v>
      </c>
      <c r="AJ285" s="99">
        <f>MIN((IFERROR(IF(AND($V285&lt;=AJ$1,$W285&gt;=AJ$1),INDEX(Reliability!O$23:O$50,MATCH($S285,Reliability!$C$23:$C$50,0)),0),0)*IF($T285="n/a",$D285*$Y285,$G285)+IFERROR(IF(AND($V285&lt;=AJ$1,$W285&gt;=AJ$1),INDEX(Reliability!O$23:O$50,MATCH($T285,Reliability!$C$23:$C$50,0)),0),0)*$H285*$X285*$Y285),$D285)*$R285</f>
        <v>9.7979452445395854E-2</v>
      </c>
      <c r="AK285" s="99">
        <f>MIN((IFERROR(IF(AND($V285&lt;=AK$1,$W285&gt;=AK$1),INDEX(Reliability!P$23:P$50,MATCH($S285,Reliability!$C$23:$C$50,0)),0),0)*IF($T285="n/a",$D285*$Y285,$G285)+IFERROR(IF(AND($V285&lt;=AK$1,$W285&gt;=AK$1),INDEX(Reliability!P$23:P$50,MATCH($T285,Reliability!$C$23:$C$50,0)),0),0)*$H285*$X285*$Y285),$D285)*$R285</f>
        <v>0</v>
      </c>
    </row>
    <row r="286" spans="2:37" x14ac:dyDescent="0.25">
      <c r="B286" s="118" t="str">
        <f>unique_contracts!B281</f>
        <v>MENBIO_6_RENEW1</v>
      </c>
      <c r="C286" s="99" t="str">
        <f>unique_contracts!D281</f>
        <v>Online</v>
      </c>
      <c r="D286" s="117">
        <f>unique_contracts!J281</f>
        <v>5</v>
      </c>
      <c r="E286" s="99">
        <f>unique_contracts!M281</f>
        <v>0</v>
      </c>
      <c r="F286" s="99">
        <f>unique_contracts!N281</f>
        <v>0</v>
      </c>
      <c r="G286" s="99">
        <f>unique_contracts!P281</f>
        <v>0</v>
      </c>
      <c r="H286" s="99">
        <f>unique_contracts!R281</f>
        <v>0</v>
      </c>
      <c r="I286" s="99">
        <f>unique_contracts!V281</f>
        <v>0</v>
      </c>
      <c r="J286" s="118" t="str">
        <f>unique_contracts!AB281</f>
        <v>Buy</v>
      </c>
      <c r="K286" s="99">
        <f>unique_contracts!AM281</f>
        <v>2010</v>
      </c>
      <c r="L286" s="99">
        <f>unique_contracts!AN281</f>
        <v>4</v>
      </c>
      <c r="M286" s="99">
        <f>unique_contracts!AO281</f>
        <v>30</v>
      </c>
      <c r="N286" s="99">
        <f>unique_contracts!AP281</f>
        <v>2030</v>
      </c>
      <c r="O286" s="99">
        <f>unique_contracts!AQ281</f>
        <v>4</v>
      </c>
      <c r="P286" s="99">
        <f>unique_contracts!AR281</f>
        <v>29</v>
      </c>
      <c r="Q286" s="99" t="str">
        <f>unique_contracts!BP281</f>
        <v>EnergyCapacity</v>
      </c>
      <c r="R286" s="99">
        <f t="shared" si="28"/>
        <v>1</v>
      </c>
      <c r="S286" s="99" t="str">
        <f>IFERROR(IF(AND(I286&gt;0,E286="NotHybrid"),_xlfn.CONCAT(MAX(MIN(ROUNDDOWN(I286/D286,0),8),4),INDEX(resources!$G:$G,MATCH(B286,resources!$A:$A,0))),INDEX(resources!$G:$G,MATCH(B286,resources!$A:$A,0))),"n/a")</f>
        <v>utility_pv</v>
      </c>
      <c r="T286" s="99" t="str">
        <f t="shared" si="29"/>
        <v>n/a</v>
      </c>
      <c r="U286" s="99" t="str">
        <f t="shared" si="30"/>
        <v>utility_pv</v>
      </c>
      <c r="V286" s="99">
        <f t="shared" si="31"/>
        <v>2010</v>
      </c>
      <c r="W286" s="99">
        <f t="shared" si="32"/>
        <v>2029</v>
      </c>
      <c r="X286" s="116">
        <f t="shared" si="33"/>
        <v>1</v>
      </c>
      <c r="Y286" s="116">
        <f t="shared" si="34"/>
        <v>1</v>
      </c>
      <c r="Z286" s="99">
        <f>MIN((IFERROR(IF(AND($V286&lt;=Z$1,$W286&gt;=Z$1),INDEX(Reliability!E$23:E$50,MATCH($S286,Reliability!$C$23:$C$50,0)),0),0)*IF($T286="n/a",$D286*$Y286,$G286)+IFERROR(IF(AND($V286&lt;=Z$1,$W286&gt;=Z$1),INDEX(Reliability!E$23:E$50,MATCH($T286,Reliability!$C$23:$C$50,0)),0),0)*$H286*$X286*$Y286),$D286)*$R286</f>
        <v>0.62172920776410046</v>
      </c>
      <c r="AA286" s="99">
        <f>MIN((IFERROR(IF(AND($V286&lt;=AA$1,$W286&gt;=AA$1),INDEX(Reliability!F$23:F$50,MATCH($S286,Reliability!$C$23:$C$50,0)),0),0)*IF($T286="n/a",$D286*$Y286,$G286)+IFERROR(IF(AND($V286&lt;=AA$1,$W286&gt;=AA$1),INDEX(Reliability!F$23:F$50,MATCH($T286,Reliability!$C$23:$C$50,0)),0),0)*$H286*$X286*$Y286),$D286)*$R286</f>
        <v>0.60514721516660197</v>
      </c>
      <c r="AB286" s="99">
        <f>MIN((IFERROR(IF(AND($V286&lt;=AB$1,$W286&gt;=AB$1),INDEX(Reliability!G$23:G$50,MATCH($S286,Reliability!$C$23:$C$50,0)),0),0)*IF($T286="n/a",$D286*$Y286,$G286)+IFERROR(IF(AND($V286&lt;=AB$1,$W286&gt;=AB$1),INDEX(Reliability!G$23:G$50,MATCH($T286,Reliability!$C$23:$C$50,0)),0),0)*$H286*$X286*$Y286),$D286)*$R286</f>
        <v>0.58856522256910337</v>
      </c>
      <c r="AC286" s="99">
        <f>MIN((IFERROR(IF(AND($V286&lt;=AC$1,$W286&gt;=AC$1),INDEX(Reliability!H$23:H$50,MATCH($S286,Reliability!$C$23:$C$50,0)),0),0)*IF($T286="n/a",$D286*$Y286,$G286)+IFERROR(IF(AND($V286&lt;=AC$1,$W286&gt;=AC$1),INDEX(Reliability!H$23:H$50,MATCH($T286,Reliability!$C$23:$C$50,0)),0),0)*$H286*$X286*$Y286),$D286)*$R286</f>
        <v>0.50081023698995597</v>
      </c>
      <c r="AD286" s="99">
        <f>MIN((IFERROR(IF(AND($V286&lt;=AD$1,$W286&gt;=AD$1),INDEX(Reliability!I$23:I$50,MATCH($S286,Reliability!$C$23:$C$50,0)),0),0)*IF($T286="n/a",$D286*$Y286,$G286)+IFERROR(IF(AND($V286&lt;=AD$1,$W286&gt;=AD$1),INDEX(Reliability!I$23:I$50,MATCH($T286,Reliability!$C$23:$C$50,0)),0),0)*$H286*$X286*$Y286),$D286)*$R286</f>
        <v>0.41305525141080868</v>
      </c>
      <c r="AE286" s="99">
        <f>MIN((IFERROR(IF(AND($V286&lt;=AE$1,$W286&gt;=AE$1),INDEX(Reliability!J$23:J$50,MATCH($S286,Reliability!$C$23:$C$50,0)),0),0)*IF($T286="n/a",$D286*$Y286,$G286)+IFERROR(IF(AND($V286&lt;=AE$1,$W286&gt;=AE$1),INDEX(Reliability!J$23:J$50,MATCH($T286,Reliability!$C$23:$C$50,0)),0),0)*$H286*$X286*$Y286),$D286)*$R286</f>
        <v>0.38302306275037001</v>
      </c>
      <c r="AF286" s="99">
        <f>MIN((IFERROR(IF(AND($V286&lt;=AF$1,$W286&gt;=AF$1),INDEX(Reliability!K$23:K$50,MATCH($S286,Reliability!$C$23:$C$50,0)),0),0)*IF($T286="n/a",$D286*$Y286,$G286)+IFERROR(IF(AND($V286&lt;=AF$1,$W286&gt;=AF$1),INDEX(Reliability!K$23:K$50,MATCH($T286,Reliability!$C$23:$C$50,0)),0),0)*$H286*$X286*$Y286),$D286)*$R286</f>
        <v>0</v>
      </c>
      <c r="AG286" s="99">
        <f>MIN((IFERROR(IF(AND($V286&lt;=AG$1,$W286&gt;=AG$1),INDEX(Reliability!L$23:L$50,MATCH($S286,Reliability!$C$23:$C$50,0)),0),0)*IF($T286="n/a",$D286*$Y286,$G286)+IFERROR(IF(AND($V286&lt;=AG$1,$W286&gt;=AG$1),INDEX(Reliability!L$23:L$50,MATCH($T286,Reliability!$C$23:$C$50,0)),0),0)*$H286*$X286*$Y286),$D286)*$R286</f>
        <v>0</v>
      </c>
      <c r="AH286" s="99">
        <f>MIN((IFERROR(IF(AND($V286&lt;=AH$1,$W286&gt;=AH$1),INDEX(Reliability!M$23:M$50,MATCH($S286,Reliability!$C$23:$C$50,0)),0),0)*IF($T286="n/a",$D286*$Y286,$G286)+IFERROR(IF(AND($V286&lt;=AH$1,$W286&gt;=AH$1),INDEX(Reliability!M$23:M$50,MATCH($T286,Reliability!$C$23:$C$50,0)),0),0)*$H286*$X286*$Y286),$D286)*$R286</f>
        <v>0</v>
      </c>
      <c r="AI286" s="99">
        <f>MIN((IFERROR(IF(AND($V286&lt;=AI$1,$W286&gt;=AI$1),INDEX(Reliability!N$23:N$50,MATCH($S286,Reliability!$C$23:$C$50,0)),0),0)*IF($T286="n/a",$D286*$Y286,$G286)+IFERROR(IF(AND($V286&lt;=AI$1,$W286&gt;=AI$1),INDEX(Reliability!N$23:N$50,MATCH($T286,Reliability!$C$23:$C$50,0)),0),0)*$H286*$X286*$Y286),$D286)*$R286</f>
        <v>0</v>
      </c>
      <c r="AJ286" s="99">
        <f>MIN((IFERROR(IF(AND($V286&lt;=AJ$1,$W286&gt;=AJ$1),INDEX(Reliability!O$23:O$50,MATCH($S286,Reliability!$C$23:$C$50,0)),0),0)*IF($T286="n/a",$D286*$Y286,$G286)+IFERROR(IF(AND($V286&lt;=AJ$1,$W286&gt;=AJ$1),INDEX(Reliability!O$23:O$50,MATCH($T286,Reliability!$C$23:$C$50,0)),0),0)*$H286*$X286*$Y286),$D286)*$R286</f>
        <v>0</v>
      </c>
      <c r="AK286" s="99">
        <f>MIN((IFERROR(IF(AND($V286&lt;=AK$1,$W286&gt;=AK$1),INDEX(Reliability!P$23:P$50,MATCH($S286,Reliability!$C$23:$C$50,0)),0),0)*IF($T286="n/a",$D286*$Y286,$G286)+IFERROR(IF(AND($V286&lt;=AK$1,$W286&gt;=AK$1),INDEX(Reliability!P$23:P$50,MATCH($T286,Reliability!$C$23:$C$50,0)),0),0)*$H286*$X286*$Y286),$D286)*$R286</f>
        <v>0</v>
      </c>
    </row>
    <row r="287" spans="2:37" x14ac:dyDescent="0.25">
      <c r="B287" s="118" t="str">
        <f>unique_contracts!B282</f>
        <v>MCCALL_1_QF</v>
      </c>
      <c r="C287" s="99" t="str">
        <f>unique_contracts!D282</f>
        <v>Online</v>
      </c>
      <c r="D287" s="117">
        <f>unique_contracts!J282</f>
        <v>0.52</v>
      </c>
      <c r="E287" s="99">
        <f>unique_contracts!M282</f>
        <v>0</v>
      </c>
      <c r="F287" s="99">
        <f>unique_contracts!N282</f>
        <v>0</v>
      </c>
      <c r="G287" s="99">
        <f>unique_contracts!P282</f>
        <v>0</v>
      </c>
      <c r="H287" s="99">
        <f>unique_contracts!R282</f>
        <v>0</v>
      </c>
      <c r="I287" s="99">
        <f>unique_contracts!V282</f>
        <v>0</v>
      </c>
      <c r="J287" s="118" t="str">
        <f>unique_contracts!AB282</f>
        <v>Buy</v>
      </c>
      <c r="K287" s="99">
        <f>unique_contracts!AM282</f>
        <v>2021</v>
      </c>
      <c r="L287" s="99">
        <f>unique_contracts!AN282</f>
        <v>10</v>
      </c>
      <c r="M287" s="99">
        <f>unique_contracts!AO282</f>
        <v>4</v>
      </c>
      <c r="N287" s="99">
        <f>unique_contracts!AP282</f>
        <v>2041</v>
      </c>
      <c r="O287" s="99">
        <f>unique_contracts!AQ282</f>
        <v>10</v>
      </c>
      <c r="P287" s="99">
        <f>unique_contracts!AR282</f>
        <v>3</v>
      </c>
      <c r="Q287" s="99" t="str">
        <f>unique_contracts!BP282</f>
        <v>EnergyCapacity</v>
      </c>
      <c r="R287" s="99">
        <f t="shared" si="28"/>
        <v>1</v>
      </c>
      <c r="S287" s="99" t="str">
        <f>IFERROR(IF(AND(I287&gt;0,E287="NotHybrid"),_xlfn.CONCAT(MAX(MIN(ROUNDDOWN(I287/D287,0),8),4),INDEX(resources!$G:$G,MATCH(B287,resources!$A:$A,0))),INDEX(resources!$G:$G,MATCH(B287,resources!$A:$A,0))),"n/a")</f>
        <v>small_hydro</v>
      </c>
      <c r="T287" s="99" t="str">
        <f t="shared" si="29"/>
        <v>n/a</v>
      </c>
      <c r="U287" s="99" t="str">
        <f t="shared" si="30"/>
        <v>small_hydro</v>
      </c>
      <c r="V287" s="99">
        <f t="shared" si="31"/>
        <v>2022</v>
      </c>
      <c r="W287" s="99">
        <f t="shared" si="32"/>
        <v>2041</v>
      </c>
      <c r="X287" s="116">
        <f t="shared" si="33"/>
        <v>1</v>
      </c>
      <c r="Y287" s="116">
        <f t="shared" si="34"/>
        <v>1</v>
      </c>
      <c r="Z287" s="99">
        <f>MIN((IFERROR(IF(AND($V287&lt;=Z$1,$W287&gt;=Z$1),INDEX(Reliability!E$23:E$50,MATCH($S287,Reliability!$C$23:$C$50,0)),0),0)*IF($T287="n/a",$D287*$Y287,$G287)+IFERROR(IF(AND($V287&lt;=Z$1,$W287&gt;=Z$1),INDEX(Reliability!E$23:E$50,MATCH($T287,Reliability!$C$23:$C$50,0)),0),0)*$H287*$X287*$Y287),$D287)*$R287</f>
        <v>0.18948589925796833</v>
      </c>
      <c r="AA287" s="99">
        <f>MIN((IFERROR(IF(AND($V287&lt;=AA$1,$W287&gt;=AA$1),INDEX(Reliability!F$23:F$50,MATCH($S287,Reliability!$C$23:$C$50,0)),0),0)*IF($T287="n/a",$D287*$Y287,$G287)+IFERROR(IF(AND($V287&lt;=AA$1,$W287&gt;=AA$1),INDEX(Reliability!F$23:F$50,MATCH($T287,Reliability!$C$23:$C$50,0)),0),0)*$H287*$X287*$Y287),$D287)*$R287</f>
        <v>0.1944387104222676</v>
      </c>
      <c r="AB287" s="99">
        <f>MIN((IFERROR(IF(AND($V287&lt;=AB$1,$W287&gt;=AB$1),INDEX(Reliability!G$23:G$50,MATCH($S287,Reliability!$C$23:$C$50,0)),0),0)*IF($T287="n/a",$D287*$Y287,$G287)+IFERROR(IF(AND($V287&lt;=AB$1,$W287&gt;=AB$1),INDEX(Reliability!G$23:G$50,MATCH($T287,Reliability!$C$23:$C$50,0)),0),0)*$H287*$X287*$Y287),$D287)*$R287</f>
        <v>0.19939152158656684</v>
      </c>
      <c r="AC287" s="99">
        <f>MIN((IFERROR(IF(AND($V287&lt;=AC$1,$W287&gt;=AC$1),INDEX(Reliability!H$23:H$50,MATCH($S287,Reliability!$C$23:$C$50,0)),0),0)*IF($T287="n/a",$D287*$Y287,$G287)+IFERROR(IF(AND($V287&lt;=AC$1,$W287&gt;=AC$1),INDEX(Reliability!H$23:H$50,MATCH($T287,Reliability!$C$23:$C$50,0)),0),0)*$H287*$X287*$Y287),$D287)*$R287</f>
        <v>0.19565762275812032</v>
      </c>
      <c r="AD287" s="99">
        <f>MIN((IFERROR(IF(AND($V287&lt;=AD$1,$W287&gt;=AD$1),INDEX(Reliability!I$23:I$50,MATCH($S287,Reliability!$C$23:$C$50,0)),0),0)*IF($T287="n/a",$D287*$Y287,$G287)+IFERROR(IF(AND($V287&lt;=AD$1,$W287&gt;=AD$1),INDEX(Reliability!I$23:I$50,MATCH($T287,Reliability!$C$23:$C$50,0)),0),0)*$H287*$X287*$Y287),$D287)*$R287</f>
        <v>0.19192372392967383</v>
      </c>
      <c r="AE287" s="99">
        <f>MIN((IFERROR(IF(AND($V287&lt;=AE$1,$W287&gt;=AE$1),INDEX(Reliability!J$23:J$50,MATCH($S287,Reliability!$C$23:$C$50,0)),0),0)*IF($T287="n/a",$D287*$Y287,$G287)+IFERROR(IF(AND($V287&lt;=AE$1,$W287&gt;=AE$1),INDEX(Reliability!J$23:J$50,MATCH($T287,Reliability!$C$23:$C$50,0)),0),0)*$H287*$X287*$Y287),$D287)*$R287</f>
        <v>0.19753171404034983</v>
      </c>
      <c r="AF287" s="99">
        <f>MIN((IFERROR(IF(AND($V287&lt;=AF$1,$W287&gt;=AF$1),INDEX(Reliability!K$23:K$50,MATCH($S287,Reliability!$C$23:$C$50,0)),0),0)*IF($T287="n/a",$D287*$Y287,$G287)+IFERROR(IF(AND($V287&lt;=AF$1,$W287&gt;=AF$1),INDEX(Reliability!K$23:K$50,MATCH($T287,Reliability!$C$23:$C$50,0)),0),0)*$H287*$X287*$Y287),$D287)*$R287</f>
        <v>0.20313970415102581</v>
      </c>
      <c r="AG287" s="99">
        <f>MIN((IFERROR(IF(AND($V287&lt;=AG$1,$W287&gt;=AG$1),INDEX(Reliability!L$23:L$50,MATCH($S287,Reliability!$C$23:$C$50,0)),0),0)*IF($T287="n/a",$D287*$Y287,$G287)+IFERROR(IF(AND($V287&lt;=AG$1,$W287&gt;=AG$1),INDEX(Reliability!L$23:L$50,MATCH($T287,Reliability!$C$23:$C$50,0)),0),0)*$H287*$X287*$Y287),$D287)*$R287</f>
        <v>0.19457262397835559</v>
      </c>
      <c r="AH287" s="99">
        <f>MIN((IFERROR(IF(AND($V287&lt;=AH$1,$W287&gt;=AH$1),INDEX(Reliability!M$23:M$50,MATCH($S287,Reliability!$C$23:$C$50,0)),0),0)*IF($T287="n/a",$D287*$Y287,$G287)+IFERROR(IF(AND($V287&lt;=AH$1,$W287&gt;=AH$1),INDEX(Reliability!M$23:M$50,MATCH($T287,Reliability!$C$23:$C$50,0)),0),0)*$H287*$X287*$Y287),$D287)*$R287</f>
        <v>0.18600554380568535</v>
      </c>
      <c r="AI287" s="99">
        <f>MIN((IFERROR(IF(AND($V287&lt;=AI$1,$W287&gt;=AI$1),INDEX(Reliability!N$23:N$50,MATCH($S287,Reliability!$C$23:$C$50,0)),0),0)*IF($T287="n/a",$D287*$Y287,$G287)+IFERROR(IF(AND($V287&lt;=AI$1,$W287&gt;=AI$1),INDEX(Reliability!N$23:N$50,MATCH($T287,Reliability!$C$23:$C$50,0)),0),0)*$H287*$X287*$Y287),$D287)*$R287</f>
        <v>0.1774384636330151</v>
      </c>
      <c r="AJ287" s="99">
        <f>MIN((IFERROR(IF(AND($V287&lt;=AJ$1,$W287&gt;=AJ$1),INDEX(Reliability!O$23:O$50,MATCH($S287,Reliability!$C$23:$C$50,0)),0),0)*IF($T287="n/a",$D287*$Y287,$G287)+IFERROR(IF(AND($V287&lt;=AJ$1,$W287&gt;=AJ$1),INDEX(Reliability!O$23:O$50,MATCH($T287,Reliability!$C$23:$C$50,0)),0),0)*$H287*$X287*$Y287),$D287)*$R287</f>
        <v>0.16887138346034486</v>
      </c>
      <c r="AK287" s="99">
        <f>MIN((IFERROR(IF(AND($V287&lt;=AK$1,$W287&gt;=AK$1),INDEX(Reliability!P$23:P$50,MATCH($S287,Reliability!$C$23:$C$50,0)),0),0)*IF($T287="n/a",$D287*$Y287,$G287)+IFERROR(IF(AND($V287&lt;=AK$1,$W287&gt;=AK$1),INDEX(Reliability!P$23:P$50,MATCH($T287,Reliability!$C$23:$C$50,0)),0),0)*$H287*$X287*$Y287),$D287)*$R287</f>
        <v>0.16030430328767459</v>
      </c>
    </row>
    <row r="288" spans="2:37" x14ac:dyDescent="0.25">
      <c r="B288" s="118" t="str">
        <f>unique_contracts!B283</f>
        <v>MCARTH_6_FRIVRB</v>
      </c>
      <c r="C288" s="99" t="str">
        <f>unique_contracts!D283</f>
        <v>Online</v>
      </c>
      <c r="D288" s="117">
        <f>unique_contracts!J283</f>
        <v>1.5</v>
      </c>
      <c r="E288" s="99">
        <f>unique_contracts!M283</f>
        <v>0</v>
      </c>
      <c r="F288" s="99">
        <f>unique_contracts!N283</f>
        <v>0</v>
      </c>
      <c r="G288" s="99">
        <f>unique_contracts!P283</f>
        <v>0</v>
      </c>
      <c r="H288" s="99">
        <f>unique_contracts!R283</f>
        <v>0</v>
      </c>
      <c r="I288" s="99">
        <f>unique_contracts!V283</f>
        <v>0</v>
      </c>
      <c r="J288" s="118" t="str">
        <f>unique_contracts!AB283</f>
        <v>Buy</v>
      </c>
      <c r="K288" s="99">
        <f>unique_contracts!AM283</f>
        <v>2014</v>
      </c>
      <c r="L288" s="99">
        <f>unique_contracts!AN283</f>
        <v>3</v>
      </c>
      <c r="M288" s="99">
        <f>unique_contracts!AO283</f>
        <v>5</v>
      </c>
      <c r="N288" s="99">
        <f>unique_contracts!AP283</f>
        <v>2034</v>
      </c>
      <c r="O288" s="99">
        <f>unique_contracts!AQ283</f>
        <v>3</v>
      </c>
      <c r="P288" s="99">
        <f>unique_contracts!AR283</f>
        <v>4</v>
      </c>
      <c r="Q288" s="99" t="str">
        <f>unique_contracts!BP283</f>
        <v>EnergyCapacity</v>
      </c>
      <c r="R288" s="99">
        <f t="shared" si="28"/>
        <v>1</v>
      </c>
      <c r="S288" s="99" t="str">
        <f>IFERROR(IF(AND(I288&gt;0,E288="NotHybrid"),_xlfn.CONCAT(MAX(MIN(ROUNDDOWN(I288/D288,0),8),4),INDEX(resources!$G:$G,MATCH(B288,resources!$A:$A,0))),INDEX(resources!$G:$G,MATCH(B288,resources!$A:$A,0))),"n/a")</f>
        <v>utility_pv</v>
      </c>
      <c r="T288" s="99" t="str">
        <f t="shared" si="29"/>
        <v>n/a</v>
      </c>
      <c r="U288" s="99" t="str">
        <f t="shared" si="30"/>
        <v>utility_pv</v>
      </c>
      <c r="V288" s="99">
        <f t="shared" si="31"/>
        <v>2014</v>
      </c>
      <c r="W288" s="99">
        <f t="shared" si="32"/>
        <v>2033</v>
      </c>
      <c r="X288" s="116">
        <f t="shared" si="33"/>
        <v>1</v>
      </c>
      <c r="Y288" s="116">
        <f t="shared" si="34"/>
        <v>1</v>
      </c>
      <c r="Z288" s="99">
        <f>MIN((IFERROR(IF(AND($V288&lt;=Z$1,$W288&gt;=Z$1),INDEX(Reliability!E$23:E$50,MATCH($S288,Reliability!$C$23:$C$50,0)),0),0)*IF($T288="n/a",$D288*$Y288,$G288)+IFERROR(IF(AND($V288&lt;=Z$1,$W288&gt;=Z$1),INDEX(Reliability!E$23:E$50,MATCH($T288,Reliability!$C$23:$C$50,0)),0),0)*$H288*$X288*$Y288),$D288)*$R288</f>
        <v>0.18651876232923015</v>
      </c>
      <c r="AA288" s="99">
        <f>MIN((IFERROR(IF(AND($V288&lt;=AA$1,$W288&gt;=AA$1),INDEX(Reliability!F$23:F$50,MATCH($S288,Reliability!$C$23:$C$50,0)),0),0)*IF($T288="n/a",$D288*$Y288,$G288)+IFERROR(IF(AND($V288&lt;=AA$1,$W288&gt;=AA$1),INDEX(Reliability!F$23:F$50,MATCH($T288,Reliability!$C$23:$C$50,0)),0),0)*$H288*$X288*$Y288),$D288)*$R288</f>
        <v>0.18154416454998057</v>
      </c>
      <c r="AB288" s="99">
        <f>MIN((IFERROR(IF(AND($V288&lt;=AB$1,$W288&gt;=AB$1),INDEX(Reliability!G$23:G$50,MATCH($S288,Reliability!$C$23:$C$50,0)),0),0)*IF($T288="n/a",$D288*$Y288,$G288)+IFERROR(IF(AND($V288&lt;=AB$1,$W288&gt;=AB$1),INDEX(Reliability!G$23:G$50,MATCH($T288,Reliability!$C$23:$C$50,0)),0),0)*$H288*$X288*$Y288),$D288)*$R288</f>
        <v>0.17656956677073102</v>
      </c>
      <c r="AC288" s="99">
        <f>MIN((IFERROR(IF(AND($V288&lt;=AC$1,$W288&gt;=AC$1),INDEX(Reliability!H$23:H$50,MATCH($S288,Reliability!$C$23:$C$50,0)),0),0)*IF($T288="n/a",$D288*$Y288,$G288)+IFERROR(IF(AND($V288&lt;=AC$1,$W288&gt;=AC$1),INDEX(Reliability!H$23:H$50,MATCH($T288,Reliability!$C$23:$C$50,0)),0),0)*$H288*$X288*$Y288),$D288)*$R288</f>
        <v>0.15024307109698681</v>
      </c>
      <c r="AD288" s="99">
        <f>MIN((IFERROR(IF(AND($V288&lt;=AD$1,$W288&gt;=AD$1),INDEX(Reliability!I$23:I$50,MATCH($S288,Reliability!$C$23:$C$50,0)),0),0)*IF($T288="n/a",$D288*$Y288,$G288)+IFERROR(IF(AND($V288&lt;=AD$1,$W288&gt;=AD$1),INDEX(Reliability!I$23:I$50,MATCH($T288,Reliability!$C$23:$C$50,0)),0),0)*$H288*$X288*$Y288),$D288)*$R288</f>
        <v>0.12391657542324259</v>
      </c>
      <c r="AE288" s="99">
        <f>MIN((IFERROR(IF(AND($V288&lt;=AE$1,$W288&gt;=AE$1),INDEX(Reliability!J$23:J$50,MATCH($S288,Reliability!$C$23:$C$50,0)),0),0)*IF($T288="n/a",$D288*$Y288,$G288)+IFERROR(IF(AND($V288&lt;=AE$1,$W288&gt;=AE$1),INDEX(Reliability!J$23:J$50,MATCH($T288,Reliability!$C$23:$C$50,0)),0),0)*$H288*$X288*$Y288),$D288)*$R288</f>
        <v>0.114906918825111</v>
      </c>
      <c r="AF288" s="99">
        <f>MIN((IFERROR(IF(AND($V288&lt;=AF$1,$W288&gt;=AF$1),INDEX(Reliability!K$23:K$50,MATCH($S288,Reliability!$C$23:$C$50,0)),0),0)*IF($T288="n/a",$D288*$Y288,$G288)+IFERROR(IF(AND($V288&lt;=AF$1,$W288&gt;=AF$1),INDEX(Reliability!K$23:K$50,MATCH($T288,Reliability!$C$23:$C$50,0)),0),0)*$H288*$X288*$Y288),$D288)*$R288</f>
        <v>0.1058972622269794</v>
      </c>
      <c r="AG288" s="99">
        <f>MIN((IFERROR(IF(AND($V288&lt;=AG$1,$W288&gt;=AG$1),INDEX(Reliability!L$23:L$50,MATCH($S288,Reliability!$C$23:$C$50,0)),0),0)*IF($T288="n/a",$D288*$Y288,$G288)+IFERROR(IF(AND($V288&lt;=AG$1,$W288&gt;=AG$1),INDEX(Reliability!L$23:L$50,MATCH($T288,Reliability!$C$23:$C$50,0)),0),0)*$H288*$X288*$Y288),$D288)*$R288</f>
        <v>0.10391780978158351</v>
      </c>
      <c r="AH288" s="99">
        <f>MIN((IFERROR(IF(AND($V288&lt;=AH$1,$W288&gt;=AH$1),INDEX(Reliability!M$23:M$50,MATCH($S288,Reliability!$C$23:$C$50,0)),0),0)*IF($T288="n/a",$D288*$Y288,$G288)+IFERROR(IF(AND($V288&lt;=AH$1,$W288&gt;=AH$1),INDEX(Reliability!M$23:M$50,MATCH($T288,Reliability!$C$23:$C$50,0)),0),0)*$H288*$X288*$Y288),$D288)*$R288</f>
        <v>0.10193835733618761</v>
      </c>
      <c r="AI288" s="99">
        <f>MIN((IFERROR(IF(AND($V288&lt;=AI$1,$W288&gt;=AI$1),INDEX(Reliability!N$23:N$50,MATCH($S288,Reliability!$C$23:$C$50,0)),0),0)*IF($T288="n/a",$D288*$Y288,$G288)+IFERROR(IF(AND($V288&lt;=AI$1,$W288&gt;=AI$1),INDEX(Reliability!N$23:N$50,MATCH($T288,Reliability!$C$23:$C$50,0)),0),0)*$H288*$X288*$Y288),$D288)*$R288</f>
        <v>9.9958904890791733E-2</v>
      </c>
      <c r="AJ288" s="99">
        <f>MIN((IFERROR(IF(AND($V288&lt;=AJ$1,$W288&gt;=AJ$1),INDEX(Reliability!O$23:O$50,MATCH($S288,Reliability!$C$23:$C$50,0)),0),0)*IF($T288="n/a",$D288*$Y288,$G288)+IFERROR(IF(AND($V288&lt;=AJ$1,$W288&gt;=AJ$1),INDEX(Reliability!O$23:O$50,MATCH($T288,Reliability!$C$23:$C$50,0)),0),0)*$H288*$X288*$Y288),$D288)*$R288</f>
        <v>0</v>
      </c>
      <c r="AK288" s="99">
        <f>MIN((IFERROR(IF(AND($V288&lt;=AK$1,$W288&gt;=AK$1),INDEX(Reliability!P$23:P$50,MATCH($S288,Reliability!$C$23:$C$50,0)),0),0)*IF($T288="n/a",$D288*$Y288,$G288)+IFERROR(IF(AND($V288&lt;=AK$1,$W288&gt;=AK$1),INDEX(Reliability!P$23:P$50,MATCH($T288,Reliability!$C$23:$C$50,0)),0),0)*$H288*$X288*$Y288),$D288)*$R288</f>
        <v>0</v>
      </c>
    </row>
    <row r="289" spans="2:37" x14ac:dyDescent="0.25">
      <c r="B289" s="118" t="str">
        <f>unique_contracts!B284</f>
        <v>MANTEC_1_ML1SR1</v>
      </c>
      <c r="C289" s="99" t="str">
        <f>unique_contracts!D284</f>
        <v>Online</v>
      </c>
      <c r="D289" s="117">
        <f>unique_contracts!J284</f>
        <v>1</v>
      </c>
      <c r="E289" s="99">
        <f>unique_contracts!M284</f>
        <v>0</v>
      </c>
      <c r="F289" s="99">
        <f>unique_contracts!N284</f>
        <v>0</v>
      </c>
      <c r="G289" s="99">
        <f>unique_contracts!P284</f>
        <v>0</v>
      </c>
      <c r="H289" s="99">
        <f>unique_contracts!R284</f>
        <v>0</v>
      </c>
      <c r="I289" s="99">
        <f>unique_contracts!V284</f>
        <v>0</v>
      </c>
      <c r="J289" s="118" t="str">
        <f>unique_contracts!AB284</f>
        <v>Buy</v>
      </c>
      <c r="K289" s="99">
        <f>unique_contracts!AM284</f>
        <v>2018</v>
      </c>
      <c r="L289" s="99">
        <f>unique_contracts!AN284</f>
        <v>3</v>
      </c>
      <c r="M289" s="99">
        <f>unique_contracts!AO284</f>
        <v>12</v>
      </c>
      <c r="N289" s="99">
        <f>unique_contracts!AP284</f>
        <v>2038</v>
      </c>
      <c r="O289" s="99">
        <f>unique_contracts!AQ284</f>
        <v>3</v>
      </c>
      <c r="P289" s="99">
        <f>unique_contracts!AR284</f>
        <v>11</v>
      </c>
      <c r="Q289" s="99" t="str">
        <f>unique_contracts!BP284</f>
        <v>EnergyCapacity</v>
      </c>
      <c r="R289" s="99">
        <f t="shared" si="28"/>
        <v>1</v>
      </c>
      <c r="S289" s="99" t="str">
        <f>IFERROR(IF(AND(I289&gt;0,E289="NotHybrid"),_xlfn.CONCAT(MAX(MIN(ROUNDDOWN(I289/D289,0),8),4),INDEX(resources!$G:$G,MATCH(B289,resources!$A:$A,0))),INDEX(resources!$G:$G,MATCH(B289,resources!$A:$A,0))),"n/a")</f>
        <v>utility_pv</v>
      </c>
      <c r="T289" s="99" t="str">
        <f t="shared" si="29"/>
        <v>n/a</v>
      </c>
      <c r="U289" s="99" t="str">
        <f t="shared" si="30"/>
        <v>utility_pv</v>
      </c>
      <c r="V289" s="99">
        <f t="shared" si="31"/>
        <v>2018</v>
      </c>
      <c r="W289" s="99">
        <f t="shared" si="32"/>
        <v>2037</v>
      </c>
      <c r="X289" s="116">
        <f t="shared" si="33"/>
        <v>1</v>
      </c>
      <c r="Y289" s="116">
        <f t="shared" si="34"/>
        <v>1</v>
      </c>
      <c r="Z289" s="99">
        <f>MIN((IFERROR(IF(AND($V289&lt;=Z$1,$W289&gt;=Z$1),INDEX(Reliability!E$23:E$50,MATCH($S289,Reliability!$C$23:$C$50,0)),0),0)*IF($T289="n/a",$D289*$Y289,$G289)+IFERROR(IF(AND($V289&lt;=Z$1,$W289&gt;=Z$1),INDEX(Reliability!E$23:E$50,MATCH($T289,Reliability!$C$23:$C$50,0)),0),0)*$H289*$X289*$Y289),$D289)*$R289</f>
        <v>0.12434584155282009</v>
      </c>
      <c r="AA289" s="99">
        <f>MIN((IFERROR(IF(AND($V289&lt;=AA$1,$W289&gt;=AA$1),INDEX(Reliability!F$23:F$50,MATCH($S289,Reliability!$C$23:$C$50,0)),0),0)*IF($T289="n/a",$D289*$Y289,$G289)+IFERROR(IF(AND($V289&lt;=AA$1,$W289&gt;=AA$1),INDEX(Reliability!F$23:F$50,MATCH($T289,Reliability!$C$23:$C$50,0)),0),0)*$H289*$X289*$Y289),$D289)*$R289</f>
        <v>0.12102944303332039</v>
      </c>
      <c r="AB289" s="99">
        <f>MIN((IFERROR(IF(AND($V289&lt;=AB$1,$W289&gt;=AB$1),INDEX(Reliability!G$23:G$50,MATCH($S289,Reliability!$C$23:$C$50,0)),0),0)*IF($T289="n/a",$D289*$Y289,$G289)+IFERROR(IF(AND($V289&lt;=AB$1,$W289&gt;=AB$1),INDEX(Reliability!G$23:G$50,MATCH($T289,Reliability!$C$23:$C$50,0)),0),0)*$H289*$X289*$Y289),$D289)*$R289</f>
        <v>0.11771304451382068</v>
      </c>
      <c r="AC289" s="99">
        <f>MIN((IFERROR(IF(AND($V289&lt;=AC$1,$W289&gt;=AC$1),INDEX(Reliability!H$23:H$50,MATCH($S289,Reliability!$C$23:$C$50,0)),0),0)*IF($T289="n/a",$D289*$Y289,$G289)+IFERROR(IF(AND($V289&lt;=AC$1,$W289&gt;=AC$1),INDEX(Reliability!H$23:H$50,MATCH($T289,Reliability!$C$23:$C$50,0)),0),0)*$H289*$X289*$Y289),$D289)*$R289</f>
        <v>0.1001620473979912</v>
      </c>
      <c r="AD289" s="99">
        <f>MIN((IFERROR(IF(AND($V289&lt;=AD$1,$W289&gt;=AD$1),INDEX(Reliability!I$23:I$50,MATCH($S289,Reliability!$C$23:$C$50,0)),0),0)*IF($T289="n/a",$D289*$Y289,$G289)+IFERROR(IF(AND($V289&lt;=AD$1,$W289&gt;=AD$1),INDEX(Reliability!I$23:I$50,MATCH($T289,Reliability!$C$23:$C$50,0)),0),0)*$H289*$X289*$Y289),$D289)*$R289</f>
        <v>8.261105028216173E-2</v>
      </c>
      <c r="AE289" s="99">
        <f>MIN((IFERROR(IF(AND($V289&lt;=AE$1,$W289&gt;=AE$1),INDEX(Reliability!J$23:J$50,MATCH($S289,Reliability!$C$23:$C$50,0)),0),0)*IF($T289="n/a",$D289*$Y289,$G289)+IFERROR(IF(AND($V289&lt;=AE$1,$W289&gt;=AE$1),INDEX(Reliability!J$23:J$50,MATCH($T289,Reliability!$C$23:$C$50,0)),0),0)*$H289*$X289*$Y289),$D289)*$R289</f>
        <v>7.6604612550074003E-2</v>
      </c>
      <c r="AF289" s="99">
        <f>MIN((IFERROR(IF(AND($V289&lt;=AF$1,$W289&gt;=AF$1),INDEX(Reliability!K$23:K$50,MATCH($S289,Reliability!$C$23:$C$50,0)),0),0)*IF($T289="n/a",$D289*$Y289,$G289)+IFERROR(IF(AND($V289&lt;=AF$1,$W289&gt;=AF$1),INDEX(Reliability!K$23:K$50,MATCH($T289,Reliability!$C$23:$C$50,0)),0),0)*$H289*$X289*$Y289),$D289)*$R289</f>
        <v>7.0598174817986262E-2</v>
      </c>
      <c r="AG289" s="99">
        <f>MIN((IFERROR(IF(AND($V289&lt;=AG$1,$W289&gt;=AG$1),INDEX(Reliability!L$23:L$50,MATCH($S289,Reliability!$C$23:$C$50,0)),0),0)*IF($T289="n/a",$D289*$Y289,$G289)+IFERROR(IF(AND($V289&lt;=AG$1,$W289&gt;=AG$1),INDEX(Reliability!L$23:L$50,MATCH($T289,Reliability!$C$23:$C$50,0)),0),0)*$H289*$X289*$Y289),$D289)*$R289</f>
        <v>6.9278539854389004E-2</v>
      </c>
      <c r="AH289" s="99">
        <f>MIN((IFERROR(IF(AND($V289&lt;=AH$1,$W289&gt;=AH$1),INDEX(Reliability!M$23:M$50,MATCH($S289,Reliability!$C$23:$C$50,0)),0),0)*IF($T289="n/a",$D289*$Y289,$G289)+IFERROR(IF(AND($V289&lt;=AH$1,$W289&gt;=AH$1),INDEX(Reliability!M$23:M$50,MATCH($T289,Reliability!$C$23:$C$50,0)),0),0)*$H289*$X289*$Y289),$D289)*$R289</f>
        <v>6.7958904890791746E-2</v>
      </c>
      <c r="AI289" s="99">
        <f>MIN((IFERROR(IF(AND($V289&lt;=AI$1,$W289&gt;=AI$1),INDEX(Reliability!N$23:N$50,MATCH($S289,Reliability!$C$23:$C$50,0)),0),0)*IF($T289="n/a",$D289*$Y289,$G289)+IFERROR(IF(AND($V289&lt;=AI$1,$W289&gt;=AI$1),INDEX(Reliability!N$23:N$50,MATCH($T289,Reliability!$C$23:$C$50,0)),0),0)*$H289*$X289*$Y289),$D289)*$R289</f>
        <v>6.6639269927194489E-2</v>
      </c>
      <c r="AJ289" s="99">
        <f>MIN((IFERROR(IF(AND($V289&lt;=AJ$1,$W289&gt;=AJ$1),INDEX(Reliability!O$23:O$50,MATCH($S289,Reliability!$C$23:$C$50,0)),0),0)*IF($T289="n/a",$D289*$Y289,$G289)+IFERROR(IF(AND($V289&lt;=AJ$1,$W289&gt;=AJ$1),INDEX(Reliability!O$23:O$50,MATCH($T289,Reliability!$C$23:$C$50,0)),0),0)*$H289*$X289*$Y289),$D289)*$R289</f>
        <v>6.5319634963597231E-2</v>
      </c>
      <c r="AK289" s="99">
        <f>MIN((IFERROR(IF(AND($V289&lt;=AK$1,$W289&gt;=AK$1),INDEX(Reliability!P$23:P$50,MATCH($S289,Reliability!$C$23:$C$50,0)),0),0)*IF($T289="n/a",$D289*$Y289,$G289)+IFERROR(IF(AND($V289&lt;=AK$1,$W289&gt;=AK$1),INDEX(Reliability!P$23:P$50,MATCH($T289,Reliability!$C$23:$C$50,0)),0),0)*$H289*$X289*$Y289),$D289)*$R289</f>
        <v>6.4000000000000001E-2</v>
      </c>
    </row>
    <row r="290" spans="2:37" x14ac:dyDescent="0.25">
      <c r="B290" s="118" t="str">
        <f>unique_contracts!B285</f>
        <v>MALCHQ_7_UNIT 1</v>
      </c>
      <c r="C290" s="99" t="str">
        <f>unique_contracts!D285</f>
        <v>Online</v>
      </c>
      <c r="D290" s="117">
        <f>unique_contracts!J285</f>
        <v>26</v>
      </c>
      <c r="E290" s="99">
        <f>unique_contracts!M285</f>
        <v>0</v>
      </c>
      <c r="F290" s="99">
        <f>unique_contracts!N285</f>
        <v>0</v>
      </c>
      <c r="G290" s="99">
        <f>unique_contracts!P285</f>
        <v>0</v>
      </c>
      <c r="H290" s="99">
        <f>unique_contracts!R285</f>
        <v>0</v>
      </c>
      <c r="I290" s="99">
        <f>unique_contracts!V285</f>
        <v>0</v>
      </c>
      <c r="J290" s="118" t="str">
        <f>unique_contracts!AB285</f>
        <v>Buy</v>
      </c>
      <c r="K290" s="99">
        <f>unique_contracts!AM285</f>
        <v>1988</v>
      </c>
      <c r="L290" s="99">
        <f>unique_contracts!AN285</f>
        <v>12</v>
      </c>
      <c r="M290" s="99">
        <f>unique_contracts!AO285</f>
        <v>7</v>
      </c>
      <c r="N290" s="99">
        <f>unique_contracts!AP285</f>
        <v>2028</v>
      </c>
      <c r="O290" s="99">
        <f>unique_contracts!AQ285</f>
        <v>12</v>
      </c>
      <c r="P290" s="99">
        <f>unique_contracts!AR285</f>
        <v>6</v>
      </c>
      <c r="Q290" s="99" t="str">
        <f>unique_contracts!BP285</f>
        <v>EnergyCapacity</v>
      </c>
      <c r="R290" s="99">
        <f t="shared" si="28"/>
        <v>1</v>
      </c>
      <c r="S290" s="99" t="str">
        <f>IFERROR(IF(AND(I290&gt;0,E290="NotHybrid"),_xlfn.CONCAT(MAX(MIN(ROUNDDOWN(I290/D290,0),8),4),INDEX(resources!$G:$G,MATCH(B290,resources!$A:$A,0))),INDEX(resources!$G:$G,MATCH(B290,resources!$A:$A,0))),"n/a")</f>
        <v>hydro</v>
      </c>
      <c r="T290" s="99" t="str">
        <f t="shared" si="29"/>
        <v>n/a</v>
      </c>
      <c r="U290" s="99" t="str">
        <f t="shared" si="30"/>
        <v>hydro</v>
      </c>
      <c r="V290" s="99">
        <f t="shared" si="31"/>
        <v>1989</v>
      </c>
      <c r="W290" s="99">
        <f t="shared" si="32"/>
        <v>2028</v>
      </c>
      <c r="X290" s="116">
        <f t="shared" si="33"/>
        <v>1</v>
      </c>
      <c r="Y290" s="116">
        <f t="shared" si="34"/>
        <v>1</v>
      </c>
      <c r="Z290" s="99">
        <f>MIN((IFERROR(IF(AND($V290&lt;=Z$1,$W290&gt;=Z$1),INDEX(Reliability!E$23:E$50,MATCH($S290,Reliability!$C$23:$C$50,0)),0),0)*IF($T290="n/a",$D290*$Y290,$G290)+IFERROR(IF(AND($V290&lt;=Z$1,$W290&gt;=Z$1),INDEX(Reliability!E$23:E$50,MATCH($T290,Reliability!$C$23:$C$50,0)),0),0)*$H290*$X290*$Y290),$D290)*$R290</f>
        <v>13.210221079776142</v>
      </c>
      <c r="AA290" s="99">
        <f>MIN((IFERROR(IF(AND($V290&lt;=AA$1,$W290&gt;=AA$1),INDEX(Reliability!F$23:F$50,MATCH($S290,Reliability!$C$23:$C$50,0)),0),0)*IF($T290="n/a",$D290*$Y290,$G290)+IFERROR(IF(AND($V290&lt;=AA$1,$W290&gt;=AA$1),INDEX(Reliability!F$23:F$50,MATCH($T290,Reliability!$C$23:$C$50,0)),0),0)*$H290*$X290*$Y290),$D290)*$R290</f>
        <v>13.555511841268123</v>
      </c>
      <c r="AB290" s="99">
        <f>MIN((IFERROR(IF(AND($V290&lt;=AB$1,$W290&gt;=AB$1),INDEX(Reliability!G$23:G$50,MATCH($S290,Reliability!$C$23:$C$50,0)),0),0)*IF($T290="n/a",$D290*$Y290,$G290)+IFERROR(IF(AND($V290&lt;=AB$1,$W290&gt;=AB$1),INDEX(Reliability!G$23:G$50,MATCH($T290,Reliability!$C$23:$C$50,0)),0),0)*$H290*$X290*$Y290),$D290)*$R290</f>
        <v>13.900802602760104</v>
      </c>
      <c r="AC290" s="99">
        <f>MIN((IFERROR(IF(AND($V290&lt;=AC$1,$W290&gt;=AC$1),INDEX(Reliability!H$23:H$50,MATCH($S290,Reliability!$C$23:$C$50,0)),0),0)*IF($T290="n/a",$D290*$Y290,$G290)+IFERROR(IF(AND($V290&lt;=AC$1,$W290&gt;=AC$1),INDEX(Reliability!H$23:H$50,MATCH($T290,Reliability!$C$23:$C$50,0)),0),0)*$H290*$X290*$Y290),$D290)*$R290</f>
        <v>13.640489676012225</v>
      </c>
      <c r="AD290" s="99">
        <f>MIN((IFERROR(IF(AND($V290&lt;=AD$1,$W290&gt;=AD$1),INDEX(Reliability!I$23:I$50,MATCH($S290,Reliability!$C$23:$C$50,0)),0),0)*IF($T290="n/a",$D290*$Y290,$G290)+IFERROR(IF(AND($V290&lt;=AD$1,$W290&gt;=AD$1),INDEX(Reliability!I$23:I$50,MATCH($T290,Reliability!$C$23:$C$50,0)),0),0)*$H290*$X290*$Y290),$D290)*$R290</f>
        <v>13.380176749264347</v>
      </c>
      <c r="AE290" s="99">
        <f>MIN((IFERROR(IF(AND($V290&lt;=AE$1,$W290&gt;=AE$1),INDEX(Reliability!J$23:J$50,MATCH($S290,Reliability!$C$23:$C$50,0)),0),0)*IF($T290="n/a",$D290*$Y290,$G290)+IFERROR(IF(AND($V290&lt;=AE$1,$W290&gt;=AE$1),INDEX(Reliability!J$23:J$50,MATCH($T290,Reliability!$C$23:$C$50,0)),0),0)*$H290*$X290*$Y290),$D290)*$R290</f>
        <v>0</v>
      </c>
      <c r="AF290" s="99">
        <f>MIN((IFERROR(IF(AND($V290&lt;=AF$1,$W290&gt;=AF$1),INDEX(Reliability!K$23:K$50,MATCH($S290,Reliability!$C$23:$C$50,0)),0),0)*IF($T290="n/a",$D290*$Y290,$G290)+IFERROR(IF(AND($V290&lt;=AF$1,$W290&gt;=AF$1),INDEX(Reliability!K$23:K$50,MATCH($T290,Reliability!$C$23:$C$50,0)),0),0)*$H290*$X290*$Y290),$D290)*$R290</f>
        <v>0</v>
      </c>
      <c r="AG290" s="99">
        <f>MIN((IFERROR(IF(AND($V290&lt;=AG$1,$W290&gt;=AG$1),INDEX(Reliability!L$23:L$50,MATCH($S290,Reliability!$C$23:$C$50,0)),0),0)*IF($T290="n/a",$D290*$Y290,$G290)+IFERROR(IF(AND($V290&lt;=AG$1,$W290&gt;=AG$1),INDEX(Reliability!L$23:L$50,MATCH($T290,Reliability!$C$23:$C$50,0)),0),0)*$H290*$X290*$Y290),$D290)*$R290</f>
        <v>0</v>
      </c>
      <c r="AH290" s="99">
        <f>MIN((IFERROR(IF(AND($V290&lt;=AH$1,$W290&gt;=AH$1),INDEX(Reliability!M$23:M$50,MATCH($S290,Reliability!$C$23:$C$50,0)),0),0)*IF($T290="n/a",$D290*$Y290,$G290)+IFERROR(IF(AND($V290&lt;=AH$1,$W290&gt;=AH$1),INDEX(Reliability!M$23:M$50,MATCH($T290,Reliability!$C$23:$C$50,0)),0),0)*$H290*$X290*$Y290),$D290)*$R290</f>
        <v>0</v>
      </c>
      <c r="AI290" s="99">
        <f>MIN((IFERROR(IF(AND($V290&lt;=AI$1,$W290&gt;=AI$1),INDEX(Reliability!N$23:N$50,MATCH($S290,Reliability!$C$23:$C$50,0)),0),0)*IF($T290="n/a",$D290*$Y290,$G290)+IFERROR(IF(AND($V290&lt;=AI$1,$W290&gt;=AI$1),INDEX(Reliability!N$23:N$50,MATCH($T290,Reliability!$C$23:$C$50,0)),0),0)*$H290*$X290*$Y290),$D290)*$R290</f>
        <v>0</v>
      </c>
      <c r="AJ290" s="99">
        <f>MIN((IFERROR(IF(AND($V290&lt;=AJ$1,$W290&gt;=AJ$1),INDEX(Reliability!O$23:O$50,MATCH($S290,Reliability!$C$23:$C$50,0)),0),0)*IF($T290="n/a",$D290*$Y290,$G290)+IFERROR(IF(AND($V290&lt;=AJ$1,$W290&gt;=AJ$1),INDEX(Reliability!O$23:O$50,MATCH($T290,Reliability!$C$23:$C$50,0)),0),0)*$H290*$X290*$Y290),$D290)*$R290</f>
        <v>0</v>
      </c>
      <c r="AK290" s="99">
        <f>MIN((IFERROR(IF(AND($V290&lt;=AK$1,$W290&gt;=AK$1),INDEX(Reliability!P$23:P$50,MATCH($S290,Reliability!$C$23:$C$50,0)),0),0)*IF($T290="n/a",$D290*$Y290,$G290)+IFERROR(IF(AND($V290&lt;=AK$1,$W290&gt;=AK$1),INDEX(Reliability!P$23:P$50,MATCH($T290,Reliability!$C$23:$C$50,0)),0),0)*$H290*$X290*$Y290),$D290)*$R290</f>
        <v>0</v>
      </c>
    </row>
    <row r="291" spans="2:37" x14ac:dyDescent="0.25">
      <c r="B291" s="118" t="str">
        <f>unique_contracts!B286</f>
        <v>MAGUND_1_BKSSR2</v>
      </c>
      <c r="C291" s="99" t="str">
        <f>unique_contracts!D286</f>
        <v>Online</v>
      </c>
      <c r="D291" s="117">
        <f>unique_contracts!J286</f>
        <v>5.25</v>
      </c>
      <c r="E291" s="99">
        <f>unique_contracts!M286</f>
        <v>0</v>
      </c>
      <c r="F291" s="99">
        <f>unique_contracts!N286</f>
        <v>0</v>
      </c>
      <c r="G291" s="99">
        <f>unique_contracts!P286</f>
        <v>0</v>
      </c>
      <c r="H291" s="99">
        <f>unique_contracts!R286</f>
        <v>0</v>
      </c>
      <c r="I291" s="99">
        <f>unique_contracts!V286</f>
        <v>0</v>
      </c>
      <c r="J291" s="118" t="str">
        <f>unique_contracts!AB286</f>
        <v>Buy</v>
      </c>
      <c r="K291" s="99">
        <f>unique_contracts!AM286</f>
        <v>2018</v>
      </c>
      <c r="L291" s="99">
        <f>unique_contracts!AN286</f>
        <v>5</v>
      </c>
      <c r="M291" s="99">
        <f>unique_contracts!AO286</f>
        <v>25</v>
      </c>
      <c r="N291" s="99">
        <f>unique_contracts!AP286</f>
        <v>2038</v>
      </c>
      <c r="O291" s="99">
        <f>unique_contracts!AQ286</f>
        <v>5</v>
      </c>
      <c r="P291" s="99">
        <f>unique_contracts!AR286</f>
        <v>24</v>
      </c>
      <c r="Q291" s="99" t="str">
        <f>unique_contracts!BP286</f>
        <v>EnergyCapacity</v>
      </c>
      <c r="R291" s="99">
        <f t="shared" si="28"/>
        <v>1</v>
      </c>
      <c r="S291" s="99" t="str">
        <f>IFERROR(IF(AND(I291&gt;0,E291="NotHybrid"),_xlfn.CONCAT(MAX(MIN(ROUNDDOWN(I291/D291,0),8),4),INDEX(resources!$G:$G,MATCH(B291,resources!$A:$A,0))),INDEX(resources!$G:$G,MATCH(B291,resources!$A:$A,0))),"n/a")</f>
        <v>utility_pv</v>
      </c>
      <c r="T291" s="99" t="str">
        <f t="shared" si="29"/>
        <v>n/a</v>
      </c>
      <c r="U291" s="99" t="str">
        <f t="shared" si="30"/>
        <v>utility_pv</v>
      </c>
      <c r="V291" s="99">
        <f t="shared" si="31"/>
        <v>2018</v>
      </c>
      <c r="W291" s="99">
        <f t="shared" si="32"/>
        <v>2037</v>
      </c>
      <c r="X291" s="116">
        <f t="shared" si="33"/>
        <v>1</v>
      </c>
      <c r="Y291" s="116">
        <f t="shared" si="34"/>
        <v>1</v>
      </c>
      <c r="Z291" s="99">
        <f>MIN((IFERROR(IF(AND($V291&lt;=Z$1,$W291&gt;=Z$1),INDEX(Reliability!E$23:E$50,MATCH($S291,Reliability!$C$23:$C$50,0)),0),0)*IF($T291="n/a",$D291*$Y291,$G291)+IFERROR(IF(AND($V291&lt;=Z$1,$W291&gt;=Z$1),INDEX(Reliability!E$23:E$50,MATCH($T291,Reliability!$C$23:$C$50,0)),0),0)*$H291*$X291*$Y291),$D291)*$R291</f>
        <v>0.65281566815230552</v>
      </c>
      <c r="AA291" s="99">
        <f>MIN((IFERROR(IF(AND($V291&lt;=AA$1,$W291&gt;=AA$1),INDEX(Reliability!F$23:F$50,MATCH($S291,Reliability!$C$23:$C$50,0)),0),0)*IF($T291="n/a",$D291*$Y291,$G291)+IFERROR(IF(AND($V291&lt;=AA$1,$W291&gt;=AA$1),INDEX(Reliability!F$23:F$50,MATCH($T291,Reliability!$C$23:$C$50,0)),0),0)*$H291*$X291*$Y291),$D291)*$R291</f>
        <v>0.63540457592493205</v>
      </c>
      <c r="AB291" s="99">
        <f>MIN((IFERROR(IF(AND($V291&lt;=AB$1,$W291&gt;=AB$1),INDEX(Reliability!G$23:G$50,MATCH($S291,Reliability!$C$23:$C$50,0)),0),0)*IF($T291="n/a",$D291*$Y291,$G291)+IFERROR(IF(AND($V291&lt;=AB$1,$W291&gt;=AB$1),INDEX(Reliability!G$23:G$50,MATCH($T291,Reliability!$C$23:$C$50,0)),0),0)*$H291*$X291*$Y291),$D291)*$R291</f>
        <v>0.61799348369755858</v>
      </c>
      <c r="AC291" s="99">
        <f>MIN((IFERROR(IF(AND($V291&lt;=AC$1,$W291&gt;=AC$1),INDEX(Reliability!H$23:H$50,MATCH($S291,Reliability!$C$23:$C$50,0)),0),0)*IF($T291="n/a",$D291*$Y291,$G291)+IFERROR(IF(AND($V291&lt;=AC$1,$W291&gt;=AC$1),INDEX(Reliability!H$23:H$50,MATCH($T291,Reliability!$C$23:$C$50,0)),0),0)*$H291*$X291*$Y291),$D291)*$R291</f>
        <v>0.52585074883945382</v>
      </c>
      <c r="AD291" s="99">
        <f>MIN((IFERROR(IF(AND($V291&lt;=AD$1,$W291&gt;=AD$1),INDEX(Reliability!I$23:I$50,MATCH($S291,Reliability!$C$23:$C$50,0)),0),0)*IF($T291="n/a",$D291*$Y291,$G291)+IFERROR(IF(AND($V291&lt;=AD$1,$W291&gt;=AD$1),INDEX(Reliability!I$23:I$50,MATCH($T291,Reliability!$C$23:$C$50,0)),0),0)*$H291*$X291*$Y291),$D291)*$R291</f>
        <v>0.43370801398134906</v>
      </c>
      <c r="AE291" s="99">
        <f>MIN((IFERROR(IF(AND($V291&lt;=AE$1,$W291&gt;=AE$1),INDEX(Reliability!J$23:J$50,MATCH($S291,Reliability!$C$23:$C$50,0)),0),0)*IF($T291="n/a",$D291*$Y291,$G291)+IFERROR(IF(AND($V291&lt;=AE$1,$W291&gt;=AE$1),INDEX(Reliability!J$23:J$50,MATCH($T291,Reliability!$C$23:$C$50,0)),0),0)*$H291*$X291*$Y291),$D291)*$R291</f>
        <v>0.40217421588788849</v>
      </c>
      <c r="AF291" s="99">
        <f>MIN((IFERROR(IF(AND($V291&lt;=AF$1,$W291&gt;=AF$1),INDEX(Reliability!K$23:K$50,MATCH($S291,Reliability!$C$23:$C$50,0)),0),0)*IF($T291="n/a",$D291*$Y291,$G291)+IFERROR(IF(AND($V291&lt;=AF$1,$W291&gt;=AF$1),INDEX(Reliability!K$23:K$50,MATCH($T291,Reliability!$C$23:$C$50,0)),0),0)*$H291*$X291*$Y291),$D291)*$R291</f>
        <v>0.37064041779442786</v>
      </c>
      <c r="AG291" s="99">
        <f>MIN((IFERROR(IF(AND($V291&lt;=AG$1,$W291&gt;=AG$1),INDEX(Reliability!L$23:L$50,MATCH($S291,Reliability!$C$23:$C$50,0)),0),0)*IF($T291="n/a",$D291*$Y291,$G291)+IFERROR(IF(AND($V291&lt;=AG$1,$W291&gt;=AG$1),INDEX(Reliability!L$23:L$50,MATCH($T291,Reliability!$C$23:$C$50,0)),0),0)*$H291*$X291*$Y291),$D291)*$R291</f>
        <v>0.36371233423554228</v>
      </c>
      <c r="AH291" s="99">
        <f>MIN((IFERROR(IF(AND($V291&lt;=AH$1,$W291&gt;=AH$1),INDEX(Reliability!M$23:M$50,MATCH($S291,Reliability!$C$23:$C$50,0)),0),0)*IF($T291="n/a",$D291*$Y291,$G291)+IFERROR(IF(AND($V291&lt;=AH$1,$W291&gt;=AH$1),INDEX(Reliability!M$23:M$50,MATCH($T291,Reliability!$C$23:$C$50,0)),0),0)*$H291*$X291*$Y291),$D291)*$R291</f>
        <v>0.35678425067665664</v>
      </c>
      <c r="AI291" s="99">
        <f>MIN((IFERROR(IF(AND($V291&lt;=AI$1,$W291&gt;=AI$1),INDEX(Reliability!N$23:N$50,MATCH($S291,Reliability!$C$23:$C$50,0)),0),0)*IF($T291="n/a",$D291*$Y291,$G291)+IFERROR(IF(AND($V291&lt;=AI$1,$W291&gt;=AI$1),INDEX(Reliability!N$23:N$50,MATCH($T291,Reliability!$C$23:$C$50,0)),0),0)*$H291*$X291*$Y291),$D291)*$R291</f>
        <v>0.34985616711777107</v>
      </c>
      <c r="AJ291" s="99">
        <f>MIN((IFERROR(IF(AND($V291&lt;=AJ$1,$W291&gt;=AJ$1),INDEX(Reliability!O$23:O$50,MATCH($S291,Reliability!$C$23:$C$50,0)),0),0)*IF($T291="n/a",$D291*$Y291,$G291)+IFERROR(IF(AND($V291&lt;=AJ$1,$W291&gt;=AJ$1),INDEX(Reliability!O$23:O$50,MATCH($T291,Reliability!$C$23:$C$50,0)),0),0)*$H291*$X291*$Y291),$D291)*$R291</f>
        <v>0.34292808355888549</v>
      </c>
      <c r="AK291" s="99">
        <f>MIN((IFERROR(IF(AND($V291&lt;=AK$1,$W291&gt;=AK$1),INDEX(Reliability!P$23:P$50,MATCH($S291,Reliability!$C$23:$C$50,0)),0),0)*IF($T291="n/a",$D291*$Y291,$G291)+IFERROR(IF(AND($V291&lt;=AK$1,$W291&gt;=AK$1),INDEX(Reliability!P$23:P$50,MATCH($T291,Reliability!$C$23:$C$50,0)),0),0)*$H291*$X291*$Y291),$D291)*$R291</f>
        <v>0.33600000000000002</v>
      </c>
    </row>
    <row r="292" spans="2:37" x14ac:dyDescent="0.25">
      <c r="B292" s="118" t="str">
        <f>unique_contracts!B287</f>
        <v>MAGUND_1_BKISR1</v>
      </c>
      <c r="C292" s="99" t="str">
        <f>unique_contracts!D287</f>
        <v>Online</v>
      </c>
      <c r="D292" s="117">
        <f>unique_contracts!J287</f>
        <v>1</v>
      </c>
      <c r="E292" s="99">
        <f>unique_contracts!M287</f>
        <v>0</v>
      </c>
      <c r="F292" s="99">
        <f>unique_contracts!N287</f>
        <v>0</v>
      </c>
      <c r="G292" s="99">
        <f>unique_contracts!P287</f>
        <v>0</v>
      </c>
      <c r="H292" s="99">
        <f>unique_contracts!R287</f>
        <v>0</v>
      </c>
      <c r="I292" s="99">
        <f>unique_contracts!V287</f>
        <v>0</v>
      </c>
      <c r="J292" s="118" t="str">
        <f>unique_contracts!AB287</f>
        <v>Buy</v>
      </c>
      <c r="K292" s="99">
        <f>unique_contracts!AM287</f>
        <v>2018</v>
      </c>
      <c r="L292" s="99">
        <f>unique_contracts!AN287</f>
        <v>3</v>
      </c>
      <c r="M292" s="99">
        <f>unique_contracts!AO287</f>
        <v>12</v>
      </c>
      <c r="N292" s="99">
        <f>unique_contracts!AP287</f>
        <v>2038</v>
      </c>
      <c r="O292" s="99">
        <f>unique_contracts!AQ287</f>
        <v>3</v>
      </c>
      <c r="P292" s="99">
        <f>unique_contracts!AR287</f>
        <v>11</v>
      </c>
      <c r="Q292" s="99" t="str">
        <f>unique_contracts!BP287</f>
        <v>EnergyCapacity</v>
      </c>
      <c r="R292" s="99">
        <f t="shared" si="28"/>
        <v>1</v>
      </c>
      <c r="S292" s="99" t="str">
        <f>IFERROR(IF(AND(I292&gt;0,E292="NotHybrid"),_xlfn.CONCAT(MAX(MIN(ROUNDDOWN(I292/D292,0),8),4),INDEX(resources!$G:$G,MATCH(B292,resources!$A:$A,0))),INDEX(resources!$G:$G,MATCH(B292,resources!$A:$A,0))),"n/a")</f>
        <v>utility_pv</v>
      </c>
      <c r="T292" s="99" t="str">
        <f t="shared" si="29"/>
        <v>n/a</v>
      </c>
      <c r="U292" s="99" t="str">
        <f t="shared" si="30"/>
        <v>utility_pv</v>
      </c>
      <c r="V292" s="99">
        <f t="shared" si="31"/>
        <v>2018</v>
      </c>
      <c r="W292" s="99">
        <f t="shared" si="32"/>
        <v>2037</v>
      </c>
      <c r="X292" s="116">
        <f t="shared" si="33"/>
        <v>1</v>
      </c>
      <c r="Y292" s="116">
        <f t="shared" si="34"/>
        <v>1</v>
      </c>
      <c r="Z292" s="99">
        <f>MIN((IFERROR(IF(AND($V292&lt;=Z$1,$W292&gt;=Z$1),INDEX(Reliability!E$23:E$50,MATCH($S292,Reliability!$C$23:$C$50,0)),0),0)*IF($T292="n/a",$D292*$Y292,$G292)+IFERROR(IF(AND($V292&lt;=Z$1,$W292&gt;=Z$1),INDEX(Reliability!E$23:E$50,MATCH($T292,Reliability!$C$23:$C$50,0)),0),0)*$H292*$X292*$Y292),$D292)*$R292</f>
        <v>0.12434584155282009</v>
      </c>
      <c r="AA292" s="99">
        <f>MIN((IFERROR(IF(AND($V292&lt;=AA$1,$W292&gt;=AA$1),INDEX(Reliability!F$23:F$50,MATCH($S292,Reliability!$C$23:$C$50,0)),0),0)*IF($T292="n/a",$D292*$Y292,$G292)+IFERROR(IF(AND($V292&lt;=AA$1,$W292&gt;=AA$1),INDEX(Reliability!F$23:F$50,MATCH($T292,Reliability!$C$23:$C$50,0)),0),0)*$H292*$X292*$Y292),$D292)*$R292</f>
        <v>0.12102944303332039</v>
      </c>
      <c r="AB292" s="99">
        <f>MIN((IFERROR(IF(AND($V292&lt;=AB$1,$W292&gt;=AB$1),INDEX(Reliability!G$23:G$50,MATCH($S292,Reliability!$C$23:$C$50,0)),0),0)*IF($T292="n/a",$D292*$Y292,$G292)+IFERROR(IF(AND($V292&lt;=AB$1,$W292&gt;=AB$1),INDEX(Reliability!G$23:G$50,MATCH($T292,Reliability!$C$23:$C$50,0)),0),0)*$H292*$X292*$Y292),$D292)*$R292</f>
        <v>0.11771304451382068</v>
      </c>
      <c r="AC292" s="99">
        <f>MIN((IFERROR(IF(AND($V292&lt;=AC$1,$W292&gt;=AC$1),INDEX(Reliability!H$23:H$50,MATCH($S292,Reliability!$C$23:$C$50,0)),0),0)*IF($T292="n/a",$D292*$Y292,$G292)+IFERROR(IF(AND($V292&lt;=AC$1,$W292&gt;=AC$1),INDEX(Reliability!H$23:H$50,MATCH($T292,Reliability!$C$23:$C$50,0)),0),0)*$H292*$X292*$Y292),$D292)*$R292</f>
        <v>0.1001620473979912</v>
      </c>
      <c r="AD292" s="99">
        <f>MIN((IFERROR(IF(AND($V292&lt;=AD$1,$W292&gt;=AD$1),INDEX(Reliability!I$23:I$50,MATCH($S292,Reliability!$C$23:$C$50,0)),0),0)*IF($T292="n/a",$D292*$Y292,$G292)+IFERROR(IF(AND($V292&lt;=AD$1,$W292&gt;=AD$1),INDEX(Reliability!I$23:I$50,MATCH($T292,Reliability!$C$23:$C$50,0)),0),0)*$H292*$X292*$Y292),$D292)*$R292</f>
        <v>8.261105028216173E-2</v>
      </c>
      <c r="AE292" s="99">
        <f>MIN((IFERROR(IF(AND($V292&lt;=AE$1,$W292&gt;=AE$1),INDEX(Reliability!J$23:J$50,MATCH($S292,Reliability!$C$23:$C$50,0)),0),0)*IF($T292="n/a",$D292*$Y292,$G292)+IFERROR(IF(AND($V292&lt;=AE$1,$W292&gt;=AE$1),INDEX(Reliability!J$23:J$50,MATCH($T292,Reliability!$C$23:$C$50,0)),0),0)*$H292*$X292*$Y292),$D292)*$R292</f>
        <v>7.6604612550074003E-2</v>
      </c>
      <c r="AF292" s="99">
        <f>MIN((IFERROR(IF(AND($V292&lt;=AF$1,$W292&gt;=AF$1),INDEX(Reliability!K$23:K$50,MATCH($S292,Reliability!$C$23:$C$50,0)),0),0)*IF($T292="n/a",$D292*$Y292,$G292)+IFERROR(IF(AND($V292&lt;=AF$1,$W292&gt;=AF$1),INDEX(Reliability!K$23:K$50,MATCH($T292,Reliability!$C$23:$C$50,0)),0),0)*$H292*$X292*$Y292),$D292)*$R292</f>
        <v>7.0598174817986262E-2</v>
      </c>
      <c r="AG292" s="99">
        <f>MIN((IFERROR(IF(AND($V292&lt;=AG$1,$W292&gt;=AG$1),INDEX(Reliability!L$23:L$50,MATCH($S292,Reliability!$C$23:$C$50,0)),0),0)*IF($T292="n/a",$D292*$Y292,$G292)+IFERROR(IF(AND($V292&lt;=AG$1,$W292&gt;=AG$1),INDEX(Reliability!L$23:L$50,MATCH($T292,Reliability!$C$23:$C$50,0)),0),0)*$H292*$X292*$Y292),$D292)*$R292</f>
        <v>6.9278539854389004E-2</v>
      </c>
      <c r="AH292" s="99">
        <f>MIN((IFERROR(IF(AND($V292&lt;=AH$1,$W292&gt;=AH$1),INDEX(Reliability!M$23:M$50,MATCH($S292,Reliability!$C$23:$C$50,0)),0),0)*IF($T292="n/a",$D292*$Y292,$G292)+IFERROR(IF(AND($V292&lt;=AH$1,$W292&gt;=AH$1),INDEX(Reliability!M$23:M$50,MATCH($T292,Reliability!$C$23:$C$50,0)),0),0)*$H292*$X292*$Y292),$D292)*$R292</f>
        <v>6.7958904890791746E-2</v>
      </c>
      <c r="AI292" s="99">
        <f>MIN((IFERROR(IF(AND($V292&lt;=AI$1,$W292&gt;=AI$1),INDEX(Reliability!N$23:N$50,MATCH($S292,Reliability!$C$23:$C$50,0)),0),0)*IF($T292="n/a",$D292*$Y292,$G292)+IFERROR(IF(AND($V292&lt;=AI$1,$W292&gt;=AI$1),INDEX(Reliability!N$23:N$50,MATCH($T292,Reliability!$C$23:$C$50,0)),0),0)*$H292*$X292*$Y292),$D292)*$R292</f>
        <v>6.6639269927194489E-2</v>
      </c>
      <c r="AJ292" s="99">
        <f>MIN((IFERROR(IF(AND($V292&lt;=AJ$1,$W292&gt;=AJ$1),INDEX(Reliability!O$23:O$50,MATCH($S292,Reliability!$C$23:$C$50,0)),0),0)*IF($T292="n/a",$D292*$Y292,$G292)+IFERROR(IF(AND($V292&lt;=AJ$1,$W292&gt;=AJ$1),INDEX(Reliability!O$23:O$50,MATCH($T292,Reliability!$C$23:$C$50,0)),0),0)*$H292*$X292*$Y292),$D292)*$R292</f>
        <v>6.5319634963597231E-2</v>
      </c>
      <c r="AK292" s="99">
        <f>MIN((IFERROR(IF(AND($V292&lt;=AK$1,$W292&gt;=AK$1),INDEX(Reliability!P$23:P$50,MATCH($S292,Reliability!$C$23:$C$50,0)),0),0)*IF($T292="n/a",$D292*$Y292,$G292)+IFERROR(IF(AND($V292&lt;=AK$1,$W292&gt;=AK$1),INDEX(Reliability!P$23:P$50,MATCH($T292,Reliability!$C$23:$C$50,0)),0),0)*$H292*$X292*$Y292),$D292)*$R292</f>
        <v>6.4000000000000001E-2</v>
      </c>
    </row>
    <row r="293" spans="2:37" x14ac:dyDescent="0.25">
      <c r="B293" s="118" t="str">
        <f>unique_contracts!B288</f>
        <v>LOWGAP_7_QFUNTS</v>
      </c>
      <c r="C293" s="99" t="str">
        <f>unique_contracts!D288</f>
        <v>Online</v>
      </c>
      <c r="D293" s="117">
        <f>unique_contracts!J288</f>
        <v>1.35</v>
      </c>
      <c r="E293" s="99">
        <f>unique_contracts!M288</f>
        <v>0</v>
      </c>
      <c r="F293" s="99">
        <f>unique_contracts!N288</f>
        <v>0</v>
      </c>
      <c r="G293" s="99">
        <f>unique_contracts!P288</f>
        <v>0</v>
      </c>
      <c r="H293" s="99">
        <f>unique_contracts!R288</f>
        <v>0</v>
      </c>
      <c r="I293" s="99">
        <f>unique_contracts!V288</f>
        <v>0</v>
      </c>
      <c r="J293" s="118" t="str">
        <f>unique_contracts!AB288</f>
        <v>Buy</v>
      </c>
      <c r="K293" s="99">
        <f>unique_contracts!AM288</f>
        <v>2017</v>
      </c>
      <c r="L293" s="99">
        <f>unique_contracts!AN288</f>
        <v>5</v>
      </c>
      <c r="M293" s="99">
        <f>unique_contracts!AO288</f>
        <v>15</v>
      </c>
      <c r="N293" s="99">
        <f>unique_contracts!AP288</f>
        <v>2037</v>
      </c>
      <c r="O293" s="99">
        <f>unique_contracts!AQ288</f>
        <v>5</v>
      </c>
      <c r="P293" s="99">
        <f>unique_contracts!AR288</f>
        <v>14</v>
      </c>
      <c r="Q293" s="99" t="str">
        <f>unique_contracts!BP288</f>
        <v>EnergyCapacity</v>
      </c>
      <c r="R293" s="99">
        <f t="shared" si="28"/>
        <v>1</v>
      </c>
      <c r="S293" s="99" t="str">
        <f>IFERROR(IF(AND(I293&gt;0,E293="NotHybrid"),_xlfn.CONCAT(MAX(MIN(ROUNDDOWN(I293/D293,0),8),4),INDEX(resources!$G:$G,MATCH(B293,resources!$A:$A,0))),INDEX(resources!$G:$G,MATCH(B293,resources!$A:$A,0))),"n/a")</f>
        <v>hydro</v>
      </c>
      <c r="T293" s="99" t="str">
        <f t="shared" si="29"/>
        <v>n/a</v>
      </c>
      <c r="U293" s="99" t="str">
        <f t="shared" si="30"/>
        <v>hydro</v>
      </c>
      <c r="V293" s="99">
        <f t="shared" si="31"/>
        <v>2017</v>
      </c>
      <c r="W293" s="99">
        <f t="shared" si="32"/>
        <v>2036</v>
      </c>
      <c r="X293" s="116">
        <f t="shared" si="33"/>
        <v>1</v>
      </c>
      <c r="Y293" s="116">
        <f t="shared" si="34"/>
        <v>1</v>
      </c>
      <c r="Z293" s="99">
        <f>MIN((IFERROR(IF(AND($V293&lt;=Z$1,$W293&gt;=Z$1),INDEX(Reliability!E$23:E$50,MATCH($S293,Reliability!$C$23:$C$50,0)),0),0)*IF($T293="n/a",$D293*$Y293,$G293)+IFERROR(IF(AND($V293&lt;=Z$1,$W293&gt;=Z$1),INDEX(Reliability!E$23:E$50,MATCH($T293,Reliability!$C$23:$C$50,0)),0),0)*$H293*$X293*$Y293),$D293)*$R293</f>
        <v>0.68591532529606891</v>
      </c>
      <c r="AA293" s="99">
        <f>MIN((IFERROR(IF(AND($V293&lt;=AA$1,$W293&gt;=AA$1),INDEX(Reliability!F$23:F$50,MATCH($S293,Reliability!$C$23:$C$50,0)),0),0)*IF($T293="n/a",$D293*$Y293,$G293)+IFERROR(IF(AND($V293&lt;=AA$1,$W293&gt;=AA$1),INDEX(Reliability!F$23:F$50,MATCH($T293,Reliability!$C$23:$C$50,0)),0),0)*$H293*$X293*$Y293),$D293)*$R293</f>
        <v>0.70384388406584486</v>
      </c>
      <c r="AB293" s="99">
        <f>MIN((IFERROR(IF(AND($V293&lt;=AB$1,$W293&gt;=AB$1),INDEX(Reliability!G$23:G$50,MATCH($S293,Reliability!$C$23:$C$50,0)),0),0)*IF($T293="n/a",$D293*$Y293,$G293)+IFERROR(IF(AND($V293&lt;=AB$1,$W293&gt;=AB$1),INDEX(Reliability!G$23:G$50,MATCH($T293,Reliability!$C$23:$C$50,0)),0),0)*$H293*$X293*$Y293),$D293)*$R293</f>
        <v>0.72177244283562081</v>
      </c>
      <c r="AC293" s="99">
        <f>MIN((IFERROR(IF(AND($V293&lt;=AC$1,$W293&gt;=AC$1),INDEX(Reliability!H$23:H$50,MATCH($S293,Reliability!$C$23:$C$50,0)),0),0)*IF($T293="n/a",$D293*$Y293,$G293)+IFERROR(IF(AND($V293&lt;=AC$1,$W293&gt;=AC$1),INDEX(Reliability!H$23:H$50,MATCH($T293,Reliability!$C$23:$C$50,0)),0),0)*$H293*$X293*$Y293),$D293)*$R293</f>
        <v>0.70825619471601942</v>
      </c>
      <c r="AD293" s="99">
        <f>MIN((IFERROR(IF(AND($V293&lt;=AD$1,$W293&gt;=AD$1),INDEX(Reliability!I$23:I$50,MATCH($S293,Reliability!$C$23:$C$50,0)),0),0)*IF($T293="n/a",$D293*$Y293,$G293)+IFERROR(IF(AND($V293&lt;=AD$1,$W293&gt;=AD$1),INDEX(Reliability!I$23:I$50,MATCH($T293,Reliability!$C$23:$C$50,0)),0),0)*$H293*$X293*$Y293),$D293)*$R293</f>
        <v>0.69473994659641813</v>
      </c>
      <c r="AE293" s="99">
        <f>MIN((IFERROR(IF(AND($V293&lt;=AE$1,$W293&gt;=AE$1),INDEX(Reliability!J$23:J$50,MATCH($S293,Reliability!$C$23:$C$50,0)),0),0)*IF($T293="n/a",$D293*$Y293,$G293)+IFERROR(IF(AND($V293&lt;=AE$1,$W293&gt;=AE$1),INDEX(Reliability!J$23:J$50,MATCH($T293,Reliability!$C$23:$C$50,0)),0),0)*$H293*$X293*$Y293),$D293)*$R293</f>
        <v>0.71504017144736942</v>
      </c>
      <c r="AF293" s="99">
        <f>MIN((IFERROR(IF(AND($V293&lt;=AF$1,$W293&gt;=AF$1),INDEX(Reliability!K$23:K$50,MATCH($S293,Reliability!$C$23:$C$50,0)),0),0)*IF($T293="n/a",$D293*$Y293,$G293)+IFERROR(IF(AND($V293&lt;=AF$1,$W293&gt;=AF$1),INDEX(Reliability!K$23:K$50,MATCH($T293,Reliability!$C$23:$C$50,0)),0),0)*$H293*$X293*$Y293),$D293)*$R293</f>
        <v>0.73534039629832071</v>
      </c>
      <c r="AG293" s="99">
        <f>MIN((IFERROR(IF(AND($V293&lt;=AG$1,$W293&gt;=AG$1),INDEX(Reliability!L$23:L$50,MATCH($S293,Reliability!$C$23:$C$50,0)),0),0)*IF($T293="n/a",$D293*$Y293,$G293)+IFERROR(IF(AND($V293&lt;=AG$1,$W293&gt;=AG$1),INDEX(Reliability!L$23:L$50,MATCH($T293,Reliability!$C$23:$C$50,0)),0),0)*$H293*$X293*$Y293),$D293)*$R293</f>
        <v>0.70432863443906724</v>
      </c>
      <c r="AH293" s="99">
        <f>MIN((IFERROR(IF(AND($V293&lt;=AH$1,$W293&gt;=AH$1),INDEX(Reliability!M$23:M$50,MATCH($S293,Reliability!$C$23:$C$50,0)),0),0)*IF($T293="n/a",$D293*$Y293,$G293)+IFERROR(IF(AND($V293&lt;=AH$1,$W293&gt;=AH$1),INDEX(Reliability!M$23:M$50,MATCH($T293,Reliability!$C$23:$C$50,0)),0),0)*$H293*$X293*$Y293),$D293)*$R293</f>
        <v>0.67331687257981365</v>
      </c>
      <c r="AI293" s="99">
        <f>MIN((IFERROR(IF(AND($V293&lt;=AI$1,$W293&gt;=AI$1),INDEX(Reliability!N$23:N$50,MATCH($S293,Reliability!$C$23:$C$50,0)),0),0)*IF($T293="n/a",$D293*$Y293,$G293)+IFERROR(IF(AND($V293&lt;=AI$1,$W293&gt;=AI$1),INDEX(Reliability!N$23:N$50,MATCH($T293,Reliability!$C$23:$C$50,0)),0),0)*$H293*$X293*$Y293),$D293)*$R293</f>
        <v>0.64230511072056018</v>
      </c>
      <c r="AJ293" s="99">
        <f>MIN((IFERROR(IF(AND($V293&lt;=AJ$1,$W293&gt;=AJ$1),INDEX(Reliability!O$23:O$50,MATCH($S293,Reliability!$C$23:$C$50,0)),0),0)*IF($T293="n/a",$D293*$Y293,$G293)+IFERROR(IF(AND($V293&lt;=AJ$1,$W293&gt;=AJ$1),INDEX(Reliability!O$23:O$50,MATCH($T293,Reliability!$C$23:$C$50,0)),0),0)*$H293*$X293*$Y293),$D293)*$R293</f>
        <v>0.6112933488613066</v>
      </c>
      <c r="AK293" s="99">
        <f>MIN((IFERROR(IF(AND($V293&lt;=AK$1,$W293&gt;=AK$1),INDEX(Reliability!P$23:P$50,MATCH($S293,Reliability!$C$23:$C$50,0)),0),0)*IF($T293="n/a",$D293*$Y293,$G293)+IFERROR(IF(AND($V293&lt;=AK$1,$W293&gt;=AK$1),INDEX(Reliability!P$23:P$50,MATCH($T293,Reliability!$C$23:$C$50,0)),0),0)*$H293*$X293*$Y293),$D293)*$R293</f>
        <v>0.58028158700205312</v>
      </c>
    </row>
    <row r="294" spans="2:37" x14ac:dyDescent="0.25">
      <c r="B294" s="118" t="str">
        <f>unique_contracts!B289</f>
        <v>LOWGAP_1_SUPHR</v>
      </c>
      <c r="C294" s="99" t="str">
        <f>unique_contracts!D289</f>
        <v>Online</v>
      </c>
      <c r="D294" s="117">
        <f>unique_contracts!J289</f>
        <v>0.995</v>
      </c>
      <c r="E294" s="99">
        <f>unique_contracts!M289</f>
        <v>0</v>
      </c>
      <c r="F294" s="99">
        <f>unique_contracts!N289</f>
        <v>0</v>
      </c>
      <c r="G294" s="99">
        <f>unique_contracts!P289</f>
        <v>0</v>
      </c>
      <c r="H294" s="99">
        <f>unique_contracts!R289</f>
        <v>0</v>
      </c>
      <c r="I294" s="99">
        <f>unique_contracts!V289</f>
        <v>0</v>
      </c>
      <c r="J294" s="118" t="str">
        <f>unique_contracts!AB289</f>
        <v>Buy</v>
      </c>
      <c r="K294" s="99">
        <f>unique_contracts!AM289</f>
        <v>2015</v>
      </c>
      <c r="L294" s="99">
        <f>unique_contracts!AN289</f>
        <v>1</v>
      </c>
      <c r="M294" s="99">
        <f>unique_contracts!AO289</f>
        <v>1</v>
      </c>
      <c r="N294" s="99">
        <f>unique_contracts!AP289</f>
        <v>2034</v>
      </c>
      <c r="O294" s="99">
        <f>unique_contracts!AQ289</f>
        <v>12</v>
      </c>
      <c r="P294" s="99">
        <f>unique_contracts!AR289</f>
        <v>31</v>
      </c>
      <c r="Q294" s="99" t="str">
        <f>unique_contracts!BP289</f>
        <v>EnergyCapacity</v>
      </c>
      <c r="R294" s="99">
        <f t="shared" si="28"/>
        <v>1</v>
      </c>
      <c r="S294" s="99" t="str">
        <f>IFERROR(IF(AND(I294&gt;0,E294="NotHybrid"),_xlfn.CONCAT(MAX(MIN(ROUNDDOWN(I294/D294,0),8),4),INDEX(resources!$G:$G,MATCH(B294,resources!$A:$A,0))),INDEX(resources!$G:$G,MATCH(B294,resources!$A:$A,0))),"n/a")</f>
        <v>small_hydro</v>
      </c>
      <c r="T294" s="99" t="str">
        <f t="shared" si="29"/>
        <v>n/a</v>
      </c>
      <c r="U294" s="99" t="str">
        <f t="shared" si="30"/>
        <v>small_hydro</v>
      </c>
      <c r="V294" s="99">
        <f t="shared" si="31"/>
        <v>2015</v>
      </c>
      <c r="W294" s="99">
        <f t="shared" si="32"/>
        <v>2034</v>
      </c>
      <c r="X294" s="116">
        <f t="shared" si="33"/>
        <v>1</v>
      </c>
      <c r="Y294" s="116">
        <f t="shared" si="34"/>
        <v>1</v>
      </c>
      <c r="Z294" s="99">
        <f>MIN((IFERROR(IF(AND($V294&lt;=Z$1,$W294&gt;=Z$1),INDEX(Reliability!E$23:E$50,MATCH($S294,Reliability!$C$23:$C$50,0)),0),0)*IF($T294="n/a",$D294*$Y294,$G294)+IFERROR(IF(AND($V294&lt;=Z$1,$W294&gt;=Z$1),INDEX(Reliability!E$23:E$50,MATCH($T294,Reliability!$C$23:$C$50,0)),0),0)*$H294*$X294*$Y294),$D294)*$R294</f>
        <v>0.36257398031092014</v>
      </c>
      <c r="AA294" s="99">
        <f>MIN((IFERROR(IF(AND($V294&lt;=AA$1,$W294&gt;=AA$1),INDEX(Reliability!F$23:F$50,MATCH($S294,Reliability!$C$23:$C$50,0)),0),0)*IF($T294="n/a",$D294*$Y294,$G294)+IFERROR(IF(AND($V294&lt;=AA$1,$W294&gt;=AA$1),INDEX(Reliability!F$23:F$50,MATCH($T294,Reliability!$C$23:$C$50,0)),0),0)*$H294*$X294*$Y294),$D294)*$R294</f>
        <v>0.37205099398106967</v>
      </c>
      <c r="AB294" s="99">
        <f>MIN((IFERROR(IF(AND($V294&lt;=AB$1,$W294&gt;=AB$1),INDEX(Reliability!G$23:G$50,MATCH($S294,Reliability!$C$23:$C$50,0)),0),0)*IF($T294="n/a",$D294*$Y294,$G294)+IFERROR(IF(AND($V294&lt;=AB$1,$W294&gt;=AB$1),INDEX(Reliability!G$23:G$50,MATCH($T294,Reliability!$C$23:$C$50,0)),0),0)*$H294*$X294*$Y294),$D294)*$R294</f>
        <v>0.38152800765121919</v>
      </c>
      <c r="AC294" s="99">
        <f>MIN((IFERROR(IF(AND($V294&lt;=AC$1,$W294&gt;=AC$1),INDEX(Reliability!H$23:H$50,MATCH($S294,Reliability!$C$23:$C$50,0)),0),0)*IF($T294="n/a",$D294*$Y294,$G294)+IFERROR(IF(AND($V294&lt;=AC$1,$W294&gt;=AC$1),INDEX(Reliability!H$23:H$50,MATCH($T294,Reliability!$C$23:$C$50,0)),0),0)*$H294*$X294*$Y294),$D294)*$R294</f>
        <v>0.37438333585448025</v>
      </c>
      <c r="AD294" s="99">
        <f>MIN((IFERROR(IF(AND($V294&lt;=AD$1,$W294&gt;=AD$1),INDEX(Reliability!I$23:I$50,MATCH($S294,Reliability!$C$23:$C$50,0)),0),0)*IF($T294="n/a",$D294*$Y294,$G294)+IFERROR(IF(AND($V294&lt;=AD$1,$W294&gt;=AD$1),INDEX(Reliability!I$23:I$50,MATCH($T294,Reliability!$C$23:$C$50,0)),0),0)*$H294*$X294*$Y294),$D294)*$R294</f>
        <v>0.36723866405774125</v>
      </c>
      <c r="AE294" s="99">
        <f>MIN((IFERROR(IF(AND($V294&lt;=AE$1,$W294&gt;=AE$1),INDEX(Reliability!J$23:J$50,MATCH($S294,Reliability!$C$23:$C$50,0)),0),0)*IF($T294="n/a",$D294*$Y294,$G294)+IFERROR(IF(AND($V294&lt;=AE$1,$W294&gt;=AE$1),INDEX(Reliability!J$23:J$50,MATCH($T294,Reliability!$C$23:$C$50,0)),0),0)*$H294*$X294*$Y294),$D294)*$R294</f>
        <v>0.37796933744259242</v>
      </c>
      <c r="AF294" s="99">
        <f>MIN((IFERROR(IF(AND($V294&lt;=AF$1,$W294&gt;=AF$1),INDEX(Reliability!K$23:K$50,MATCH($S294,Reliability!$C$23:$C$50,0)),0),0)*IF($T294="n/a",$D294*$Y294,$G294)+IFERROR(IF(AND($V294&lt;=AF$1,$W294&gt;=AF$1),INDEX(Reliability!K$23:K$50,MATCH($T294,Reliability!$C$23:$C$50,0)),0),0)*$H294*$X294*$Y294),$D294)*$R294</f>
        <v>0.3887000108274436</v>
      </c>
      <c r="AG294" s="99">
        <f>MIN((IFERROR(IF(AND($V294&lt;=AG$1,$W294&gt;=AG$1),INDEX(Reliability!L$23:L$50,MATCH($S294,Reliability!$C$23:$C$50,0)),0),0)*IF($T294="n/a",$D294*$Y294,$G294)+IFERROR(IF(AND($V294&lt;=AG$1,$W294&gt;=AG$1),INDEX(Reliability!L$23:L$50,MATCH($T294,Reliability!$C$23:$C$50,0)),0),0)*$H294*$X294*$Y294),$D294)*$R294</f>
        <v>0.3723072324201227</v>
      </c>
      <c r="AH294" s="99">
        <f>MIN((IFERROR(IF(AND($V294&lt;=AH$1,$W294&gt;=AH$1),INDEX(Reliability!M$23:M$50,MATCH($S294,Reliability!$C$23:$C$50,0)),0),0)*IF($T294="n/a",$D294*$Y294,$G294)+IFERROR(IF(AND($V294&lt;=AH$1,$W294&gt;=AH$1),INDEX(Reliability!M$23:M$50,MATCH($T294,Reliability!$C$23:$C$50,0)),0),0)*$H294*$X294*$Y294),$D294)*$R294</f>
        <v>0.35591445401280175</v>
      </c>
      <c r="AI294" s="99">
        <f>MIN((IFERROR(IF(AND($V294&lt;=AI$1,$W294&gt;=AI$1),INDEX(Reliability!N$23:N$50,MATCH($S294,Reliability!$C$23:$C$50,0)),0),0)*IF($T294="n/a",$D294*$Y294,$G294)+IFERROR(IF(AND($V294&lt;=AI$1,$W294&gt;=AI$1),INDEX(Reliability!N$23:N$50,MATCH($T294,Reliability!$C$23:$C$50,0)),0),0)*$H294*$X294*$Y294),$D294)*$R294</f>
        <v>0.3395216756054808</v>
      </c>
      <c r="AJ294" s="99">
        <f>MIN((IFERROR(IF(AND($V294&lt;=AJ$1,$W294&gt;=AJ$1),INDEX(Reliability!O$23:O$50,MATCH($S294,Reliability!$C$23:$C$50,0)),0),0)*IF($T294="n/a",$D294*$Y294,$G294)+IFERROR(IF(AND($V294&lt;=AJ$1,$W294&gt;=AJ$1),INDEX(Reliability!O$23:O$50,MATCH($T294,Reliability!$C$23:$C$50,0)),0),0)*$H294*$X294*$Y294),$D294)*$R294</f>
        <v>0.3231288971981599</v>
      </c>
      <c r="AK294" s="99">
        <f>MIN((IFERROR(IF(AND($V294&lt;=AK$1,$W294&gt;=AK$1),INDEX(Reliability!P$23:P$50,MATCH($S294,Reliability!$C$23:$C$50,0)),0),0)*IF($T294="n/a",$D294*$Y294,$G294)+IFERROR(IF(AND($V294&lt;=AK$1,$W294&gt;=AK$1),INDEX(Reliability!P$23:P$50,MATCH($T294,Reliability!$C$23:$C$50,0)),0),0)*$H294*$X294*$Y294),$D294)*$R294</f>
        <v>0</v>
      </c>
    </row>
    <row r="295" spans="2:37" x14ac:dyDescent="0.25">
      <c r="B295" s="118" t="str">
        <f>unique_contracts!B290</f>
        <v>LOCKFD_1_KSOLAR</v>
      </c>
      <c r="C295" s="99" t="str">
        <f>unique_contracts!D290</f>
        <v>Online</v>
      </c>
      <c r="D295" s="117">
        <f>unique_contracts!J290</f>
        <v>1</v>
      </c>
      <c r="E295" s="99">
        <f>unique_contracts!M290</f>
        <v>0</v>
      </c>
      <c r="F295" s="99">
        <f>unique_contracts!N290</f>
        <v>0</v>
      </c>
      <c r="G295" s="99">
        <f>unique_contracts!P290</f>
        <v>0</v>
      </c>
      <c r="H295" s="99">
        <f>unique_contracts!R290</f>
        <v>0</v>
      </c>
      <c r="I295" s="99">
        <f>unique_contracts!V290</f>
        <v>0</v>
      </c>
      <c r="J295" s="118" t="str">
        <f>unique_contracts!AB290</f>
        <v>Buy</v>
      </c>
      <c r="K295" s="99">
        <f>unique_contracts!AM290</f>
        <v>2014</v>
      </c>
      <c r="L295" s="99">
        <f>unique_contracts!AN290</f>
        <v>3</v>
      </c>
      <c r="M295" s="99">
        <f>unique_contracts!AO290</f>
        <v>14</v>
      </c>
      <c r="N295" s="99">
        <f>unique_contracts!AP290</f>
        <v>2034</v>
      </c>
      <c r="O295" s="99">
        <f>unique_contracts!AQ290</f>
        <v>3</v>
      </c>
      <c r="P295" s="99">
        <f>unique_contracts!AR290</f>
        <v>13</v>
      </c>
      <c r="Q295" s="99" t="str">
        <f>unique_contracts!BP290</f>
        <v>EnergyCapacity</v>
      </c>
      <c r="R295" s="99">
        <f t="shared" si="28"/>
        <v>1</v>
      </c>
      <c r="S295" s="99" t="str">
        <f>IFERROR(IF(AND(I295&gt;0,E295="NotHybrid"),_xlfn.CONCAT(MAX(MIN(ROUNDDOWN(I295/D295,0),8),4),INDEX(resources!$G:$G,MATCH(B295,resources!$A:$A,0))),INDEX(resources!$G:$G,MATCH(B295,resources!$A:$A,0))),"n/a")</f>
        <v>utility_pv</v>
      </c>
      <c r="T295" s="99" t="str">
        <f t="shared" si="29"/>
        <v>n/a</v>
      </c>
      <c r="U295" s="99" t="str">
        <f t="shared" si="30"/>
        <v>utility_pv</v>
      </c>
      <c r="V295" s="99">
        <f t="shared" si="31"/>
        <v>2014</v>
      </c>
      <c r="W295" s="99">
        <f t="shared" si="32"/>
        <v>2033</v>
      </c>
      <c r="X295" s="116">
        <f t="shared" si="33"/>
        <v>1</v>
      </c>
      <c r="Y295" s="116">
        <f t="shared" si="34"/>
        <v>1</v>
      </c>
      <c r="Z295" s="99">
        <f>MIN((IFERROR(IF(AND($V295&lt;=Z$1,$W295&gt;=Z$1),INDEX(Reliability!E$23:E$50,MATCH($S295,Reliability!$C$23:$C$50,0)),0),0)*IF($T295="n/a",$D295*$Y295,$G295)+IFERROR(IF(AND($V295&lt;=Z$1,$W295&gt;=Z$1),INDEX(Reliability!E$23:E$50,MATCH($T295,Reliability!$C$23:$C$50,0)),0),0)*$H295*$X295*$Y295),$D295)*$R295</f>
        <v>0.12434584155282009</v>
      </c>
      <c r="AA295" s="99">
        <f>MIN((IFERROR(IF(AND($V295&lt;=AA$1,$W295&gt;=AA$1),INDEX(Reliability!F$23:F$50,MATCH($S295,Reliability!$C$23:$C$50,0)),0),0)*IF($T295="n/a",$D295*$Y295,$G295)+IFERROR(IF(AND($V295&lt;=AA$1,$W295&gt;=AA$1),INDEX(Reliability!F$23:F$50,MATCH($T295,Reliability!$C$23:$C$50,0)),0),0)*$H295*$X295*$Y295),$D295)*$R295</f>
        <v>0.12102944303332039</v>
      </c>
      <c r="AB295" s="99">
        <f>MIN((IFERROR(IF(AND($V295&lt;=AB$1,$W295&gt;=AB$1),INDEX(Reliability!G$23:G$50,MATCH($S295,Reliability!$C$23:$C$50,0)),0),0)*IF($T295="n/a",$D295*$Y295,$G295)+IFERROR(IF(AND($V295&lt;=AB$1,$W295&gt;=AB$1),INDEX(Reliability!G$23:G$50,MATCH($T295,Reliability!$C$23:$C$50,0)),0),0)*$H295*$X295*$Y295),$D295)*$R295</f>
        <v>0.11771304451382068</v>
      </c>
      <c r="AC295" s="99">
        <f>MIN((IFERROR(IF(AND($V295&lt;=AC$1,$W295&gt;=AC$1),INDEX(Reliability!H$23:H$50,MATCH($S295,Reliability!$C$23:$C$50,0)),0),0)*IF($T295="n/a",$D295*$Y295,$G295)+IFERROR(IF(AND($V295&lt;=AC$1,$W295&gt;=AC$1),INDEX(Reliability!H$23:H$50,MATCH($T295,Reliability!$C$23:$C$50,0)),0),0)*$H295*$X295*$Y295),$D295)*$R295</f>
        <v>0.1001620473979912</v>
      </c>
      <c r="AD295" s="99">
        <f>MIN((IFERROR(IF(AND($V295&lt;=AD$1,$W295&gt;=AD$1),INDEX(Reliability!I$23:I$50,MATCH($S295,Reliability!$C$23:$C$50,0)),0),0)*IF($T295="n/a",$D295*$Y295,$G295)+IFERROR(IF(AND($V295&lt;=AD$1,$W295&gt;=AD$1),INDEX(Reliability!I$23:I$50,MATCH($T295,Reliability!$C$23:$C$50,0)),0),0)*$H295*$X295*$Y295),$D295)*$R295</f>
        <v>8.261105028216173E-2</v>
      </c>
      <c r="AE295" s="99">
        <f>MIN((IFERROR(IF(AND($V295&lt;=AE$1,$W295&gt;=AE$1),INDEX(Reliability!J$23:J$50,MATCH($S295,Reliability!$C$23:$C$50,0)),0),0)*IF($T295="n/a",$D295*$Y295,$G295)+IFERROR(IF(AND($V295&lt;=AE$1,$W295&gt;=AE$1),INDEX(Reliability!J$23:J$50,MATCH($T295,Reliability!$C$23:$C$50,0)),0),0)*$H295*$X295*$Y295),$D295)*$R295</f>
        <v>7.6604612550074003E-2</v>
      </c>
      <c r="AF295" s="99">
        <f>MIN((IFERROR(IF(AND($V295&lt;=AF$1,$W295&gt;=AF$1),INDEX(Reliability!K$23:K$50,MATCH($S295,Reliability!$C$23:$C$50,0)),0),0)*IF($T295="n/a",$D295*$Y295,$G295)+IFERROR(IF(AND($V295&lt;=AF$1,$W295&gt;=AF$1),INDEX(Reliability!K$23:K$50,MATCH($T295,Reliability!$C$23:$C$50,0)),0),0)*$H295*$X295*$Y295),$D295)*$R295</f>
        <v>7.0598174817986262E-2</v>
      </c>
      <c r="AG295" s="99">
        <f>MIN((IFERROR(IF(AND($V295&lt;=AG$1,$W295&gt;=AG$1),INDEX(Reliability!L$23:L$50,MATCH($S295,Reliability!$C$23:$C$50,0)),0),0)*IF($T295="n/a",$D295*$Y295,$G295)+IFERROR(IF(AND($V295&lt;=AG$1,$W295&gt;=AG$1),INDEX(Reliability!L$23:L$50,MATCH($T295,Reliability!$C$23:$C$50,0)),0),0)*$H295*$X295*$Y295),$D295)*$R295</f>
        <v>6.9278539854389004E-2</v>
      </c>
      <c r="AH295" s="99">
        <f>MIN((IFERROR(IF(AND($V295&lt;=AH$1,$W295&gt;=AH$1),INDEX(Reliability!M$23:M$50,MATCH($S295,Reliability!$C$23:$C$50,0)),0),0)*IF($T295="n/a",$D295*$Y295,$G295)+IFERROR(IF(AND($V295&lt;=AH$1,$W295&gt;=AH$1),INDEX(Reliability!M$23:M$50,MATCH($T295,Reliability!$C$23:$C$50,0)),0),0)*$H295*$X295*$Y295),$D295)*$R295</f>
        <v>6.7958904890791746E-2</v>
      </c>
      <c r="AI295" s="99">
        <f>MIN((IFERROR(IF(AND($V295&lt;=AI$1,$W295&gt;=AI$1),INDEX(Reliability!N$23:N$50,MATCH($S295,Reliability!$C$23:$C$50,0)),0),0)*IF($T295="n/a",$D295*$Y295,$G295)+IFERROR(IF(AND($V295&lt;=AI$1,$W295&gt;=AI$1),INDEX(Reliability!N$23:N$50,MATCH($T295,Reliability!$C$23:$C$50,0)),0),0)*$H295*$X295*$Y295),$D295)*$R295</f>
        <v>6.6639269927194489E-2</v>
      </c>
      <c r="AJ295" s="99">
        <f>MIN((IFERROR(IF(AND($V295&lt;=AJ$1,$W295&gt;=AJ$1),INDEX(Reliability!O$23:O$50,MATCH($S295,Reliability!$C$23:$C$50,0)),0),0)*IF($T295="n/a",$D295*$Y295,$G295)+IFERROR(IF(AND($V295&lt;=AJ$1,$W295&gt;=AJ$1),INDEX(Reliability!O$23:O$50,MATCH($T295,Reliability!$C$23:$C$50,0)),0),0)*$H295*$X295*$Y295),$D295)*$R295</f>
        <v>0</v>
      </c>
      <c r="AK295" s="99">
        <f>MIN((IFERROR(IF(AND($V295&lt;=AK$1,$W295&gt;=AK$1),INDEX(Reliability!P$23:P$50,MATCH($S295,Reliability!$C$23:$C$50,0)),0),0)*IF($T295="n/a",$D295*$Y295,$G295)+IFERROR(IF(AND($V295&lt;=AK$1,$W295&gt;=AK$1),INDEX(Reliability!P$23:P$50,MATCH($T295,Reliability!$C$23:$C$50,0)),0),0)*$H295*$X295*$Y295),$D295)*$R295</f>
        <v>0</v>
      </c>
    </row>
    <row r="296" spans="2:37" x14ac:dyDescent="0.25">
      <c r="B296" s="118" t="str">
        <f>unique_contracts!B291</f>
        <v>LOCKFD_1_BEARCK</v>
      </c>
      <c r="C296" s="99" t="str">
        <f>unique_contracts!D291</f>
        <v>Online</v>
      </c>
      <c r="D296" s="117">
        <f>unique_contracts!J291</f>
        <v>1.5</v>
      </c>
      <c r="E296" s="99">
        <f>unique_contracts!M291</f>
        <v>0</v>
      </c>
      <c r="F296" s="99">
        <f>unique_contracts!N291</f>
        <v>0</v>
      </c>
      <c r="G296" s="99">
        <f>unique_contracts!P291</f>
        <v>0</v>
      </c>
      <c r="H296" s="99">
        <f>unique_contracts!R291</f>
        <v>0</v>
      </c>
      <c r="I296" s="99">
        <f>unique_contracts!V291</f>
        <v>0</v>
      </c>
      <c r="J296" s="118" t="str">
        <f>unique_contracts!AB291</f>
        <v>Buy</v>
      </c>
      <c r="K296" s="99">
        <f>unique_contracts!AM291</f>
        <v>2014</v>
      </c>
      <c r="L296" s="99">
        <f>unique_contracts!AN291</f>
        <v>2</v>
      </c>
      <c r="M296" s="99">
        <f>unique_contracts!AO291</f>
        <v>5</v>
      </c>
      <c r="N296" s="99">
        <f>unique_contracts!AP291</f>
        <v>2034</v>
      </c>
      <c r="O296" s="99">
        <f>unique_contracts!AQ291</f>
        <v>2</v>
      </c>
      <c r="P296" s="99">
        <f>unique_contracts!AR291</f>
        <v>4</v>
      </c>
      <c r="Q296" s="99" t="str">
        <f>unique_contracts!BP291</f>
        <v>EnergyCapacity</v>
      </c>
      <c r="R296" s="99">
        <f t="shared" si="28"/>
        <v>1</v>
      </c>
      <c r="S296" s="99" t="str">
        <f>IFERROR(IF(AND(I296&gt;0,E296="NotHybrid"),_xlfn.CONCAT(MAX(MIN(ROUNDDOWN(I296/D296,0),8),4),INDEX(resources!$G:$G,MATCH(B296,resources!$A:$A,0))),INDEX(resources!$G:$G,MATCH(B296,resources!$A:$A,0))),"n/a")</f>
        <v>utility_pv</v>
      </c>
      <c r="T296" s="99" t="str">
        <f t="shared" si="29"/>
        <v>n/a</v>
      </c>
      <c r="U296" s="99" t="str">
        <f t="shared" si="30"/>
        <v>utility_pv</v>
      </c>
      <c r="V296" s="99">
        <f t="shared" si="31"/>
        <v>2014</v>
      </c>
      <c r="W296" s="99">
        <f t="shared" si="32"/>
        <v>2033</v>
      </c>
      <c r="X296" s="116">
        <f t="shared" si="33"/>
        <v>1</v>
      </c>
      <c r="Y296" s="116">
        <f t="shared" si="34"/>
        <v>1</v>
      </c>
      <c r="Z296" s="99">
        <f>MIN((IFERROR(IF(AND($V296&lt;=Z$1,$W296&gt;=Z$1),INDEX(Reliability!E$23:E$50,MATCH($S296,Reliability!$C$23:$C$50,0)),0),0)*IF($T296="n/a",$D296*$Y296,$G296)+IFERROR(IF(AND($V296&lt;=Z$1,$W296&gt;=Z$1),INDEX(Reliability!E$23:E$50,MATCH($T296,Reliability!$C$23:$C$50,0)),0),0)*$H296*$X296*$Y296),$D296)*$R296</f>
        <v>0.18651876232923015</v>
      </c>
      <c r="AA296" s="99">
        <f>MIN((IFERROR(IF(AND($V296&lt;=AA$1,$W296&gt;=AA$1),INDEX(Reliability!F$23:F$50,MATCH($S296,Reliability!$C$23:$C$50,0)),0),0)*IF($T296="n/a",$D296*$Y296,$G296)+IFERROR(IF(AND($V296&lt;=AA$1,$W296&gt;=AA$1),INDEX(Reliability!F$23:F$50,MATCH($T296,Reliability!$C$23:$C$50,0)),0),0)*$H296*$X296*$Y296),$D296)*$R296</f>
        <v>0.18154416454998057</v>
      </c>
      <c r="AB296" s="99">
        <f>MIN((IFERROR(IF(AND($V296&lt;=AB$1,$W296&gt;=AB$1),INDEX(Reliability!G$23:G$50,MATCH($S296,Reliability!$C$23:$C$50,0)),0),0)*IF($T296="n/a",$D296*$Y296,$G296)+IFERROR(IF(AND($V296&lt;=AB$1,$W296&gt;=AB$1),INDEX(Reliability!G$23:G$50,MATCH($T296,Reliability!$C$23:$C$50,0)),0),0)*$H296*$X296*$Y296),$D296)*$R296</f>
        <v>0.17656956677073102</v>
      </c>
      <c r="AC296" s="99">
        <f>MIN((IFERROR(IF(AND($V296&lt;=AC$1,$W296&gt;=AC$1),INDEX(Reliability!H$23:H$50,MATCH($S296,Reliability!$C$23:$C$50,0)),0),0)*IF($T296="n/a",$D296*$Y296,$G296)+IFERROR(IF(AND($V296&lt;=AC$1,$W296&gt;=AC$1),INDEX(Reliability!H$23:H$50,MATCH($T296,Reliability!$C$23:$C$50,0)),0),0)*$H296*$X296*$Y296),$D296)*$R296</f>
        <v>0.15024307109698681</v>
      </c>
      <c r="AD296" s="99">
        <f>MIN((IFERROR(IF(AND($V296&lt;=AD$1,$W296&gt;=AD$1),INDEX(Reliability!I$23:I$50,MATCH($S296,Reliability!$C$23:$C$50,0)),0),0)*IF($T296="n/a",$D296*$Y296,$G296)+IFERROR(IF(AND($V296&lt;=AD$1,$W296&gt;=AD$1),INDEX(Reliability!I$23:I$50,MATCH($T296,Reliability!$C$23:$C$50,0)),0),0)*$H296*$X296*$Y296),$D296)*$R296</f>
        <v>0.12391657542324259</v>
      </c>
      <c r="AE296" s="99">
        <f>MIN((IFERROR(IF(AND($V296&lt;=AE$1,$W296&gt;=AE$1),INDEX(Reliability!J$23:J$50,MATCH($S296,Reliability!$C$23:$C$50,0)),0),0)*IF($T296="n/a",$D296*$Y296,$G296)+IFERROR(IF(AND($V296&lt;=AE$1,$W296&gt;=AE$1),INDEX(Reliability!J$23:J$50,MATCH($T296,Reliability!$C$23:$C$50,0)),0),0)*$H296*$X296*$Y296),$D296)*$R296</f>
        <v>0.114906918825111</v>
      </c>
      <c r="AF296" s="99">
        <f>MIN((IFERROR(IF(AND($V296&lt;=AF$1,$W296&gt;=AF$1),INDEX(Reliability!K$23:K$50,MATCH($S296,Reliability!$C$23:$C$50,0)),0),0)*IF($T296="n/a",$D296*$Y296,$G296)+IFERROR(IF(AND($V296&lt;=AF$1,$W296&gt;=AF$1),INDEX(Reliability!K$23:K$50,MATCH($T296,Reliability!$C$23:$C$50,0)),0),0)*$H296*$X296*$Y296),$D296)*$R296</f>
        <v>0.1058972622269794</v>
      </c>
      <c r="AG296" s="99">
        <f>MIN((IFERROR(IF(AND($V296&lt;=AG$1,$W296&gt;=AG$1),INDEX(Reliability!L$23:L$50,MATCH($S296,Reliability!$C$23:$C$50,0)),0),0)*IF($T296="n/a",$D296*$Y296,$G296)+IFERROR(IF(AND($V296&lt;=AG$1,$W296&gt;=AG$1),INDEX(Reliability!L$23:L$50,MATCH($T296,Reliability!$C$23:$C$50,0)),0),0)*$H296*$X296*$Y296),$D296)*$R296</f>
        <v>0.10391780978158351</v>
      </c>
      <c r="AH296" s="99">
        <f>MIN((IFERROR(IF(AND($V296&lt;=AH$1,$W296&gt;=AH$1),INDEX(Reliability!M$23:M$50,MATCH($S296,Reliability!$C$23:$C$50,0)),0),0)*IF($T296="n/a",$D296*$Y296,$G296)+IFERROR(IF(AND($V296&lt;=AH$1,$W296&gt;=AH$1),INDEX(Reliability!M$23:M$50,MATCH($T296,Reliability!$C$23:$C$50,0)),0),0)*$H296*$X296*$Y296),$D296)*$R296</f>
        <v>0.10193835733618761</v>
      </c>
      <c r="AI296" s="99">
        <f>MIN((IFERROR(IF(AND($V296&lt;=AI$1,$W296&gt;=AI$1),INDEX(Reliability!N$23:N$50,MATCH($S296,Reliability!$C$23:$C$50,0)),0),0)*IF($T296="n/a",$D296*$Y296,$G296)+IFERROR(IF(AND($V296&lt;=AI$1,$W296&gt;=AI$1),INDEX(Reliability!N$23:N$50,MATCH($T296,Reliability!$C$23:$C$50,0)),0),0)*$H296*$X296*$Y296),$D296)*$R296</f>
        <v>9.9958904890791733E-2</v>
      </c>
      <c r="AJ296" s="99">
        <f>MIN((IFERROR(IF(AND($V296&lt;=AJ$1,$W296&gt;=AJ$1),INDEX(Reliability!O$23:O$50,MATCH($S296,Reliability!$C$23:$C$50,0)),0),0)*IF($T296="n/a",$D296*$Y296,$G296)+IFERROR(IF(AND($V296&lt;=AJ$1,$W296&gt;=AJ$1),INDEX(Reliability!O$23:O$50,MATCH($T296,Reliability!$C$23:$C$50,0)),0),0)*$H296*$X296*$Y296),$D296)*$R296</f>
        <v>0</v>
      </c>
      <c r="AK296" s="99">
        <f>MIN((IFERROR(IF(AND($V296&lt;=AK$1,$W296&gt;=AK$1),INDEX(Reliability!P$23:P$50,MATCH($S296,Reliability!$C$23:$C$50,0)),0),0)*IF($T296="n/a",$D296*$Y296,$G296)+IFERROR(IF(AND($V296&lt;=AK$1,$W296&gt;=AK$1),INDEX(Reliability!P$23:P$50,MATCH($T296,Reliability!$C$23:$C$50,0)),0),0)*$H296*$X296*$Y296),$D296)*$R296</f>
        <v>0</v>
      </c>
    </row>
    <row r="297" spans="2:37" x14ac:dyDescent="0.25">
      <c r="B297" s="118" t="str">
        <f>unique_contracts!B292</f>
        <v>LIVEOK_6_SOLAR</v>
      </c>
      <c r="C297" s="99" t="str">
        <f>unique_contracts!D292</f>
        <v>Online</v>
      </c>
      <c r="D297" s="117">
        <f>unique_contracts!J292</f>
        <v>1.25</v>
      </c>
      <c r="E297" s="99">
        <f>unique_contracts!M292</f>
        <v>0</v>
      </c>
      <c r="F297" s="99">
        <f>unique_contracts!N292</f>
        <v>0</v>
      </c>
      <c r="G297" s="99">
        <f>unique_contracts!P292</f>
        <v>0</v>
      </c>
      <c r="H297" s="99">
        <f>unique_contracts!R292</f>
        <v>0</v>
      </c>
      <c r="I297" s="99">
        <f>unique_contracts!V292</f>
        <v>0</v>
      </c>
      <c r="J297" s="118" t="str">
        <f>unique_contracts!AB292</f>
        <v>Buy</v>
      </c>
      <c r="K297" s="99">
        <f>unique_contracts!AM292</f>
        <v>2014</v>
      </c>
      <c r="L297" s="99">
        <f>unique_contracts!AN292</f>
        <v>12</v>
      </c>
      <c r="M297" s="99">
        <f>unique_contracts!AO292</f>
        <v>2</v>
      </c>
      <c r="N297" s="99">
        <f>unique_contracts!AP292</f>
        <v>2034</v>
      </c>
      <c r="O297" s="99">
        <f>unique_contracts!AQ292</f>
        <v>12</v>
      </c>
      <c r="P297" s="99">
        <f>unique_contracts!AR292</f>
        <v>1</v>
      </c>
      <c r="Q297" s="99" t="str">
        <f>unique_contracts!BP292</f>
        <v>EnergyCapacity</v>
      </c>
      <c r="R297" s="99">
        <f t="shared" si="28"/>
        <v>1</v>
      </c>
      <c r="S297" s="99" t="str">
        <f>IFERROR(IF(AND(I297&gt;0,E297="NotHybrid"),_xlfn.CONCAT(MAX(MIN(ROUNDDOWN(I297/D297,0),8),4),INDEX(resources!$G:$G,MATCH(B297,resources!$A:$A,0))),INDEX(resources!$G:$G,MATCH(B297,resources!$A:$A,0))),"n/a")</f>
        <v>utility_pv</v>
      </c>
      <c r="T297" s="99" t="str">
        <f t="shared" si="29"/>
        <v>n/a</v>
      </c>
      <c r="U297" s="99" t="str">
        <f t="shared" si="30"/>
        <v>utility_pv</v>
      </c>
      <c r="V297" s="99">
        <f t="shared" si="31"/>
        <v>2015</v>
      </c>
      <c r="W297" s="99">
        <f t="shared" si="32"/>
        <v>2034</v>
      </c>
      <c r="X297" s="116">
        <f t="shared" si="33"/>
        <v>1</v>
      </c>
      <c r="Y297" s="116">
        <f t="shared" si="34"/>
        <v>1</v>
      </c>
      <c r="Z297" s="99">
        <f>MIN((IFERROR(IF(AND($V297&lt;=Z$1,$W297&gt;=Z$1),INDEX(Reliability!E$23:E$50,MATCH($S297,Reliability!$C$23:$C$50,0)),0),0)*IF($T297="n/a",$D297*$Y297,$G297)+IFERROR(IF(AND($V297&lt;=Z$1,$W297&gt;=Z$1),INDEX(Reliability!E$23:E$50,MATCH($T297,Reliability!$C$23:$C$50,0)),0),0)*$H297*$X297*$Y297),$D297)*$R297</f>
        <v>0.15543230194102511</v>
      </c>
      <c r="AA297" s="99">
        <f>MIN((IFERROR(IF(AND($V297&lt;=AA$1,$W297&gt;=AA$1),INDEX(Reliability!F$23:F$50,MATCH($S297,Reliability!$C$23:$C$50,0)),0),0)*IF($T297="n/a",$D297*$Y297,$G297)+IFERROR(IF(AND($V297&lt;=AA$1,$W297&gt;=AA$1),INDEX(Reliability!F$23:F$50,MATCH($T297,Reliability!$C$23:$C$50,0)),0),0)*$H297*$X297*$Y297),$D297)*$R297</f>
        <v>0.15128680379165049</v>
      </c>
      <c r="AB297" s="99">
        <f>MIN((IFERROR(IF(AND($V297&lt;=AB$1,$W297&gt;=AB$1),INDEX(Reliability!G$23:G$50,MATCH($S297,Reliability!$C$23:$C$50,0)),0),0)*IF($T297="n/a",$D297*$Y297,$G297)+IFERROR(IF(AND($V297&lt;=AB$1,$W297&gt;=AB$1),INDEX(Reliability!G$23:G$50,MATCH($T297,Reliability!$C$23:$C$50,0)),0),0)*$H297*$X297*$Y297),$D297)*$R297</f>
        <v>0.14714130564227584</v>
      </c>
      <c r="AC297" s="99">
        <f>MIN((IFERROR(IF(AND($V297&lt;=AC$1,$W297&gt;=AC$1),INDEX(Reliability!H$23:H$50,MATCH($S297,Reliability!$C$23:$C$50,0)),0),0)*IF($T297="n/a",$D297*$Y297,$G297)+IFERROR(IF(AND($V297&lt;=AC$1,$W297&gt;=AC$1),INDEX(Reliability!H$23:H$50,MATCH($T297,Reliability!$C$23:$C$50,0)),0),0)*$H297*$X297*$Y297),$D297)*$R297</f>
        <v>0.12520255924748899</v>
      </c>
      <c r="AD297" s="99">
        <f>MIN((IFERROR(IF(AND($V297&lt;=AD$1,$W297&gt;=AD$1),INDEX(Reliability!I$23:I$50,MATCH($S297,Reliability!$C$23:$C$50,0)),0),0)*IF($T297="n/a",$D297*$Y297,$G297)+IFERROR(IF(AND($V297&lt;=AD$1,$W297&gt;=AD$1),INDEX(Reliability!I$23:I$50,MATCH($T297,Reliability!$C$23:$C$50,0)),0),0)*$H297*$X297*$Y297),$D297)*$R297</f>
        <v>0.10326381285270217</v>
      </c>
      <c r="AE297" s="99">
        <f>MIN((IFERROR(IF(AND($V297&lt;=AE$1,$W297&gt;=AE$1),INDEX(Reliability!J$23:J$50,MATCH($S297,Reliability!$C$23:$C$50,0)),0),0)*IF($T297="n/a",$D297*$Y297,$G297)+IFERROR(IF(AND($V297&lt;=AE$1,$W297&gt;=AE$1),INDEX(Reliability!J$23:J$50,MATCH($T297,Reliability!$C$23:$C$50,0)),0),0)*$H297*$X297*$Y297),$D297)*$R297</f>
        <v>9.5755765687592503E-2</v>
      </c>
      <c r="AF297" s="99">
        <f>MIN((IFERROR(IF(AND($V297&lt;=AF$1,$W297&gt;=AF$1),INDEX(Reliability!K$23:K$50,MATCH($S297,Reliability!$C$23:$C$50,0)),0),0)*IF($T297="n/a",$D297*$Y297,$G297)+IFERROR(IF(AND($V297&lt;=AF$1,$W297&gt;=AF$1),INDEX(Reliability!K$23:K$50,MATCH($T297,Reliability!$C$23:$C$50,0)),0),0)*$H297*$X297*$Y297),$D297)*$R297</f>
        <v>8.8247718522482824E-2</v>
      </c>
      <c r="AG297" s="99">
        <f>MIN((IFERROR(IF(AND($V297&lt;=AG$1,$W297&gt;=AG$1),INDEX(Reliability!L$23:L$50,MATCH($S297,Reliability!$C$23:$C$50,0)),0),0)*IF($T297="n/a",$D297*$Y297,$G297)+IFERROR(IF(AND($V297&lt;=AG$1,$W297&gt;=AG$1),INDEX(Reliability!L$23:L$50,MATCH($T297,Reliability!$C$23:$C$50,0)),0),0)*$H297*$X297*$Y297),$D297)*$R297</f>
        <v>8.6598174817986262E-2</v>
      </c>
      <c r="AH297" s="99">
        <f>MIN((IFERROR(IF(AND($V297&lt;=AH$1,$W297&gt;=AH$1),INDEX(Reliability!M$23:M$50,MATCH($S297,Reliability!$C$23:$C$50,0)),0),0)*IF($T297="n/a",$D297*$Y297,$G297)+IFERROR(IF(AND($V297&lt;=AH$1,$W297&gt;=AH$1),INDEX(Reliability!M$23:M$50,MATCH($T297,Reliability!$C$23:$C$50,0)),0),0)*$H297*$X297*$Y297),$D297)*$R297</f>
        <v>8.4948631113489687E-2</v>
      </c>
      <c r="AI297" s="99">
        <f>MIN((IFERROR(IF(AND($V297&lt;=AI$1,$W297&gt;=AI$1),INDEX(Reliability!N$23:N$50,MATCH($S297,Reliability!$C$23:$C$50,0)),0),0)*IF($T297="n/a",$D297*$Y297,$G297)+IFERROR(IF(AND($V297&lt;=AI$1,$W297&gt;=AI$1),INDEX(Reliability!N$23:N$50,MATCH($T297,Reliability!$C$23:$C$50,0)),0),0)*$H297*$X297*$Y297),$D297)*$R297</f>
        <v>8.3299087408993111E-2</v>
      </c>
      <c r="AJ297" s="99">
        <f>MIN((IFERROR(IF(AND($V297&lt;=AJ$1,$W297&gt;=AJ$1),INDEX(Reliability!O$23:O$50,MATCH($S297,Reliability!$C$23:$C$50,0)),0),0)*IF($T297="n/a",$D297*$Y297,$G297)+IFERROR(IF(AND($V297&lt;=AJ$1,$W297&gt;=AJ$1),INDEX(Reliability!O$23:O$50,MATCH($T297,Reliability!$C$23:$C$50,0)),0),0)*$H297*$X297*$Y297),$D297)*$R297</f>
        <v>8.1649543704496536E-2</v>
      </c>
      <c r="AK297" s="99">
        <f>MIN((IFERROR(IF(AND($V297&lt;=AK$1,$W297&gt;=AK$1),INDEX(Reliability!P$23:P$50,MATCH($S297,Reliability!$C$23:$C$50,0)),0),0)*IF($T297="n/a",$D297*$Y297,$G297)+IFERROR(IF(AND($V297&lt;=AK$1,$W297&gt;=AK$1),INDEX(Reliability!P$23:P$50,MATCH($T297,Reliability!$C$23:$C$50,0)),0),0)*$H297*$X297*$Y297),$D297)*$R297</f>
        <v>0</v>
      </c>
    </row>
    <row r="298" spans="2:37" x14ac:dyDescent="0.25">
      <c r="B298" s="118" t="str">
        <f>unique_contracts!B293</f>
        <v>LHILLS_6_SOLAR1</v>
      </c>
      <c r="C298" s="99" t="str">
        <f>unique_contracts!D293</f>
        <v>Online</v>
      </c>
      <c r="D298" s="117">
        <f>unique_contracts!J293</f>
        <v>20</v>
      </c>
      <c r="E298" s="99">
        <f>unique_contracts!M293</f>
        <v>0</v>
      </c>
      <c r="F298" s="99">
        <f>unique_contracts!N293</f>
        <v>0</v>
      </c>
      <c r="G298" s="99">
        <f>unique_contracts!P293</f>
        <v>0</v>
      </c>
      <c r="H298" s="99">
        <f>unique_contracts!R293</f>
        <v>0</v>
      </c>
      <c r="I298" s="99">
        <f>unique_contracts!V293</f>
        <v>0</v>
      </c>
      <c r="J298" s="118" t="str">
        <f>unique_contracts!AB293</f>
        <v>Buy</v>
      </c>
      <c r="K298" s="99">
        <f>unique_contracts!AM293</f>
        <v>2019</v>
      </c>
      <c r="L298" s="99">
        <f>unique_contracts!AN293</f>
        <v>1</v>
      </c>
      <c r="M298" s="99">
        <f>unique_contracts!AO293</f>
        <v>1</v>
      </c>
      <c r="N298" s="99">
        <f>unique_contracts!AP293</f>
        <v>2043</v>
      </c>
      <c r="O298" s="99">
        <f>unique_contracts!AQ293</f>
        <v>12</v>
      </c>
      <c r="P298" s="99">
        <f>unique_contracts!AR293</f>
        <v>31</v>
      </c>
      <c r="Q298" s="99" t="str">
        <f>unique_contracts!BP293</f>
        <v>EnergyCapacity</v>
      </c>
      <c r="R298" s="99">
        <f t="shared" si="28"/>
        <v>1</v>
      </c>
      <c r="S298" s="99" t="str">
        <f>IFERROR(IF(AND(I298&gt;0,E298="NotHybrid"),_xlfn.CONCAT(MAX(MIN(ROUNDDOWN(I298/D298,0),8),4),INDEX(resources!$G:$G,MATCH(B298,resources!$A:$A,0))),INDEX(resources!$G:$G,MATCH(B298,resources!$A:$A,0))),"n/a")</f>
        <v>utility_pv</v>
      </c>
      <c r="T298" s="99" t="str">
        <f t="shared" si="29"/>
        <v>n/a</v>
      </c>
      <c r="U298" s="99" t="str">
        <f t="shared" si="30"/>
        <v>utility_pv</v>
      </c>
      <c r="V298" s="99">
        <f t="shared" si="31"/>
        <v>2019</v>
      </c>
      <c r="W298" s="99">
        <f t="shared" si="32"/>
        <v>2043</v>
      </c>
      <c r="X298" s="116">
        <f t="shared" si="33"/>
        <v>1</v>
      </c>
      <c r="Y298" s="116">
        <f t="shared" si="34"/>
        <v>1</v>
      </c>
      <c r="Z298" s="99">
        <f>MIN((IFERROR(IF(AND($V298&lt;=Z$1,$W298&gt;=Z$1),INDEX(Reliability!E$23:E$50,MATCH($S298,Reliability!$C$23:$C$50,0)),0),0)*IF($T298="n/a",$D298*$Y298,$G298)+IFERROR(IF(AND($V298&lt;=Z$1,$W298&gt;=Z$1),INDEX(Reliability!E$23:E$50,MATCH($T298,Reliability!$C$23:$C$50,0)),0),0)*$H298*$X298*$Y298),$D298)*$R298</f>
        <v>2.4869168310564018</v>
      </c>
      <c r="AA298" s="99">
        <f>MIN((IFERROR(IF(AND($V298&lt;=AA$1,$W298&gt;=AA$1),INDEX(Reliability!F$23:F$50,MATCH($S298,Reliability!$C$23:$C$50,0)),0),0)*IF($T298="n/a",$D298*$Y298,$G298)+IFERROR(IF(AND($V298&lt;=AA$1,$W298&gt;=AA$1),INDEX(Reliability!F$23:F$50,MATCH($T298,Reliability!$C$23:$C$50,0)),0),0)*$H298*$X298*$Y298),$D298)*$R298</f>
        <v>2.4205888606664079</v>
      </c>
      <c r="AB298" s="99">
        <f>MIN((IFERROR(IF(AND($V298&lt;=AB$1,$W298&gt;=AB$1),INDEX(Reliability!G$23:G$50,MATCH($S298,Reliability!$C$23:$C$50,0)),0),0)*IF($T298="n/a",$D298*$Y298,$G298)+IFERROR(IF(AND($V298&lt;=AB$1,$W298&gt;=AB$1),INDEX(Reliability!G$23:G$50,MATCH($T298,Reliability!$C$23:$C$50,0)),0),0)*$H298*$X298*$Y298),$D298)*$R298</f>
        <v>2.3542608902764135</v>
      </c>
      <c r="AC298" s="99">
        <f>MIN((IFERROR(IF(AND($V298&lt;=AC$1,$W298&gt;=AC$1),INDEX(Reliability!H$23:H$50,MATCH($S298,Reliability!$C$23:$C$50,0)),0),0)*IF($T298="n/a",$D298*$Y298,$G298)+IFERROR(IF(AND($V298&lt;=AC$1,$W298&gt;=AC$1),INDEX(Reliability!H$23:H$50,MATCH($T298,Reliability!$C$23:$C$50,0)),0),0)*$H298*$X298*$Y298),$D298)*$R298</f>
        <v>2.0032409479598239</v>
      </c>
      <c r="AD298" s="99">
        <f>MIN((IFERROR(IF(AND($V298&lt;=AD$1,$W298&gt;=AD$1),INDEX(Reliability!I$23:I$50,MATCH($S298,Reliability!$C$23:$C$50,0)),0),0)*IF($T298="n/a",$D298*$Y298,$G298)+IFERROR(IF(AND($V298&lt;=AD$1,$W298&gt;=AD$1),INDEX(Reliability!I$23:I$50,MATCH($T298,Reliability!$C$23:$C$50,0)),0),0)*$H298*$X298*$Y298),$D298)*$R298</f>
        <v>1.6522210056432347</v>
      </c>
      <c r="AE298" s="99">
        <f>MIN((IFERROR(IF(AND($V298&lt;=AE$1,$W298&gt;=AE$1),INDEX(Reliability!J$23:J$50,MATCH($S298,Reliability!$C$23:$C$50,0)),0),0)*IF($T298="n/a",$D298*$Y298,$G298)+IFERROR(IF(AND($V298&lt;=AE$1,$W298&gt;=AE$1),INDEX(Reliability!J$23:J$50,MATCH($T298,Reliability!$C$23:$C$50,0)),0),0)*$H298*$X298*$Y298),$D298)*$R298</f>
        <v>1.5320922510014801</v>
      </c>
      <c r="AF298" s="99">
        <f>MIN((IFERROR(IF(AND($V298&lt;=AF$1,$W298&gt;=AF$1),INDEX(Reliability!K$23:K$50,MATCH($S298,Reliability!$C$23:$C$50,0)),0),0)*IF($T298="n/a",$D298*$Y298,$G298)+IFERROR(IF(AND($V298&lt;=AF$1,$W298&gt;=AF$1),INDEX(Reliability!K$23:K$50,MATCH($T298,Reliability!$C$23:$C$50,0)),0),0)*$H298*$X298*$Y298),$D298)*$R298</f>
        <v>1.4119634963597252</v>
      </c>
      <c r="AG298" s="99">
        <f>MIN((IFERROR(IF(AND($V298&lt;=AG$1,$W298&gt;=AG$1),INDEX(Reliability!L$23:L$50,MATCH($S298,Reliability!$C$23:$C$50,0)),0),0)*IF($T298="n/a",$D298*$Y298,$G298)+IFERROR(IF(AND($V298&lt;=AG$1,$W298&gt;=AG$1),INDEX(Reliability!L$23:L$50,MATCH($T298,Reliability!$C$23:$C$50,0)),0),0)*$H298*$X298*$Y298),$D298)*$R298</f>
        <v>1.3855707970877802</v>
      </c>
      <c r="AH298" s="99">
        <f>MIN((IFERROR(IF(AND($V298&lt;=AH$1,$W298&gt;=AH$1),INDEX(Reliability!M$23:M$50,MATCH($S298,Reliability!$C$23:$C$50,0)),0),0)*IF($T298="n/a",$D298*$Y298,$G298)+IFERROR(IF(AND($V298&lt;=AH$1,$W298&gt;=AH$1),INDEX(Reliability!M$23:M$50,MATCH($T298,Reliability!$C$23:$C$50,0)),0),0)*$H298*$X298*$Y298),$D298)*$R298</f>
        <v>1.359178097815835</v>
      </c>
      <c r="AI298" s="99">
        <f>MIN((IFERROR(IF(AND($V298&lt;=AI$1,$W298&gt;=AI$1),INDEX(Reliability!N$23:N$50,MATCH($S298,Reliability!$C$23:$C$50,0)),0),0)*IF($T298="n/a",$D298*$Y298,$G298)+IFERROR(IF(AND($V298&lt;=AI$1,$W298&gt;=AI$1),INDEX(Reliability!N$23:N$50,MATCH($T298,Reliability!$C$23:$C$50,0)),0),0)*$H298*$X298*$Y298),$D298)*$R298</f>
        <v>1.3327853985438898</v>
      </c>
      <c r="AJ298" s="99">
        <f>MIN((IFERROR(IF(AND($V298&lt;=AJ$1,$W298&gt;=AJ$1),INDEX(Reliability!O$23:O$50,MATCH($S298,Reliability!$C$23:$C$50,0)),0),0)*IF($T298="n/a",$D298*$Y298,$G298)+IFERROR(IF(AND($V298&lt;=AJ$1,$W298&gt;=AJ$1),INDEX(Reliability!O$23:O$50,MATCH($T298,Reliability!$C$23:$C$50,0)),0),0)*$H298*$X298*$Y298),$D298)*$R298</f>
        <v>1.3063926992719446</v>
      </c>
      <c r="AK298" s="99">
        <f>MIN((IFERROR(IF(AND($V298&lt;=AK$1,$W298&gt;=AK$1),INDEX(Reliability!P$23:P$50,MATCH($S298,Reliability!$C$23:$C$50,0)),0),0)*IF($T298="n/a",$D298*$Y298,$G298)+IFERROR(IF(AND($V298&lt;=AK$1,$W298&gt;=AK$1),INDEX(Reliability!P$23:P$50,MATCH($T298,Reliability!$C$23:$C$50,0)),0),0)*$H298*$X298*$Y298),$D298)*$R298</f>
        <v>1.28</v>
      </c>
    </row>
    <row r="299" spans="2:37" x14ac:dyDescent="0.25">
      <c r="B299" s="118" t="str">
        <f>unique_contracts!B294</f>
        <v>LEPRFD_1_KANSAS</v>
      </c>
      <c r="C299" s="99" t="str">
        <f>unique_contracts!D294</f>
        <v>Online</v>
      </c>
      <c r="D299" s="117">
        <f>unique_contracts!J294</f>
        <v>20</v>
      </c>
      <c r="E299" s="99">
        <f>unique_contracts!M294</f>
        <v>0</v>
      </c>
      <c r="F299" s="99">
        <f>unique_contracts!N294</f>
        <v>0</v>
      </c>
      <c r="G299" s="99">
        <f>unique_contracts!P294</f>
        <v>0</v>
      </c>
      <c r="H299" s="99">
        <f>unique_contracts!R294</f>
        <v>0</v>
      </c>
      <c r="I299" s="99">
        <f>unique_contracts!V294</f>
        <v>0</v>
      </c>
      <c r="J299" s="118" t="str">
        <f>unique_contracts!AB294</f>
        <v>Buy</v>
      </c>
      <c r="K299" s="99">
        <f>unique_contracts!AM294</f>
        <v>2018</v>
      </c>
      <c r="L299" s="99">
        <f>unique_contracts!AN294</f>
        <v>1</v>
      </c>
      <c r="M299" s="99">
        <f>unique_contracts!AO294</f>
        <v>1</v>
      </c>
      <c r="N299" s="99">
        <f>unique_contracts!AP294</f>
        <v>2037</v>
      </c>
      <c r="O299" s="99">
        <f>unique_contracts!AQ294</f>
        <v>12</v>
      </c>
      <c r="P299" s="99">
        <f>unique_contracts!AR294</f>
        <v>31</v>
      </c>
      <c r="Q299" s="99" t="str">
        <f>unique_contracts!BP294</f>
        <v>EnergyCapacity</v>
      </c>
      <c r="R299" s="99">
        <f t="shared" si="28"/>
        <v>1</v>
      </c>
      <c r="S299" s="99" t="str">
        <f>IFERROR(IF(AND(I299&gt;0,E299="NotHybrid"),_xlfn.CONCAT(MAX(MIN(ROUNDDOWN(I299/D299,0),8),4),INDEX(resources!$G:$G,MATCH(B299,resources!$A:$A,0))),INDEX(resources!$G:$G,MATCH(B299,resources!$A:$A,0))),"n/a")</f>
        <v>utility_pv</v>
      </c>
      <c r="T299" s="99" t="str">
        <f t="shared" si="29"/>
        <v>n/a</v>
      </c>
      <c r="U299" s="99" t="str">
        <f t="shared" si="30"/>
        <v>utility_pv</v>
      </c>
      <c r="V299" s="99">
        <f t="shared" si="31"/>
        <v>2018</v>
      </c>
      <c r="W299" s="99">
        <f t="shared" si="32"/>
        <v>2037</v>
      </c>
      <c r="X299" s="116">
        <f t="shared" si="33"/>
        <v>1</v>
      </c>
      <c r="Y299" s="116">
        <f t="shared" si="34"/>
        <v>1</v>
      </c>
      <c r="Z299" s="99">
        <f>MIN((IFERROR(IF(AND($V299&lt;=Z$1,$W299&gt;=Z$1),INDEX(Reliability!E$23:E$50,MATCH($S299,Reliability!$C$23:$C$50,0)),0),0)*IF($T299="n/a",$D299*$Y299,$G299)+IFERROR(IF(AND($V299&lt;=Z$1,$W299&gt;=Z$1),INDEX(Reliability!E$23:E$50,MATCH($T299,Reliability!$C$23:$C$50,0)),0),0)*$H299*$X299*$Y299),$D299)*$R299</f>
        <v>2.4869168310564018</v>
      </c>
      <c r="AA299" s="99">
        <f>MIN((IFERROR(IF(AND($V299&lt;=AA$1,$W299&gt;=AA$1),INDEX(Reliability!F$23:F$50,MATCH($S299,Reliability!$C$23:$C$50,0)),0),0)*IF($T299="n/a",$D299*$Y299,$G299)+IFERROR(IF(AND($V299&lt;=AA$1,$W299&gt;=AA$1),INDEX(Reliability!F$23:F$50,MATCH($T299,Reliability!$C$23:$C$50,0)),0),0)*$H299*$X299*$Y299),$D299)*$R299</f>
        <v>2.4205888606664079</v>
      </c>
      <c r="AB299" s="99">
        <f>MIN((IFERROR(IF(AND($V299&lt;=AB$1,$W299&gt;=AB$1),INDEX(Reliability!G$23:G$50,MATCH($S299,Reliability!$C$23:$C$50,0)),0),0)*IF($T299="n/a",$D299*$Y299,$G299)+IFERROR(IF(AND($V299&lt;=AB$1,$W299&gt;=AB$1),INDEX(Reliability!G$23:G$50,MATCH($T299,Reliability!$C$23:$C$50,0)),0),0)*$H299*$X299*$Y299),$D299)*$R299</f>
        <v>2.3542608902764135</v>
      </c>
      <c r="AC299" s="99">
        <f>MIN((IFERROR(IF(AND($V299&lt;=AC$1,$W299&gt;=AC$1),INDEX(Reliability!H$23:H$50,MATCH($S299,Reliability!$C$23:$C$50,0)),0),0)*IF($T299="n/a",$D299*$Y299,$G299)+IFERROR(IF(AND($V299&lt;=AC$1,$W299&gt;=AC$1),INDEX(Reliability!H$23:H$50,MATCH($T299,Reliability!$C$23:$C$50,0)),0),0)*$H299*$X299*$Y299),$D299)*$R299</f>
        <v>2.0032409479598239</v>
      </c>
      <c r="AD299" s="99">
        <f>MIN((IFERROR(IF(AND($V299&lt;=AD$1,$W299&gt;=AD$1),INDEX(Reliability!I$23:I$50,MATCH($S299,Reliability!$C$23:$C$50,0)),0),0)*IF($T299="n/a",$D299*$Y299,$G299)+IFERROR(IF(AND($V299&lt;=AD$1,$W299&gt;=AD$1),INDEX(Reliability!I$23:I$50,MATCH($T299,Reliability!$C$23:$C$50,0)),0),0)*$H299*$X299*$Y299),$D299)*$R299</f>
        <v>1.6522210056432347</v>
      </c>
      <c r="AE299" s="99">
        <f>MIN((IFERROR(IF(AND($V299&lt;=AE$1,$W299&gt;=AE$1),INDEX(Reliability!J$23:J$50,MATCH($S299,Reliability!$C$23:$C$50,0)),0),0)*IF($T299="n/a",$D299*$Y299,$G299)+IFERROR(IF(AND($V299&lt;=AE$1,$W299&gt;=AE$1),INDEX(Reliability!J$23:J$50,MATCH($T299,Reliability!$C$23:$C$50,0)),0),0)*$H299*$X299*$Y299),$D299)*$R299</f>
        <v>1.5320922510014801</v>
      </c>
      <c r="AF299" s="99">
        <f>MIN((IFERROR(IF(AND($V299&lt;=AF$1,$W299&gt;=AF$1),INDEX(Reliability!K$23:K$50,MATCH($S299,Reliability!$C$23:$C$50,0)),0),0)*IF($T299="n/a",$D299*$Y299,$G299)+IFERROR(IF(AND($V299&lt;=AF$1,$W299&gt;=AF$1),INDEX(Reliability!K$23:K$50,MATCH($T299,Reliability!$C$23:$C$50,0)),0),0)*$H299*$X299*$Y299),$D299)*$R299</f>
        <v>1.4119634963597252</v>
      </c>
      <c r="AG299" s="99">
        <f>MIN((IFERROR(IF(AND($V299&lt;=AG$1,$W299&gt;=AG$1),INDEX(Reliability!L$23:L$50,MATCH($S299,Reliability!$C$23:$C$50,0)),0),0)*IF($T299="n/a",$D299*$Y299,$G299)+IFERROR(IF(AND($V299&lt;=AG$1,$W299&gt;=AG$1),INDEX(Reliability!L$23:L$50,MATCH($T299,Reliability!$C$23:$C$50,0)),0),0)*$H299*$X299*$Y299),$D299)*$R299</f>
        <v>1.3855707970877802</v>
      </c>
      <c r="AH299" s="99">
        <f>MIN((IFERROR(IF(AND($V299&lt;=AH$1,$W299&gt;=AH$1),INDEX(Reliability!M$23:M$50,MATCH($S299,Reliability!$C$23:$C$50,0)),0),0)*IF($T299="n/a",$D299*$Y299,$G299)+IFERROR(IF(AND($V299&lt;=AH$1,$W299&gt;=AH$1),INDEX(Reliability!M$23:M$50,MATCH($T299,Reliability!$C$23:$C$50,0)),0),0)*$H299*$X299*$Y299),$D299)*$R299</f>
        <v>1.359178097815835</v>
      </c>
      <c r="AI299" s="99">
        <f>MIN((IFERROR(IF(AND($V299&lt;=AI$1,$W299&gt;=AI$1),INDEX(Reliability!N$23:N$50,MATCH($S299,Reliability!$C$23:$C$50,0)),0),0)*IF($T299="n/a",$D299*$Y299,$G299)+IFERROR(IF(AND($V299&lt;=AI$1,$W299&gt;=AI$1),INDEX(Reliability!N$23:N$50,MATCH($T299,Reliability!$C$23:$C$50,0)),0),0)*$H299*$X299*$Y299),$D299)*$R299</f>
        <v>1.3327853985438898</v>
      </c>
      <c r="AJ299" s="99">
        <f>MIN((IFERROR(IF(AND($V299&lt;=AJ$1,$W299&gt;=AJ$1),INDEX(Reliability!O$23:O$50,MATCH($S299,Reliability!$C$23:$C$50,0)),0),0)*IF($T299="n/a",$D299*$Y299,$G299)+IFERROR(IF(AND($V299&lt;=AJ$1,$W299&gt;=AJ$1),INDEX(Reliability!O$23:O$50,MATCH($T299,Reliability!$C$23:$C$50,0)),0),0)*$H299*$X299*$Y299),$D299)*$R299</f>
        <v>1.3063926992719446</v>
      </c>
      <c r="AK299" s="99">
        <f>MIN((IFERROR(IF(AND($V299&lt;=AK$1,$W299&gt;=AK$1),INDEX(Reliability!P$23:P$50,MATCH($S299,Reliability!$C$23:$C$50,0)),0),0)*IF($T299="n/a",$D299*$Y299,$G299)+IFERROR(IF(AND($V299&lt;=AK$1,$W299&gt;=AK$1),INDEX(Reliability!P$23:P$50,MATCH($T299,Reliability!$C$23:$C$50,0)),0),0)*$H299*$X299*$Y299),$D299)*$R299</f>
        <v>1.28</v>
      </c>
    </row>
    <row r="300" spans="2:37" x14ac:dyDescent="0.25">
      <c r="B300" s="118" t="str">
        <f>unique_contracts!B295</f>
        <v>LECONT_2_LESBT1</v>
      </c>
      <c r="C300" s="99" t="str">
        <f>unique_contracts!D295</f>
        <v>Online</v>
      </c>
      <c r="D300" s="117">
        <f>unique_contracts!J295</f>
        <v>40</v>
      </c>
      <c r="E300" s="99">
        <f>unique_contracts!M295</f>
        <v>0</v>
      </c>
      <c r="F300" s="99">
        <f>unique_contracts!N295</f>
        <v>0</v>
      </c>
      <c r="G300" s="99">
        <f>unique_contracts!P295</f>
        <v>0</v>
      </c>
      <c r="H300" s="99">
        <f>unique_contracts!R295</f>
        <v>0</v>
      </c>
      <c r="I300" s="99">
        <f>unique_contracts!V295</f>
        <v>160</v>
      </c>
      <c r="J300" s="118" t="str">
        <f>unique_contracts!AB295</f>
        <v>Buy</v>
      </c>
      <c r="K300" s="99">
        <f>unique_contracts!AM295</f>
        <v>2022</v>
      </c>
      <c r="L300" s="99">
        <f>unique_contracts!AN295</f>
        <v>9</v>
      </c>
      <c r="M300" s="99">
        <f>unique_contracts!AO295</f>
        <v>1</v>
      </c>
      <c r="N300" s="99">
        <f>unique_contracts!AP295</f>
        <v>2037</v>
      </c>
      <c r="O300" s="99">
        <f>unique_contracts!AQ295</f>
        <v>8</v>
      </c>
      <c r="P300" s="99">
        <f>unique_contracts!AR295</f>
        <v>31</v>
      </c>
      <c r="Q300" s="99" t="str">
        <f>unique_contracts!BP295</f>
        <v>CapacityOnly</v>
      </c>
      <c r="R300" s="99">
        <f t="shared" si="28"/>
        <v>1</v>
      </c>
      <c r="S300" s="99" t="str">
        <f>IFERROR(IF(AND(I300&gt;0,E300="NotHybrid"),_xlfn.CONCAT(MAX(MIN(ROUNDDOWN(I300/D300,0),8),4),INDEX(resources!$G:$G,MATCH(B300,resources!$A:$A,0))),INDEX(resources!$G:$G,MATCH(B300,resources!$A:$A,0))),"n/a")</f>
        <v>hr_batteries</v>
      </c>
      <c r="T300" s="99" t="str">
        <f t="shared" si="29"/>
        <v>n/a</v>
      </c>
      <c r="U300" s="99" t="str">
        <f t="shared" si="30"/>
        <v>hr_batteries</v>
      </c>
      <c r="V300" s="99">
        <f t="shared" si="31"/>
        <v>2023</v>
      </c>
      <c r="W300" s="99">
        <f t="shared" si="32"/>
        <v>2036</v>
      </c>
      <c r="X300" s="116">
        <f t="shared" si="33"/>
        <v>1</v>
      </c>
      <c r="Y300" s="116">
        <f t="shared" si="34"/>
        <v>1</v>
      </c>
      <c r="Z300" s="99">
        <f>MIN((IFERROR(IF(AND($V300&lt;=Z$1,$W300&gt;=Z$1),INDEX(Reliability!E$23:E$50,MATCH($S300,Reliability!$C$23:$C$50,0)),0),0)*IF($T300="n/a",$D300*$Y300,$G300)+IFERROR(IF(AND($V300&lt;=Z$1,$W300&gt;=Z$1),INDEX(Reliability!E$23:E$50,MATCH($T300,Reliability!$C$23:$C$50,0)),0),0)*$H300*$X300*$Y300),$D300)*$R300</f>
        <v>0</v>
      </c>
      <c r="AA300" s="99">
        <f>MIN((IFERROR(IF(AND($V300&lt;=AA$1,$W300&gt;=AA$1),INDEX(Reliability!F$23:F$50,MATCH($S300,Reliability!$C$23:$C$50,0)),0),0)*IF($T300="n/a",$D300*$Y300,$G300)+IFERROR(IF(AND($V300&lt;=AA$1,$W300&gt;=AA$1),INDEX(Reliability!F$23:F$50,MATCH($T300,Reliability!$C$23:$C$50,0)),0),0)*$H300*$X300*$Y300),$D300)*$R300</f>
        <v>0</v>
      </c>
      <c r="AB300" s="99">
        <f>MIN((IFERROR(IF(AND($V300&lt;=AB$1,$W300&gt;=AB$1),INDEX(Reliability!G$23:G$50,MATCH($S300,Reliability!$C$23:$C$50,0)),0),0)*IF($T300="n/a",$D300*$Y300,$G300)+IFERROR(IF(AND($V300&lt;=AB$1,$W300&gt;=AB$1),INDEX(Reliability!G$23:G$50,MATCH($T300,Reliability!$C$23:$C$50,0)),0),0)*$H300*$X300*$Y300),$D300)*$R300</f>
        <v>0</v>
      </c>
      <c r="AC300" s="99">
        <f>MIN((IFERROR(IF(AND($V300&lt;=AC$1,$W300&gt;=AC$1),INDEX(Reliability!H$23:H$50,MATCH($S300,Reliability!$C$23:$C$50,0)),0),0)*IF($T300="n/a",$D300*$Y300,$G300)+IFERROR(IF(AND($V300&lt;=AC$1,$W300&gt;=AC$1),INDEX(Reliability!H$23:H$50,MATCH($T300,Reliability!$C$23:$C$50,0)),0),0)*$H300*$X300*$Y300),$D300)*$R300</f>
        <v>0</v>
      </c>
      <c r="AD300" s="99">
        <f>MIN((IFERROR(IF(AND($V300&lt;=AD$1,$W300&gt;=AD$1),INDEX(Reliability!I$23:I$50,MATCH($S300,Reliability!$C$23:$C$50,0)),0),0)*IF($T300="n/a",$D300*$Y300,$G300)+IFERROR(IF(AND($V300&lt;=AD$1,$W300&gt;=AD$1),INDEX(Reliability!I$23:I$50,MATCH($T300,Reliability!$C$23:$C$50,0)),0),0)*$H300*$X300*$Y300),$D300)*$R300</f>
        <v>0</v>
      </c>
      <c r="AE300" s="99">
        <f>MIN((IFERROR(IF(AND($V300&lt;=AE$1,$W300&gt;=AE$1),INDEX(Reliability!J$23:J$50,MATCH($S300,Reliability!$C$23:$C$50,0)),0),0)*IF($T300="n/a",$D300*$Y300,$G300)+IFERROR(IF(AND($V300&lt;=AE$1,$W300&gt;=AE$1),INDEX(Reliability!J$23:J$50,MATCH($T300,Reliability!$C$23:$C$50,0)),0),0)*$H300*$X300*$Y300),$D300)*$R300</f>
        <v>0</v>
      </c>
      <c r="AF300" s="99">
        <f>MIN((IFERROR(IF(AND($V300&lt;=AF$1,$W300&gt;=AF$1),INDEX(Reliability!K$23:K$50,MATCH($S300,Reliability!$C$23:$C$50,0)),0),0)*IF($T300="n/a",$D300*$Y300,$G300)+IFERROR(IF(AND($V300&lt;=AF$1,$W300&gt;=AF$1),INDEX(Reliability!K$23:K$50,MATCH($T300,Reliability!$C$23:$C$50,0)),0),0)*$H300*$X300*$Y300),$D300)*$R300</f>
        <v>0</v>
      </c>
      <c r="AG300" s="99">
        <f>MIN((IFERROR(IF(AND($V300&lt;=AG$1,$W300&gt;=AG$1),INDEX(Reliability!L$23:L$50,MATCH($S300,Reliability!$C$23:$C$50,0)),0),0)*IF($T300="n/a",$D300*$Y300,$G300)+IFERROR(IF(AND($V300&lt;=AG$1,$W300&gt;=AG$1),INDEX(Reliability!L$23:L$50,MATCH($T300,Reliability!$C$23:$C$50,0)),0),0)*$H300*$X300*$Y300),$D300)*$R300</f>
        <v>0</v>
      </c>
      <c r="AH300" s="99">
        <f>MIN((IFERROR(IF(AND($V300&lt;=AH$1,$W300&gt;=AH$1),INDEX(Reliability!M$23:M$50,MATCH($S300,Reliability!$C$23:$C$50,0)),0),0)*IF($T300="n/a",$D300*$Y300,$G300)+IFERROR(IF(AND($V300&lt;=AH$1,$W300&gt;=AH$1),INDEX(Reliability!M$23:M$50,MATCH($T300,Reliability!$C$23:$C$50,0)),0),0)*$H300*$X300*$Y300),$D300)*$R300</f>
        <v>0</v>
      </c>
      <c r="AI300" s="99">
        <f>MIN((IFERROR(IF(AND($V300&lt;=AI$1,$W300&gt;=AI$1),INDEX(Reliability!N$23:N$50,MATCH($S300,Reliability!$C$23:$C$50,0)),0),0)*IF($T300="n/a",$D300*$Y300,$G300)+IFERROR(IF(AND($V300&lt;=AI$1,$W300&gt;=AI$1),INDEX(Reliability!N$23:N$50,MATCH($T300,Reliability!$C$23:$C$50,0)),0),0)*$H300*$X300*$Y300),$D300)*$R300</f>
        <v>0</v>
      </c>
      <c r="AJ300" s="99">
        <f>MIN((IFERROR(IF(AND($V300&lt;=AJ$1,$W300&gt;=AJ$1),INDEX(Reliability!O$23:O$50,MATCH($S300,Reliability!$C$23:$C$50,0)),0),0)*IF($T300="n/a",$D300*$Y300,$G300)+IFERROR(IF(AND($V300&lt;=AJ$1,$W300&gt;=AJ$1),INDEX(Reliability!O$23:O$50,MATCH($T300,Reliability!$C$23:$C$50,0)),0),0)*$H300*$X300*$Y300),$D300)*$R300</f>
        <v>0</v>
      </c>
      <c r="AK300" s="99">
        <f>MIN((IFERROR(IF(AND($V300&lt;=AK$1,$W300&gt;=AK$1),INDEX(Reliability!P$23:P$50,MATCH($S300,Reliability!$C$23:$C$50,0)),0),0)*IF($T300="n/a",$D300*$Y300,$G300)+IFERROR(IF(AND($V300&lt;=AK$1,$W300&gt;=AK$1),INDEX(Reliability!P$23:P$50,MATCH($T300,Reliability!$C$23:$C$50,0)),0),0)*$H300*$X300*$Y300),$D300)*$R300</f>
        <v>0</v>
      </c>
    </row>
    <row r="301" spans="2:37" x14ac:dyDescent="0.25">
      <c r="B301" s="118" t="str">
        <f>unique_contracts!B296</f>
        <v>LAMONT_1_SOLAR3</v>
      </c>
      <c r="C301" s="99" t="str">
        <f>unique_contracts!D296</f>
        <v>Online</v>
      </c>
      <c r="D301" s="117">
        <f>unique_contracts!J296</f>
        <v>15</v>
      </c>
      <c r="E301" s="99">
        <f>unique_contracts!M296</f>
        <v>0</v>
      </c>
      <c r="F301" s="99">
        <f>unique_contracts!N296</f>
        <v>0</v>
      </c>
      <c r="G301" s="99">
        <f>unique_contracts!P296</f>
        <v>0</v>
      </c>
      <c r="H301" s="99">
        <f>unique_contracts!R296</f>
        <v>0</v>
      </c>
      <c r="I301" s="99">
        <f>unique_contracts!V296</f>
        <v>0</v>
      </c>
      <c r="J301" s="118" t="str">
        <f>unique_contracts!AB296</f>
        <v>Buy</v>
      </c>
      <c r="K301" s="99">
        <f>unique_contracts!AM296</f>
        <v>2016</v>
      </c>
      <c r="L301" s="99">
        <f>unique_contracts!AN296</f>
        <v>2</v>
      </c>
      <c r="M301" s="99">
        <f>unique_contracts!AO296</f>
        <v>25</v>
      </c>
      <c r="N301" s="99">
        <f>unique_contracts!AP296</f>
        <v>2036</v>
      </c>
      <c r="O301" s="99">
        <f>unique_contracts!AQ296</f>
        <v>2</v>
      </c>
      <c r="P301" s="99">
        <f>unique_contracts!AR296</f>
        <v>24</v>
      </c>
      <c r="Q301" s="99" t="str">
        <f>unique_contracts!BP296</f>
        <v>EnergyCapacity</v>
      </c>
      <c r="R301" s="99">
        <f t="shared" si="28"/>
        <v>1</v>
      </c>
      <c r="S301" s="99" t="str">
        <f>IFERROR(IF(AND(I301&gt;0,E301="NotHybrid"),_xlfn.CONCAT(MAX(MIN(ROUNDDOWN(I301/D301,0),8),4),INDEX(resources!$G:$G,MATCH(B301,resources!$A:$A,0))),INDEX(resources!$G:$G,MATCH(B301,resources!$A:$A,0))),"n/a")</f>
        <v>utility_pv</v>
      </c>
      <c r="T301" s="99" t="str">
        <f t="shared" si="29"/>
        <v>n/a</v>
      </c>
      <c r="U301" s="99" t="str">
        <f t="shared" si="30"/>
        <v>utility_pv</v>
      </c>
      <c r="V301" s="99">
        <f t="shared" si="31"/>
        <v>2016</v>
      </c>
      <c r="W301" s="99">
        <f t="shared" si="32"/>
        <v>2035</v>
      </c>
      <c r="X301" s="116">
        <f t="shared" si="33"/>
        <v>1</v>
      </c>
      <c r="Y301" s="116">
        <f t="shared" si="34"/>
        <v>1</v>
      </c>
      <c r="Z301" s="99">
        <f>MIN((IFERROR(IF(AND($V301&lt;=Z$1,$W301&gt;=Z$1),INDEX(Reliability!E$23:E$50,MATCH($S301,Reliability!$C$23:$C$50,0)),0),0)*IF($T301="n/a",$D301*$Y301,$G301)+IFERROR(IF(AND($V301&lt;=Z$1,$W301&gt;=Z$1),INDEX(Reliability!E$23:E$50,MATCH($T301,Reliability!$C$23:$C$50,0)),0),0)*$H301*$X301*$Y301),$D301)*$R301</f>
        <v>1.8651876232923015</v>
      </c>
      <c r="AA301" s="99">
        <f>MIN((IFERROR(IF(AND($V301&lt;=AA$1,$W301&gt;=AA$1),INDEX(Reliability!F$23:F$50,MATCH($S301,Reliability!$C$23:$C$50,0)),0),0)*IF($T301="n/a",$D301*$Y301,$G301)+IFERROR(IF(AND($V301&lt;=AA$1,$W301&gt;=AA$1),INDEX(Reliability!F$23:F$50,MATCH($T301,Reliability!$C$23:$C$50,0)),0),0)*$H301*$X301*$Y301),$D301)*$R301</f>
        <v>1.8154416454998059</v>
      </c>
      <c r="AB301" s="99">
        <f>MIN((IFERROR(IF(AND($V301&lt;=AB$1,$W301&gt;=AB$1),INDEX(Reliability!G$23:G$50,MATCH($S301,Reliability!$C$23:$C$50,0)),0),0)*IF($T301="n/a",$D301*$Y301,$G301)+IFERROR(IF(AND($V301&lt;=AB$1,$W301&gt;=AB$1),INDEX(Reliability!G$23:G$50,MATCH($T301,Reliability!$C$23:$C$50,0)),0),0)*$H301*$X301*$Y301),$D301)*$R301</f>
        <v>1.7656956677073103</v>
      </c>
      <c r="AC301" s="99">
        <f>MIN((IFERROR(IF(AND($V301&lt;=AC$1,$W301&gt;=AC$1),INDEX(Reliability!H$23:H$50,MATCH($S301,Reliability!$C$23:$C$50,0)),0),0)*IF($T301="n/a",$D301*$Y301,$G301)+IFERROR(IF(AND($V301&lt;=AC$1,$W301&gt;=AC$1),INDEX(Reliability!H$23:H$50,MATCH($T301,Reliability!$C$23:$C$50,0)),0),0)*$H301*$X301*$Y301),$D301)*$R301</f>
        <v>1.502430710969868</v>
      </c>
      <c r="AD301" s="99">
        <f>MIN((IFERROR(IF(AND($V301&lt;=AD$1,$W301&gt;=AD$1),INDEX(Reliability!I$23:I$50,MATCH($S301,Reliability!$C$23:$C$50,0)),0),0)*IF($T301="n/a",$D301*$Y301,$G301)+IFERROR(IF(AND($V301&lt;=AD$1,$W301&gt;=AD$1),INDEX(Reliability!I$23:I$50,MATCH($T301,Reliability!$C$23:$C$50,0)),0),0)*$H301*$X301*$Y301),$D301)*$R301</f>
        <v>1.2391657542324259</v>
      </c>
      <c r="AE301" s="99">
        <f>MIN((IFERROR(IF(AND($V301&lt;=AE$1,$W301&gt;=AE$1),INDEX(Reliability!J$23:J$50,MATCH($S301,Reliability!$C$23:$C$50,0)),0),0)*IF($T301="n/a",$D301*$Y301,$G301)+IFERROR(IF(AND($V301&lt;=AE$1,$W301&gt;=AE$1),INDEX(Reliability!J$23:J$50,MATCH($T301,Reliability!$C$23:$C$50,0)),0),0)*$H301*$X301*$Y301),$D301)*$R301</f>
        <v>1.1490691882511102</v>
      </c>
      <c r="AF301" s="99">
        <f>MIN((IFERROR(IF(AND($V301&lt;=AF$1,$W301&gt;=AF$1),INDEX(Reliability!K$23:K$50,MATCH($S301,Reliability!$C$23:$C$50,0)),0),0)*IF($T301="n/a",$D301*$Y301,$G301)+IFERROR(IF(AND($V301&lt;=AF$1,$W301&gt;=AF$1),INDEX(Reliability!K$23:K$50,MATCH($T301,Reliability!$C$23:$C$50,0)),0),0)*$H301*$X301*$Y301),$D301)*$R301</f>
        <v>1.0589726222697939</v>
      </c>
      <c r="AG301" s="99">
        <f>MIN((IFERROR(IF(AND($V301&lt;=AG$1,$W301&gt;=AG$1),INDEX(Reliability!L$23:L$50,MATCH($S301,Reliability!$C$23:$C$50,0)),0),0)*IF($T301="n/a",$D301*$Y301,$G301)+IFERROR(IF(AND($V301&lt;=AG$1,$W301&gt;=AG$1),INDEX(Reliability!L$23:L$50,MATCH($T301,Reliability!$C$23:$C$50,0)),0),0)*$H301*$X301*$Y301),$D301)*$R301</f>
        <v>1.0391780978158351</v>
      </c>
      <c r="AH301" s="99">
        <f>MIN((IFERROR(IF(AND($V301&lt;=AH$1,$W301&gt;=AH$1),INDEX(Reliability!M$23:M$50,MATCH($S301,Reliability!$C$23:$C$50,0)),0),0)*IF($T301="n/a",$D301*$Y301,$G301)+IFERROR(IF(AND($V301&lt;=AH$1,$W301&gt;=AH$1),INDEX(Reliability!M$23:M$50,MATCH($T301,Reliability!$C$23:$C$50,0)),0),0)*$H301*$X301*$Y301),$D301)*$R301</f>
        <v>1.0193835733618761</v>
      </c>
      <c r="AI301" s="99">
        <f>MIN((IFERROR(IF(AND($V301&lt;=AI$1,$W301&gt;=AI$1),INDEX(Reliability!N$23:N$50,MATCH($S301,Reliability!$C$23:$C$50,0)),0),0)*IF($T301="n/a",$D301*$Y301,$G301)+IFERROR(IF(AND($V301&lt;=AI$1,$W301&gt;=AI$1),INDEX(Reliability!N$23:N$50,MATCH($T301,Reliability!$C$23:$C$50,0)),0),0)*$H301*$X301*$Y301),$D301)*$R301</f>
        <v>0.99958904890791733</v>
      </c>
      <c r="AJ301" s="99">
        <f>MIN((IFERROR(IF(AND($V301&lt;=AJ$1,$W301&gt;=AJ$1),INDEX(Reliability!O$23:O$50,MATCH($S301,Reliability!$C$23:$C$50,0)),0),0)*IF($T301="n/a",$D301*$Y301,$G301)+IFERROR(IF(AND($V301&lt;=AJ$1,$W301&gt;=AJ$1),INDEX(Reliability!O$23:O$50,MATCH($T301,Reliability!$C$23:$C$50,0)),0),0)*$H301*$X301*$Y301),$D301)*$R301</f>
        <v>0.97979452445395843</v>
      </c>
      <c r="AK301" s="99">
        <f>MIN((IFERROR(IF(AND($V301&lt;=AK$1,$W301&gt;=AK$1),INDEX(Reliability!P$23:P$50,MATCH($S301,Reliability!$C$23:$C$50,0)),0),0)*IF($T301="n/a",$D301*$Y301,$G301)+IFERROR(IF(AND($V301&lt;=AK$1,$W301&gt;=AK$1),INDEX(Reliability!P$23:P$50,MATCH($T301,Reliability!$C$23:$C$50,0)),0),0)*$H301*$X301*$Y301),$D301)*$R301</f>
        <v>0.96</v>
      </c>
    </row>
    <row r="302" spans="2:37" x14ac:dyDescent="0.25">
      <c r="B302" s="118" t="str">
        <f>unique_contracts!B297</f>
        <v>LAMONT_1_SOLAR2</v>
      </c>
      <c r="C302" s="99" t="str">
        <f>unique_contracts!D297</f>
        <v>Online</v>
      </c>
      <c r="D302" s="117">
        <f>unique_contracts!J297</f>
        <v>20</v>
      </c>
      <c r="E302" s="99">
        <f>unique_contracts!M297</f>
        <v>0</v>
      </c>
      <c r="F302" s="99">
        <f>unique_contracts!N297</f>
        <v>0</v>
      </c>
      <c r="G302" s="99">
        <f>unique_contracts!P297</f>
        <v>0</v>
      </c>
      <c r="H302" s="99">
        <f>unique_contracts!R297</f>
        <v>0</v>
      </c>
      <c r="I302" s="99">
        <f>unique_contracts!V297</f>
        <v>0</v>
      </c>
      <c r="J302" s="118" t="str">
        <f>unique_contracts!AB297</f>
        <v>Buy</v>
      </c>
      <c r="K302" s="99">
        <f>unique_contracts!AM297</f>
        <v>2018</v>
      </c>
      <c r="L302" s="99">
        <f>unique_contracts!AN297</f>
        <v>2</v>
      </c>
      <c r="M302" s="99">
        <f>unique_contracts!AO297</f>
        <v>8</v>
      </c>
      <c r="N302" s="99">
        <f>unique_contracts!AP297</f>
        <v>2038</v>
      </c>
      <c r="O302" s="99">
        <f>unique_contracts!AQ297</f>
        <v>2</v>
      </c>
      <c r="P302" s="99">
        <f>unique_contracts!AR297</f>
        <v>7</v>
      </c>
      <c r="Q302" s="99" t="str">
        <f>unique_contracts!BP297</f>
        <v>EnergyCapacity</v>
      </c>
      <c r="R302" s="99">
        <f t="shared" si="28"/>
        <v>1</v>
      </c>
      <c r="S302" s="99" t="str">
        <f>IFERROR(IF(AND(I302&gt;0,E302="NotHybrid"),_xlfn.CONCAT(MAX(MIN(ROUNDDOWN(I302/D302,0),8),4),INDEX(resources!$G:$G,MATCH(B302,resources!$A:$A,0))),INDEX(resources!$G:$G,MATCH(B302,resources!$A:$A,0))),"n/a")</f>
        <v>utility_pv</v>
      </c>
      <c r="T302" s="99" t="str">
        <f t="shared" si="29"/>
        <v>n/a</v>
      </c>
      <c r="U302" s="99" t="str">
        <f t="shared" si="30"/>
        <v>utility_pv</v>
      </c>
      <c r="V302" s="99">
        <f t="shared" si="31"/>
        <v>2018</v>
      </c>
      <c r="W302" s="99">
        <f t="shared" si="32"/>
        <v>2037</v>
      </c>
      <c r="X302" s="116">
        <f t="shared" si="33"/>
        <v>1</v>
      </c>
      <c r="Y302" s="116">
        <f t="shared" si="34"/>
        <v>1</v>
      </c>
      <c r="Z302" s="99">
        <f>MIN((IFERROR(IF(AND($V302&lt;=Z$1,$W302&gt;=Z$1),INDEX(Reliability!E$23:E$50,MATCH($S302,Reliability!$C$23:$C$50,0)),0),0)*IF($T302="n/a",$D302*$Y302,$G302)+IFERROR(IF(AND($V302&lt;=Z$1,$W302&gt;=Z$1),INDEX(Reliability!E$23:E$50,MATCH($T302,Reliability!$C$23:$C$50,0)),0),0)*$H302*$X302*$Y302),$D302)*$R302</f>
        <v>2.4869168310564018</v>
      </c>
      <c r="AA302" s="99">
        <f>MIN((IFERROR(IF(AND($V302&lt;=AA$1,$W302&gt;=AA$1),INDEX(Reliability!F$23:F$50,MATCH($S302,Reliability!$C$23:$C$50,0)),0),0)*IF($T302="n/a",$D302*$Y302,$G302)+IFERROR(IF(AND($V302&lt;=AA$1,$W302&gt;=AA$1),INDEX(Reliability!F$23:F$50,MATCH($T302,Reliability!$C$23:$C$50,0)),0),0)*$H302*$X302*$Y302),$D302)*$R302</f>
        <v>2.4205888606664079</v>
      </c>
      <c r="AB302" s="99">
        <f>MIN((IFERROR(IF(AND($V302&lt;=AB$1,$W302&gt;=AB$1),INDEX(Reliability!G$23:G$50,MATCH($S302,Reliability!$C$23:$C$50,0)),0),0)*IF($T302="n/a",$D302*$Y302,$G302)+IFERROR(IF(AND($V302&lt;=AB$1,$W302&gt;=AB$1),INDEX(Reliability!G$23:G$50,MATCH($T302,Reliability!$C$23:$C$50,0)),0),0)*$H302*$X302*$Y302),$D302)*$R302</f>
        <v>2.3542608902764135</v>
      </c>
      <c r="AC302" s="99">
        <f>MIN((IFERROR(IF(AND($V302&lt;=AC$1,$W302&gt;=AC$1),INDEX(Reliability!H$23:H$50,MATCH($S302,Reliability!$C$23:$C$50,0)),0),0)*IF($T302="n/a",$D302*$Y302,$G302)+IFERROR(IF(AND($V302&lt;=AC$1,$W302&gt;=AC$1),INDEX(Reliability!H$23:H$50,MATCH($T302,Reliability!$C$23:$C$50,0)),0),0)*$H302*$X302*$Y302),$D302)*$R302</f>
        <v>2.0032409479598239</v>
      </c>
      <c r="AD302" s="99">
        <f>MIN((IFERROR(IF(AND($V302&lt;=AD$1,$W302&gt;=AD$1),INDEX(Reliability!I$23:I$50,MATCH($S302,Reliability!$C$23:$C$50,0)),0),0)*IF($T302="n/a",$D302*$Y302,$G302)+IFERROR(IF(AND($V302&lt;=AD$1,$W302&gt;=AD$1),INDEX(Reliability!I$23:I$50,MATCH($T302,Reliability!$C$23:$C$50,0)),0),0)*$H302*$X302*$Y302),$D302)*$R302</f>
        <v>1.6522210056432347</v>
      </c>
      <c r="AE302" s="99">
        <f>MIN((IFERROR(IF(AND($V302&lt;=AE$1,$W302&gt;=AE$1),INDEX(Reliability!J$23:J$50,MATCH($S302,Reliability!$C$23:$C$50,0)),0),0)*IF($T302="n/a",$D302*$Y302,$G302)+IFERROR(IF(AND($V302&lt;=AE$1,$W302&gt;=AE$1),INDEX(Reliability!J$23:J$50,MATCH($T302,Reliability!$C$23:$C$50,0)),0),0)*$H302*$X302*$Y302),$D302)*$R302</f>
        <v>1.5320922510014801</v>
      </c>
      <c r="AF302" s="99">
        <f>MIN((IFERROR(IF(AND($V302&lt;=AF$1,$W302&gt;=AF$1),INDEX(Reliability!K$23:K$50,MATCH($S302,Reliability!$C$23:$C$50,0)),0),0)*IF($T302="n/a",$D302*$Y302,$G302)+IFERROR(IF(AND($V302&lt;=AF$1,$W302&gt;=AF$1),INDEX(Reliability!K$23:K$50,MATCH($T302,Reliability!$C$23:$C$50,0)),0),0)*$H302*$X302*$Y302),$D302)*$R302</f>
        <v>1.4119634963597252</v>
      </c>
      <c r="AG302" s="99">
        <f>MIN((IFERROR(IF(AND($V302&lt;=AG$1,$W302&gt;=AG$1),INDEX(Reliability!L$23:L$50,MATCH($S302,Reliability!$C$23:$C$50,0)),0),0)*IF($T302="n/a",$D302*$Y302,$G302)+IFERROR(IF(AND($V302&lt;=AG$1,$W302&gt;=AG$1),INDEX(Reliability!L$23:L$50,MATCH($T302,Reliability!$C$23:$C$50,0)),0),0)*$H302*$X302*$Y302),$D302)*$R302</f>
        <v>1.3855707970877802</v>
      </c>
      <c r="AH302" s="99">
        <f>MIN((IFERROR(IF(AND($V302&lt;=AH$1,$W302&gt;=AH$1),INDEX(Reliability!M$23:M$50,MATCH($S302,Reliability!$C$23:$C$50,0)),0),0)*IF($T302="n/a",$D302*$Y302,$G302)+IFERROR(IF(AND($V302&lt;=AH$1,$W302&gt;=AH$1),INDEX(Reliability!M$23:M$50,MATCH($T302,Reliability!$C$23:$C$50,0)),0),0)*$H302*$X302*$Y302),$D302)*$R302</f>
        <v>1.359178097815835</v>
      </c>
      <c r="AI302" s="99">
        <f>MIN((IFERROR(IF(AND($V302&lt;=AI$1,$W302&gt;=AI$1),INDEX(Reliability!N$23:N$50,MATCH($S302,Reliability!$C$23:$C$50,0)),0),0)*IF($T302="n/a",$D302*$Y302,$G302)+IFERROR(IF(AND($V302&lt;=AI$1,$W302&gt;=AI$1),INDEX(Reliability!N$23:N$50,MATCH($T302,Reliability!$C$23:$C$50,0)),0),0)*$H302*$X302*$Y302),$D302)*$R302</f>
        <v>1.3327853985438898</v>
      </c>
      <c r="AJ302" s="99">
        <f>MIN((IFERROR(IF(AND($V302&lt;=AJ$1,$W302&gt;=AJ$1),INDEX(Reliability!O$23:O$50,MATCH($S302,Reliability!$C$23:$C$50,0)),0),0)*IF($T302="n/a",$D302*$Y302,$G302)+IFERROR(IF(AND($V302&lt;=AJ$1,$W302&gt;=AJ$1),INDEX(Reliability!O$23:O$50,MATCH($T302,Reliability!$C$23:$C$50,0)),0),0)*$H302*$X302*$Y302),$D302)*$R302</f>
        <v>1.3063926992719446</v>
      </c>
      <c r="AK302" s="99">
        <f>MIN((IFERROR(IF(AND($V302&lt;=AK$1,$W302&gt;=AK$1),INDEX(Reliability!P$23:P$50,MATCH($S302,Reliability!$C$23:$C$50,0)),0),0)*IF($T302="n/a",$D302*$Y302,$G302)+IFERROR(IF(AND($V302&lt;=AK$1,$W302&gt;=AK$1),INDEX(Reliability!P$23:P$50,MATCH($T302,Reliability!$C$23:$C$50,0)),0),0)*$H302*$X302*$Y302),$D302)*$R302</f>
        <v>1.28</v>
      </c>
    </row>
    <row r="303" spans="2:37" x14ac:dyDescent="0.25">
      <c r="B303" s="118" t="str">
        <f>unique_contracts!B298</f>
        <v>KNTSTH_6_SOLAR</v>
      </c>
      <c r="C303" s="99" t="str">
        <f>unique_contracts!D298</f>
        <v>Online</v>
      </c>
      <c r="D303" s="117">
        <f>unique_contracts!J298</f>
        <v>20</v>
      </c>
      <c r="E303" s="99">
        <f>unique_contracts!M298</f>
        <v>0</v>
      </c>
      <c r="F303" s="99">
        <f>unique_contracts!N298</f>
        <v>0</v>
      </c>
      <c r="G303" s="99">
        <f>unique_contracts!P298</f>
        <v>0</v>
      </c>
      <c r="H303" s="99">
        <f>unique_contracts!R298</f>
        <v>0</v>
      </c>
      <c r="I303" s="99">
        <f>unique_contracts!V298</f>
        <v>0</v>
      </c>
      <c r="J303" s="118" t="str">
        <f>unique_contracts!AB298</f>
        <v>Buy</v>
      </c>
      <c r="K303" s="99">
        <f>unique_contracts!AM298</f>
        <v>2015</v>
      </c>
      <c r="L303" s="99">
        <f>unique_contracts!AN298</f>
        <v>2</v>
      </c>
      <c r="M303" s="99">
        <f>unique_contracts!AO298</f>
        <v>19</v>
      </c>
      <c r="N303" s="99">
        <f>unique_contracts!AP298</f>
        <v>2035</v>
      </c>
      <c r="O303" s="99">
        <f>unique_contracts!AQ298</f>
        <v>2</v>
      </c>
      <c r="P303" s="99">
        <f>unique_contracts!AR298</f>
        <v>18</v>
      </c>
      <c r="Q303" s="99" t="str">
        <f>unique_contracts!BP298</f>
        <v>EnergyCapacity</v>
      </c>
      <c r="R303" s="99">
        <f t="shared" si="28"/>
        <v>1</v>
      </c>
      <c r="S303" s="99" t="str">
        <f>IFERROR(IF(AND(I303&gt;0,E303="NotHybrid"),_xlfn.CONCAT(MAX(MIN(ROUNDDOWN(I303/D303,0),8),4),INDEX(resources!$G:$G,MATCH(B303,resources!$A:$A,0))),INDEX(resources!$G:$G,MATCH(B303,resources!$A:$A,0))),"n/a")</f>
        <v>utility_pv</v>
      </c>
      <c r="T303" s="99" t="str">
        <f t="shared" si="29"/>
        <v>n/a</v>
      </c>
      <c r="U303" s="99" t="str">
        <f t="shared" si="30"/>
        <v>utility_pv</v>
      </c>
      <c r="V303" s="99">
        <f t="shared" si="31"/>
        <v>2015</v>
      </c>
      <c r="W303" s="99">
        <f t="shared" si="32"/>
        <v>2034</v>
      </c>
      <c r="X303" s="116">
        <f t="shared" si="33"/>
        <v>1</v>
      </c>
      <c r="Y303" s="116">
        <f t="shared" si="34"/>
        <v>1</v>
      </c>
      <c r="Z303" s="99">
        <f>MIN((IFERROR(IF(AND($V303&lt;=Z$1,$W303&gt;=Z$1),INDEX(Reliability!E$23:E$50,MATCH($S303,Reliability!$C$23:$C$50,0)),0),0)*IF($T303="n/a",$D303*$Y303,$G303)+IFERROR(IF(AND($V303&lt;=Z$1,$W303&gt;=Z$1),INDEX(Reliability!E$23:E$50,MATCH($T303,Reliability!$C$23:$C$50,0)),0),0)*$H303*$X303*$Y303),$D303)*$R303</f>
        <v>2.4869168310564018</v>
      </c>
      <c r="AA303" s="99">
        <f>MIN((IFERROR(IF(AND($V303&lt;=AA$1,$W303&gt;=AA$1),INDEX(Reliability!F$23:F$50,MATCH($S303,Reliability!$C$23:$C$50,0)),0),0)*IF($T303="n/a",$D303*$Y303,$G303)+IFERROR(IF(AND($V303&lt;=AA$1,$W303&gt;=AA$1),INDEX(Reliability!F$23:F$50,MATCH($T303,Reliability!$C$23:$C$50,0)),0),0)*$H303*$X303*$Y303),$D303)*$R303</f>
        <v>2.4205888606664079</v>
      </c>
      <c r="AB303" s="99">
        <f>MIN((IFERROR(IF(AND($V303&lt;=AB$1,$W303&gt;=AB$1),INDEX(Reliability!G$23:G$50,MATCH($S303,Reliability!$C$23:$C$50,0)),0),0)*IF($T303="n/a",$D303*$Y303,$G303)+IFERROR(IF(AND($V303&lt;=AB$1,$W303&gt;=AB$1),INDEX(Reliability!G$23:G$50,MATCH($T303,Reliability!$C$23:$C$50,0)),0),0)*$H303*$X303*$Y303),$D303)*$R303</f>
        <v>2.3542608902764135</v>
      </c>
      <c r="AC303" s="99">
        <f>MIN((IFERROR(IF(AND($V303&lt;=AC$1,$W303&gt;=AC$1),INDEX(Reliability!H$23:H$50,MATCH($S303,Reliability!$C$23:$C$50,0)),0),0)*IF($T303="n/a",$D303*$Y303,$G303)+IFERROR(IF(AND($V303&lt;=AC$1,$W303&gt;=AC$1),INDEX(Reliability!H$23:H$50,MATCH($T303,Reliability!$C$23:$C$50,0)),0),0)*$H303*$X303*$Y303),$D303)*$R303</f>
        <v>2.0032409479598239</v>
      </c>
      <c r="AD303" s="99">
        <f>MIN((IFERROR(IF(AND($V303&lt;=AD$1,$W303&gt;=AD$1),INDEX(Reliability!I$23:I$50,MATCH($S303,Reliability!$C$23:$C$50,0)),0),0)*IF($T303="n/a",$D303*$Y303,$G303)+IFERROR(IF(AND($V303&lt;=AD$1,$W303&gt;=AD$1),INDEX(Reliability!I$23:I$50,MATCH($T303,Reliability!$C$23:$C$50,0)),0),0)*$H303*$X303*$Y303),$D303)*$R303</f>
        <v>1.6522210056432347</v>
      </c>
      <c r="AE303" s="99">
        <f>MIN((IFERROR(IF(AND($V303&lt;=AE$1,$W303&gt;=AE$1),INDEX(Reliability!J$23:J$50,MATCH($S303,Reliability!$C$23:$C$50,0)),0),0)*IF($T303="n/a",$D303*$Y303,$G303)+IFERROR(IF(AND($V303&lt;=AE$1,$W303&gt;=AE$1),INDEX(Reliability!J$23:J$50,MATCH($T303,Reliability!$C$23:$C$50,0)),0),0)*$H303*$X303*$Y303),$D303)*$R303</f>
        <v>1.5320922510014801</v>
      </c>
      <c r="AF303" s="99">
        <f>MIN((IFERROR(IF(AND($V303&lt;=AF$1,$W303&gt;=AF$1),INDEX(Reliability!K$23:K$50,MATCH($S303,Reliability!$C$23:$C$50,0)),0),0)*IF($T303="n/a",$D303*$Y303,$G303)+IFERROR(IF(AND($V303&lt;=AF$1,$W303&gt;=AF$1),INDEX(Reliability!K$23:K$50,MATCH($T303,Reliability!$C$23:$C$50,0)),0),0)*$H303*$X303*$Y303),$D303)*$R303</f>
        <v>1.4119634963597252</v>
      </c>
      <c r="AG303" s="99">
        <f>MIN((IFERROR(IF(AND($V303&lt;=AG$1,$W303&gt;=AG$1),INDEX(Reliability!L$23:L$50,MATCH($S303,Reliability!$C$23:$C$50,0)),0),0)*IF($T303="n/a",$D303*$Y303,$G303)+IFERROR(IF(AND($V303&lt;=AG$1,$W303&gt;=AG$1),INDEX(Reliability!L$23:L$50,MATCH($T303,Reliability!$C$23:$C$50,0)),0),0)*$H303*$X303*$Y303),$D303)*$R303</f>
        <v>1.3855707970877802</v>
      </c>
      <c r="AH303" s="99">
        <f>MIN((IFERROR(IF(AND($V303&lt;=AH$1,$W303&gt;=AH$1),INDEX(Reliability!M$23:M$50,MATCH($S303,Reliability!$C$23:$C$50,0)),0),0)*IF($T303="n/a",$D303*$Y303,$G303)+IFERROR(IF(AND($V303&lt;=AH$1,$W303&gt;=AH$1),INDEX(Reliability!M$23:M$50,MATCH($T303,Reliability!$C$23:$C$50,0)),0),0)*$H303*$X303*$Y303),$D303)*$R303</f>
        <v>1.359178097815835</v>
      </c>
      <c r="AI303" s="99">
        <f>MIN((IFERROR(IF(AND($V303&lt;=AI$1,$W303&gt;=AI$1),INDEX(Reliability!N$23:N$50,MATCH($S303,Reliability!$C$23:$C$50,0)),0),0)*IF($T303="n/a",$D303*$Y303,$G303)+IFERROR(IF(AND($V303&lt;=AI$1,$W303&gt;=AI$1),INDEX(Reliability!N$23:N$50,MATCH($T303,Reliability!$C$23:$C$50,0)),0),0)*$H303*$X303*$Y303),$D303)*$R303</f>
        <v>1.3327853985438898</v>
      </c>
      <c r="AJ303" s="99">
        <f>MIN((IFERROR(IF(AND($V303&lt;=AJ$1,$W303&gt;=AJ$1),INDEX(Reliability!O$23:O$50,MATCH($S303,Reliability!$C$23:$C$50,0)),0),0)*IF($T303="n/a",$D303*$Y303,$G303)+IFERROR(IF(AND($V303&lt;=AJ$1,$W303&gt;=AJ$1),INDEX(Reliability!O$23:O$50,MATCH($T303,Reliability!$C$23:$C$50,0)),0),0)*$H303*$X303*$Y303),$D303)*$R303</f>
        <v>1.3063926992719446</v>
      </c>
      <c r="AK303" s="99">
        <f>MIN((IFERROR(IF(AND($V303&lt;=AK$1,$W303&gt;=AK$1),INDEX(Reliability!P$23:P$50,MATCH($S303,Reliability!$C$23:$C$50,0)),0),0)*IF($T303="n/a",$D303*$Y303,$G303)+IFERROR(IF(AND($V303&lt;=AK$1,$W303&gt;=AK$1),INDEX(Reliability!P$23:P$50,MATCH($T303,Reliability!$C$23:$C$50,0)),0),0)*$H303*$X303*$Y303),$D303)*$R303</f>
        <v>0</v>
      </c>
    </row>
    <row r="304" spans="2:37" x14ac:dyDescent="0.25">
      <c r="B304" s="118" t="str">
        <f>unique_contracts!B299</f>
        <v>KNGBRG_1_KBSLR2</v>
      </c>
      <c r="C304" s="99" t="str">
        <f>unique_contracts!D299</f>
        <v>Online</v>
      </c>
      <c r="D304" s="117">
        <f>unique_contracts!J299</f>
        <v>1.5</v>
      </c>
      <c r="E304" s="99">
        <f>unique_contracts!M299</f>
        <v>0</v>
      </c>
      <c r="F304" s="99">
        <f>unique_contracts!N299</f>
        <v>0</v>
      </c>
      <c r="G304" s="99">
        <f>unique_contracts!P299</f>
        <v>0</v>
      </c>
      <c r="H304" s="99">
        <f>unique_contracts!R299</f>
        <v>0</v>
      </c>
      <c r="I304" s="99">
        <f>unique_contracts!V299</f>
        <v>0</v>
      </c>
      <c r="J304" s="118" t="str">
        <f>unique_contracts!AB299</f>
        <v>Buy</v>
      </c>
      <c r="K304" s="99">
        <f>unique_contracts!AM299</f>
        <v>2013</v>
      </c>
      <c r="L304" s="99">
        <f>unique_contracts!AN299</f>
        <v>12</v>
      </c>
      <c r="M304" s="99">
        <f>unique_contracts!AO299</f>
        <v>30</v>
      </c>
      <c r="N304" s="99">
        <f>unique_contracts!AP299</f>
        <v>2033</v>
      </c>
      <c r="O304" s="99">
        <f>unique_contracts!AQ299</f>
        <v>12</v>
      </c>
      <c r="P304" s="99">
        <f>unique_contracts!AR299</f>
        <v>29</v>
      </c>
      <c r="Q304" s="99" t="str">
        <f>unique_contracts!BP299</f>
        <v>EnergyCapacity</v>
      </c>
      <c r="R304" s="99">
        <f t="shared" si="28"/>
        <v>1</v>
      </c>
      <c r="S304" s="99" t="str">
        <f>IFERROR(IF(AND(I304&gt;0,E304="NotHybrid"),_xlfn.CONCAT(MAX(MIN(ROUNDDOWN(I304/D304,0),8),4),INDEX(resources!$G:$G,MATCH(B304,resources!$A:$A,0))),INDEX(resources!$G:$G,MATCH(B304,resources!$A:$A,0))),"n/a")</f>
        <v>utility_pv</v>
      </c>
      <c r="T304" s="99" t="str">
        <f t="shared" si="29"/>
        <v>n/a</v>
      </c>
      <c r="U304" s="99" t="str">
        <f t="shared" si="30"/>
        <v>utility_pv</v>
      </c>
      <c r="V304" s="99">
        <f t="shared" si="31"/>
        <v>2014</v>
      </c>
      <c r="W304" s="99">
        <f t="shared" si="32"/>
        <v>2033</v>
      </c>
      <c r="X304" s="116">
        <f t="shared" si="33"/>
        <v>1</v>
      </c>
      <c r="Y304" s="116">
        <f t="shared" si="34"/>
        <v>1</v>
      </c>
      <c r="Z304" s="99">
        <f>MIN((IFERROR(IF(AND($V304&lt;=Z$1,$W304&gt;=Z$1),INDEX(Reliability!E$23:E$50,MATCH($S304,Reliability!$C$23:$C$50,0)),0),0)*IF($T304="n/a",$D304*$Y304,$G304)+IFERROR(IF(AND($V304&lt;=Z$1,$W304&gt;=Z$1),INDEX(Reliability!E$23:E$50,MATCH($T304,Reliability!$C$23:$C$50,0)),0),0)*$H304*$X304*$Y304),$D304)*$R304</f>
        <v>0.18651876232923015</v>
      </c>
      <c r="AA304" s="99">
        <f>MIN((IFERROR(IF(AND($V304&lt;=AA$1,$W304&gt;=AA$1),INDEX(Reliability!F$23:F$50,MATCH($S304,Reliability!$C$23:$C$50,0)),0),0)*IF($T304="n/a",$D304*$Y304,$G304)+IFERROR(IF(AND($V304&lt;=AA$1,$W304&gt;=AA$1),INDEX(Reliability!F$23:F$50,MATCH($T304,Reliability!$C$23:$C$50,0)),0),0)*$H304*$X304*$Y304),$D304)*$R304</f>
        <v>0.18154416454998057</v>
      </c>
      <c r="AB304" s="99">
        <f>MIN((IFERROR(IF(AND($V304&lt;=AB$1,$W304&gt;=AB$1),INDEX(Reliability!G$23:G$50,MATCH($S304,Reliability!$C$23:$C$50,0)),0),0)*IF($T304="n/a",$D304*$Y304,$G304)+IFERROR(IF(AND($V304&lt;=AB$1,$W304&gt;=AB$1),INDEX(Reliability!G$23:G$50,MATCH($T304,Reliability!$C$23:$C$50,0)),0),0)*$H304*$X304*$Y304),$D304)*$R304</f>
        <v>0.17656956677073102</v>
      </c>
      <c r="AC304" s="99">
        <f>MIN((IFERROR(IF(AND($V304&lt;=AC$1,$W304&gt;=AC$1),INDEX(Reliability!H$23:H$50,MATCH($S304,Reliability!$C$23:$C$50,0)),0),0)*IF($T304="n/a",$D304*$Y304,$G304)+IFERROR(IF(AND($V304&lt;=AC$1,$W304&gt;=AC$1),INDEX(Reliability!H$23:H$50,MATCH($T304,Reliability!$C$23:$C$50,0)),0),0)*$H304*$X304*$Y304),$D304)*$R304</f>
        <v>0.15024307109698681</v>
      </c>
      <c r="AD304" s="99">
        <f>MIN((IFERROR(IF(AND($V304&lt;=AD$1,$W304&gt;=AD$1),INDEX(Reliability!I$23:I$50,MATCH($S304,Reliability!$C$23:$C$50,0)),0),0)*IF($T304="n/a",$D304*$Y304,$G304)+IFERROR(IF(AND($V304&lt;=AD$1,$W304&gt;=AD$1),INDEX(Reliability!I$23:I$50,MATCH($T304,Reliability!$C$23:$C$50,0)),0),0)*$H304*$X304*$Y304),$D304)*$R304</f>
        <v>0.12391657542324259</v>
      </c>
      <c r="AE304" s="99">
        <f>MIN((IFERROR(IF(AND($V304&lt;=AE$1,$W304&gt;=AE$1),INDEX(Reliability!J$23:J$50,MATCH($S304,Reliability!$C$23:$C$50,0)),0),0)*IF($T304="n/a",$D304*$Y304,$G304)+IFERROR(IF(AND($V304&lt;=AE$1,$W304&gt;=AE$1),INDEX(Reliability!J$23:J$50,MATCH($T304,Reliability!$C$23:$C$50,0)),0),0)*$H304*$X304*$Y304),$D304)*$R304</f>
        <v>0.114906918825111</v>
      </c>
      <c r="AF304" s="99">
        <f>MIN((IFERROR(IF(AND($V304&lt;=AF$1,$W304&gt;=AF$1),INDEX(Reliability!K$23:K$50,MATCH($S304,Reliability!$C$23:$C$50,0)),0),0)*IF($T304="n/a",$D304*$Y304,$G304)+IFERROR(IF(AND($V304&lt;=AF$1,$W304&gt;=AF$1),INDEX(Reliability!K$23:K$50,MATCH($T304,Reliability!$C$23:$C$50,0)),0),0)*$H304*$X304*$Y304),$D304)*$R304</f>
        <v>0.1058972622269794</v>
      </c>
      <c r="AG304" s="99">
        <f>MIN((IFERROR(IF(AND($V304&lt;=AG$1,$W304&gt;=AG$1),INDEX(Reliability!L$23:L$50,MATCH($S304,Reliability!$C$23:$C$50,0)),0),0)*IF($T304="n/a",$D304*$Y304,$G304)+IFERROR(IF(AND($V304&lt;=AG$1,$W304&gt;=AG$1),INDEX(Reliability!L$23:L$50,MATCH($T304,Reliability!$C$23:$C$50,0)),0),0)*$H304*$X304*$Y304),$D304)*$R304</f>
        <v>0.10391780978158351</v>
      </c>
      <c r="AH304" s="99">
        <f>MIN((IFERROR(IF(AND($V304&lt;=AH$1,$W304&gt;=AH$1),INDEX(Reliability!M$23:M$50,MATCH($S304,Reliability!$C$23:$C$50,0)),0),0)*IF($T304="n/a",$D304*$Y304,$G304)+IFERROR(IF(AND($V304&lt;=AH$1,$W304&gt;=AH$1),INDEX(Reliability!M$23:M$50,MATCH($T304,Reliability!$C$23:$C$50,0)),0),0)*$H304*$X304*$Y304),$D304)*$R304</f>
        <v>0.10193835733618761</v>
      </c>
      <c r="AI304" s="99">
        <f>MIN((IFERROR(IF(AND($V304&lt;=AI$1,$W304&gt;=AI$1),INDEX(Reliability!N$23:N$50,MATCH($S304,Reliability!$C$23:$C$50,0)),0),0)*IF($T304="n/a",$D304*$Y304,$G304)+IFERROR(IF(AND($V304&lt;=AI$1,$W304&gt;=AI$1),INDEX(Reliability!N$23:N$50,MATCH($T304,Reliability!$C$23:$C$50,0)),0),0)*$H304*$X304*$Y304),$D304)*$R304</f>
        <v>9.9958904890791733E-2</v>
      </c>
      <c r="AJ304" s="99">
        <f>MIN((IFERROR(IF(AND($V304&lt;=AJ$1,$W304&gt;=AJ$1),INDEX(Reliability!O$23:O$50,MATCH($S304,Reliability!$C$23:$C$50,0)),0),0)*IF($T304="n/a",$D304*$Y304,$G304)+IFERROR(IF(AND($V304&lt;=AJ$1,$W304&gt;=AJ$1),INDEX(Reliability!O$23:O$50,MATCH($T304,Reliability!$C$23:$C$50,0)),0),0)*$H304*$X304*$Y304),$D304)*$R304</f>
        <v>0</v>
      </c>
      <c r="AK304" s="99">
        <f>MIN((IFERROR(IF(AND($V304&lt;=AK$1,$W304&gt;=AK$1),INDEX(Reliability!P$23:P$50,MATCH($S304,Reliability!$C$23:$C$50,0)),0),0)*IF($T304="n/a",$D304*$Y304,$G304)+IFERROR(IF(AND($V304&lt;=AK$1,$W304&gt;=AK$1),INDEX(Reliability!P$23:P$50,MATCH($T304,Reliability!$C$23:$C$50,0)),0),0)*$H304*$X304*$Y304),$D304)*$R304</f>
        <v>0</v>
      </c>
    </row>
    <row r="305" spans="2:37" x14ac:dyDescent="0.25">
      <c r="B305" s="118" t="str">
        <f>unique_contracts!B300</f>
        <v>KNGBRG_1_KBSLR1</v>
      </c>
      <c r="C305" s="99" t="str">
        <f>unique_contracts!D300</f>
        <v>Online</v>
      </c>
      <c r="D305" s="117">
        <f>unique_contracts!J300</f>
        <v>1.5</v>
      </c>
      <c r="E305" s="99">
        <f>unique_contracts!M300</f>
        <v>0</v>
      </c>
      <c r="F305" s="99">
        <f>unique_contracts!N300</f>
        <v>0</v>
      </c>
      <c r="G305" s="99">
        <f>unique_contracts!P300</f>
        <v>0</v>
      </c>
      <c r="H305" s="99">
        <f>unique_contracts!R300</f>
        <v>0</v>
      </c>
      <c r="I305" s="99">
        <f>unique_contracts!V300</f>
        <v>0</v>
      </c>
      <c r="J305" s="118" t="str">
        <f>unique_contracts!AB300</f>
        <v>Buy</v>
      </c>
      <c r="K305" s="99">
        <f>unique_contracts!AM300</f>
        <v>2013</v>
      </c>
      <c r="L305" s="99">
        <f>unique_contracts!AN300</f>
        <v>12</v>
      </c>
      <c r="M305" s="99">
        <f>unique_contracts!AO300</f>
        <v>30</v>
      </c>
      <c r="N305" s="99">
        <f>unique_contracts!AP300</f>
        <v>2033</v>
      </c>
      <c r="O305" s="99">
        <f>unique_contracts!AQ300</f>
        <v>12</v>
      </c>
      <c r="P305" s="99">
        <f>unique_contracts!AR300</f>
        <v>29</v>
      </c>
      <c r="Q305" s="99" t="str">
        <f>unique_contracts!BP300</f>
        <v>EnergyCapacity</v>
      </c>
      <c r="R305" s="99">
        <f t="shared" si="28"/>
        <v>1</v>
      </c>
      <c r="S305" s="99" t="str">
        <f>IFERROR(IF(AND(I305&gt;0,E305="NotHybrid"),_xlfn.CONCAT(MAX(MIN(ROUNDDOWN(I305/D305,0),8),4),INDEX(resources!$G:$G,MATCH(B305,resources!$A:$A,0))),INDEX(resources!$G:$G,MATCH(B305,resources!$A:$A,0))),"n/a")</f>
        <v>utility_pv</v>
      </c>
      <c r="T305" s="99" t="str">
        <f t="shared" si="29"/>
        <v>n/a</v>
      </c>
      <c r="U305" s="99" t="str">
        <f t="shared" si="30"/>
        <v>utility_pv</v>
      </c>
      <c r="V305" s="99">
        <f t="shared" si="31"/>
        <v>2014</v>
      </c>
      <c r="W305" s="99">
        <f t="shared" si="32"/>
        <v>2033</v>
      </c>
      <c r="X305" s="116">
        <f t="shared" si="33"/>
        <v>1</v>
      </c>
      <c r="Y305" s="116">
        <f t="shared" si="34"/>
        <v>1</v>
      </c>
      <c r="Z305" s="99">
        <f>MIN((IFERROR(IF(AND($V305&lt;=Z$1,$W305&gt;=Z$1),INDEX(Reliability!E$23:E$50,MATCH($S305,Reliability!$C$23:$C$50,0)),0),0)*IF($T305="n/a",$D305*$Y305,$G305)+IFERROR(IF(AND($V305&lt;=Z$1,$W305&gt;=Z$1),INDEX(Reliability!E$23:E$50,MATCH($T305,Reliability!$C$23:$C$50,0)),0),0)*$H305*$X305*$Y305),$D305)*$R305</f>
        <v>0.18651876232923015</v>
      </c>
      <c r="AA305" s="99">
        <f>MIN((IFERROR(IF(AND($V305&lt;=AA$1,$W305&gt;=AA$1),INDEX(Reliability!F$23:F$50,MATCH($S305,Reliability!$C$23:$C$50,0)),0),0)*IF($T305="n/a",$D305*$Y305,$G305)+IFERROR(IF(AND($V305&lt;=AA$1,$W305&gt;=AA$1),INDEX(Reliability!F$23:F$50,MATCH($T305,Reliability!$C$23:$C$50,0)),0),0)*$H305*$X305*$Y305),$D305)*$R305</f>
        <v>0.18154416454998057</v>
      </c>
      <c r="AB305" s="99">
        <f>MIN((IFERROR(IF(AND($V305&lt;=AB$1,$W305&gt;=AB$1),INDEX(Reliability!G$23:G$50,MATCH($S305,Reliability!$C$23:$C$50,0)),0),0)*IF($T305="n/a",$D305*$Y305,$G305)+IFERROR(IF(AND($V305&lt;=AB$1,$W305&gt;=AB$1),INDEX(Reliability!G$23:G$50,MATCH($T305,Reliability!$C$23:$C$50,0)),0),0)*$H305*$X305*$Y305),$D305)*$R305</f>
        <v>0.17656956677073102</v>
      </c>
      <c r="AC305" s="99">
        <f>MIN((IFERROR(IF(AND($V305&lt;=AC$1,$W305&gt;=AC$1),INDEX(Reliability!H$23:H$50,MATCH($S305,Reliability!$C$23:$C$50,0)),0),0)*IF($T305="n/a",$D305*$Y305,$G305)+IFERROR(IF(AND($V305&lt;=AC$1,$W305&gt;=AC$1),INDEX(Reliability!H$23:H$50,MATCH($T305,Reliability!$C$23:$C$50,0)),0),0)*$H305*$X305*$Y305),$D305)*$R305</f>
        <v>0.15024307109698681</v>
      </c>
      <c r="AD305" s="99">
        <f>MIN((IFERROR(IF(AND($V305&lt;=AD$1,$W305&gt;=AD$1),INDEX(Reliability!I$23:I$50,MATCH($S305,Reliability!$C$23:$C$50,0)),0),0)*IF($T305="n/a",$D305*$Y305,$G305)+IFERROR(IF(AND($V305&lt;=AD$1,$W305&gt;=AD$1),INDEX(Reliability!I$23:I$50,MATCH($T305,Reliability!$C$23:$C$50,0)),0),0)*$H305*$X305*$Y305),$D305)*$R305</f>
        <v>0.12391657542324259</v>
      </c>
      <c r="AE305" s="99">
        <f>MIN((IFERROR(IF(AND($V305&lt;=AE$1,$W305&gt;=AE$1),INDEX(Reliability!J$23:J$50,MATCH($S305,Reliability!$C$23:$C$50,0)),0),0)*IF($T305="n/a",$D305*$Y305,$G305)+IFERROR(IF(AND($V305&lt;=AE$1,$W305&gt;=AE$1),INDEX(Reliability!J$23:J$50,MATCH($T305,Reliability!$C$23:$C$50,0)),0),0)*$H305*$X305*$Y305),$D305)*$R305</f>
        <v>0.114906918825111</v>
      </c>
      <c r="AF305" s="99">
        <f>MIN((IFERROR(IF(AND($V305&lt;=AF$1,$W305&gt;=AF$1),INDEX(Reliability!K$23:K$50,MATCH($S305,Reliability!$C$23:$C$50,0)),0),0)*IF($T305="n/a",$D305*$Y305,$G305)+IFERROR(IF(AND($V305&lt;=AF$1,$W305&gt;=AF$1),INDEX(Reliability!K$23:K$50,MATCH($T305,Reliability!$C$23:$C$50,0)),0),0)*$H305*$X305*$Y305),$D305)*$R305</f>
        <v>0.1058972622269794</v>
      </c>
      <c r="AG305" s="99">
        <f>MIN((IFERROR(IF(AND($V305&lt;=AG$1,$W305&gt;=AG$1),INDEX(Reliability!L$23:L$50,MATCH($S305,Reliability!$C$23:$C$50,0)),0),0)*IF($T305="n/a",$D305*$Y305,$G305)+IFERROR(IF(AND($V305&lt;=AG$1,$W305&gt;=AG$1),INDEX(Reliability!L$23:L$50,MATCH($T305,Reliability!$C$23:$C$50,0)),0),0)*$H305*$X305*$Y305),$D305)*$R305</f>
        <v>0.10391780978158351</v>
      </c>
      <c r="AH305" s="99">
        <f>MIN((IFERROR(IF(AND($V305&lt;=AH$1,$W305&gt;=AH$1),INDEX(Reliability!M$23:M$50,MATCH($S305,Reliability!$C$23:$C$50,0)),0),0)*IF($T305="n/a",$D305*$Y305,$G305)+IFERROR(IF(AND($V305&lt;=AH$1,$W305&gt;=AH$1),INDEX(Reliability!M$23:M$50,MATCH($T305,Reliability!$C$23:$C$50,0)),0),0)*$H305*$X305*$Y305),$D305)*$R305</f>
        <v>0.10193835733618761</v>
      </c>
      <c r="AI305" s="99">
        <f>MIN((IFERROR(IF(AND($V305&lt;=AI$1,$W305&gt;=AI$1),INDEX(Reliability!N$23:N$50,MATCH($S305,Reliability!$C$23:$C$50,0)),0),0)*IF($T305="n/a",$D305*$Y305,$G305)+IFERROR(IF(AND($V305&lt;=AI$1,$W305&gt;=AI$1),INDEX(Reliability!N$23:N$50,MATCH($T305,Reliability!$C$23:$C$50,0)),0),0)*$H305*$X305*$Y305),$D305)*$R305</f>
        <v>9.9958904890791733E-2</v>
      </c>
      <c r="AJ305" s="99">
        <f>MIN((IFERROR(IF(AND($V305&lt;=AJ$1,$W305&gt;=AJ$1),INDEX(Reliability!O$23:O$50,MATCH($S305,Reliability!$C$23:$C$50,0)),0),0)*IF($T305="n/a",$D305*$Y305,$G305)+IFERROR(IF(AND($V305&lt;=AJ$1,$W305&gt;=AJ$1),INDEX(Reliability!O$23:O$50,MATCH($T305,Reliability!$C$23:$C$50,0)),0),0)*$H305*$X305*$Y305),$D305)*$R305</f>
        <v>0</v>
      </c>
      <c r="AK305" s="99">
        <f>MIN((IFERROR(IF(AND($V305&lt;=AK$1,$W305&gt;=AK$1),INDEX(Reliability!P$23:P$50,MATCH($S305,Reliability!$C$23:$C$50,0)),0),0)*IF($T305="n/a",$D305*$Y305,$G305)+IFERROR(IF(AND($V305&lt;=AK$1,$W305&gt;=AK$1),INDEX(Reliability!P$23:P$50,MATCH($T305,Reliability!$C$23:$C$50,0)),0),0)*$H305*$X305*$Y305),$D305)*$R305</f>
        <v>0</v>
      </c>
    </row>
    <row r="306" spans="2:37" x14ac:dyDescent="0.25">
      <c r="B306" s="118" t="str">
        <f>unique_contracts!B301</f>
        <v>KINGRV_7_UNIT 1</v>
      </c>
      <c r="C306" s="99" t="str">
        <f>unique_contracts!D301</f>
        <v>Online</v>
      </c>
      <c r="D306" s="117">
        <f>unique_contracts!J301</f>
        <v>51.2</v>
      </c>
      <c r="E306" s="99">
        <f>unique_contracts!M301</f>
        <v>0</v>
      </c>
      <c r="F306" s="99">
        <f>unique_contracts!N301</f>
        <v>0</v>
      </c>
      <c r="G306" s="99">
        <f>unique_contracts!P301</f>
        <v>0</v>
      </c>
      <c r="H306" s="99">
        <f>unique_contracts!R301</f>
        <v>0</v>
      </c>
      <c r="I306" s="99">
        <f>unique_contracts!V301</f>
        <v>0</v>
      </c>
      <c r="J306" s="118" t="str">
        <f>unique_contracts!AB301</f>
        <v>Owned</v>
      </c>
      <c r="K306" s="99">
        <f>unique_contracts!AM301</f>
        <v>1950</v>
      </c>
      <c r="L306" s="99">
        <f>unique_contracts!AN301</f>
        <v>1</v>
      </c>
      <c r="M306" s="99">
        <f>unique_contracts!AO301</f>
        <v>1</v>
      </c>
      <c r="N306" s="99">
        <f>unique_contracts!AP301</f>
        <v>2099</v>
      </c>
      <c r="O306" s="99">
        <f>unique_contracts!AQ301</f>
        <v>12</v>
      </c>
      <c r="P306" s="99">
        <f>unique_contracts!AR301</f>
        <v>31</v>
      </c>
      <c r="Q306" s="99" t="str">
        <f>unique_contracts!BP301</f>
        <v>EnergyCapacity</v>
      </c>
      <c r="R306" s="99">
        <f t="shared" si="28"/>
        <v>1</v>
      </c>
      <c r="S306" s="99" t="str">
        <f>IFERROR(IF(AND(I306&gt;0,E306="NotHybrid"),_xlfn.CONCAT(MAX(MIN(ROUNDDOWN(I306/D306,0),8),4),INDEX(resources!$G:$G,MATCH(B306,resources!$A:$A,0))),INDEX(resources!$G:$G,MATCH(B306,resources!$A:$A,0))),"n/a")</f>
        <v>hydro</v>
      </c>
      <c r="T306" s="99" t="str">
        <f t="shared" si="29"/>
        <v>n/a</v>
      </c>
      <c r="U306" s="99" t="str">
        <f t="shared" si="30"/>
        <v>hydro</v>
      </c>
      <c r="V306" s="99">
        <f t="shared" si="31"/>
        <v>1950</v>
      </c>
      <c r="W306" s="99">
        <f t="shared" si="32"/>
        <v>2099</v>
      </c>
      <c r="X306" s="116">
        <f t="shared" si="33"/>
        <v>1</v>
      </c>
      <c r="Y306" s="116">
        <f t="shared" si="34"/>
        <v>1</v>
      </c>
      <c r="Z306" s="99">
        <f>MIN((IFERROR(IF(AND($V306&lt;=Z$1,$W306&gt;=Z$1),INDEX(Reliability!E$23:E$50,MATCH($S306,Reliability!$C$23:$C$50,0)),0),0)*IF($T306="n/a",$D306*$Y306,$G306)+IFERROR(IF(AND($V306&lt;=Z$1,$W306&gt;=Z$1),INDEX(Reliability!E$23:E$50,MATCH($T306,Reliability!$C$23:$C$50,0)),0),0)*$H306*$X306*$Y306),$D306)*$R306</f>
        <v>26.013973818636096</v>
      </c>
      <c r="AA306" s="99">
        <f>MIN((IFERROR(IF(AND($V306&lt;=AA$1,$W306&gt;=AA$1),INDEX(Reliability!F$23:F$50,MATCH($S306,Reliability!$C$23:$C$50,0)),0),0)*IF($T306="n/a",$D306*$Y306,$G306)+IFERROR(IF(AND($V306&lt;=AA$1,$W306&gt;=AA$1),INDEX(Reliability!F$23:F$50,MATCH($T306,Reliability!$C$23:$C$50,0)),0),0)*$H306*$X306*$Y306),$D306)*$R306</f>
        <v>26.693931010497227</v>
      </c>
      <c r="AB306" s="99">
        <f>MIN((IFERROR(IF(AND($V306&lt;=AB$1,$W306&gt;=AB$1),INDEX(Reliability!G$23:G$50,MATCH($S306,Reliability!$C$23:$C$50,0)),0),0)*IF($T306="n/a",$D306*$Y306,$G306)+IFERROR(IF(AND($V306&lt;=AB$1,$W306&gt;=AB$1),INDEX(Reliability!G$23:G$50,MATCH($T306,Reliability!$C$23:$C$50,0)),0),0)*$H306*$X306*$Y306),$D306)*$R306</f>
        <v>27.373888202358359</v>
      </c>
      <c r="AC306" s="99">
        <f>MIN((IFERROR(IF(AND($V306&lt;=AC$1,$W306&gt;=AC$1),INDEX(Reliability!H$23:H$50,MATCH($S306,Reliability!$C$23:$C$50,0)),0),0)*IF($T306="n/a",$D306*$Y306,$G306)+IFERROR(IF(AND($V306&lt;=AC$1,$W306&gt;=AC$1),INDEX(Reliability!H$23:H$50,MATCH($T306,Reliability!$C$23:$C$50,0)),0),0)*$H306*$X306*$Y306),$D306)*$R306</f>
        <v>26.861271977377921</v>
      </c>
      <c r="AD306" s="99">
        <f>MIN((IFERROR(IF(AND($V306&lt;=AD$1,$W306&gt;=AD$1),INDEX(Reliability!I$23:I$50,MATCH($S306,Reliability!$C$23:$C$50,0)),0),0)*IF($T306="n/a",$D306*$Y306,$G306)+IFERROR(IF(AND($V306&lt;=AD$1,$W306&gt;=AD$1),INDEX(Reliability!I$23:I$50,MATCH($T306,Reliability!$C$23:$C$50,0)),0),0)*$H306*$X306*$Y306),$D306)*$R306</f>
        <v>26.348655752397487</v>
      </c>
      <c r="AE306" s="99">
        <f>MIN((IFERROR(IF(AND($V306&lt;=AE$1,$W306&gt;=AE$1),INDEX(Reliability!J$23:J$50,MATCH($S306,Reliability!$C$23:$C$50,0)),0),0)*IF($T306="n/a",$D306*$Y306,$G306)+IFERROR(IF(AND($V306&lt;=AE$1,$W306&gt;=AE$1),INDEX(Reliability!J$23:J$50,MATCH($T306,Reliability!$C$23:$C$50,0)),0),0)*$H306*$X306*$Y306),$D306)*$R306</f>
        <v>27.118560576374307</v>
      </c>
      <c r="AF306" s="99">
        <f>MIN((IFERROR(IF(AND($V306&lt;=AF$1,$W306&gt;=AF$1),INDEX(Reliability!K$23:K$50,MATCH($S306,Reliability!$C$23:$C$50,0)),0),0)*IF($T306="n/a",$D306*$Y306,$G306)+IFERROR(IF(AND($V306&lt;=AF$1,$W306&gt;=AF$1),INDEX(Reliability!K$23:K$50,MATCH($T306,Reliability!$C$23:$C$50,0)),0),0)*$H306*$X306*$Y306),$D306)*$R306</f>
        <v>27.888465400351123</v>
      </c>
      <c r="AG306" s="99">
        <f>MIN((IFERROR(IF(AND($V306&lt;=AG$1,$W306&gt;=AG$1),INDEX(Reliability!L$23:L$50,MATCH($S306,Reliability!$C$23:$C$50,0)),0),0)*IF($T306="n/a",$D306*$Y306,$G306)+IFERROR(IF(AND($V306&lt;=AG$1,$W306&gt;=AG$1),INDEX(Reliability!L$23:L$50,MATCH($T306,Reliability!$C$23:$C$50,0)),0),0)*$H306*$X306*$Y306),$D306)*$R306</f>
        <v>26.712315617244624</v>
      </c>
      <c r="AH306" s="99">
        <f>MIN((IFERROR(IF(AND($V306&lt;=AH$1,$W306&gt;=AH$1),INDEX(Reliability!M$23:M$50,MATCH($S306,Reliability!$C$23:$C$50,0)),0),0)*IF($T306="n/a",$D306*$Y306,$G306)+IFERROR(IF(AND($V306&lt;=AH$1,$W306&gt;=AH$1),INDEX(Reliability!M$23:M$50,MATCH($T306,Reliability!$C$23:$C$50,0)),0),0)*$H306*$X306*$Y306),$D306)*$R306</f>
        <v>25.536165834138117</v>
      </c>
      <c r="AI306" s="99">
        <f>MIN((IFERROR(IF(AND($V306&lt;=AI$1,$W306&gt;=AI$1),INDEX(Reliability!N$23:N$50,MATCH($S306,Reliability!$C$23:$C$50,0)),0),0)*IF($T306="n/a",$D306*$Y306,$G306)+IFERROR(IF(AND($V306&lt;=AI$1,$W306&gt;=AI$1),INDEX(Reliability!N$23:N$50,MATCH($T306,Reliability!$C$23:$C$50,0)),0),0)*$H306*$X306*$Y306),$D306)*$R306</f>
        <v>24.360016051031614</v>
      </c>
      <c r="AJ306" s="99">
        <f>MIN((IFERROR(IF(AND($V306&lt;=AJ$1,$W306&gt;=AJ$1),INDEX(Reliability!O$23:O$50,MATCH($S306,Reliability!$C$23:$C$50,0)),0),0)*IF($T306="n/a",$D306*$Y306,$G306)+IFERROR(IF(AND($V306&lt;=AJ$1,$W306&gt;=AJ$1),INDEX(Reliability!O$23:O$50,MATCH($T306,Reliability!$C$23:$C$50,0)),0),0)*$H306*$X306*$Y306),$D306)*$R306</f>
        <v>23.183866267925112</v>
      </c>
      <c r="AK306" s="99">
        <f>MIN((IFERROR(IF(AND($V306&lt;=AK$1,$W306&gt;=AK$1),INDEX(Reliability!P$23:P$50,MATCH($S306,Reliability!$C$23:$C$50,0)),0),0)*IF($T306="n/a",$D306*$Y306,$G306)+IFERROR(IF(AND($V306&lt;=AK$1,$W306&gt;=AK$1),INDEX(Reliability!P$23:P$50,MATCH($T306,Reliability!$C$23:$C$50,0)),0),0)*$H306*$X306*$Y306),$D306)*$R306</f>
        <v>22.007716484818605</v>
      </c>
    </row>
    <row r="307" spans="2:37" x14ac:dyDescent="0.25">
      <c r="B307" s="118" t="str">
        <f>unique_contracts!B302</f>
        <v>KILARC_2_UNIT 1</v>
      </c>
      <c r="C307" s="99" t="str">
        <f>unique_contracts!D302</f>
        <v>Online</v>
      </c>
      <c r="D307" s="117">
        <f>unique_contracts!J302</f>
        <v>1.5</v>
      </c>
      <c r="E307" s="99">
        <f>unique_contracts!M302</f>
        <v>0</v>
      </c>
      <c r="F307" s="99">
        <f>unique_contracts!N302</f>
        <v>0</v>
      </c>
      <c r="G307" s="99">
        <f>unique_contracts!P302</f>
        <v>0</v>
      </c>
      <c r="H307" s="99">
        <f>unique_contracts!R302</f>
        <v>0</v>
      </c>
      <c r="I307" s="99">
        <f>unique_contracts!V302</f>
        <v>0</v>
      </c>
      <c r="J307" s="118" t="str">
        <f>unique_contracts!AB302</f>
        <v>Owned</v>
      </c>
      <c r="K307" s="99">
        <f>unique_contracts!AM302</f>
        <v>1950</v>
      </c>
      <c r="L307" s="99">
        <f>unique_contracts!AN302</f>
        <v>1</v>
      </c>
      <c r="M307" s="99">
        <f>unique_contracts!AO302</f>
        <v>1</v>
      </c>
      <c r="N307" s="99">
        <f>unique_contracts!AP302</f>
        <v>2099</v>
      </c>
      <c r="O307" s="99">
        <f>unique_contracts!AQ302</f>
        <v>12</v>
      </c>
      <c r="P307" s="99">
        <f>unique_contracts!AR302</f>
        <v>31</v>
      </c>
      <c r="Q307" s="99" t="str">
        <f>unique_contracts!BP302</f>
        <v>EnergyCapacity</v>
      </c>
      <c r="R307" s="99">
        <f t="shared" si="28"/>
        <v>1</v>
      </c>
      <c r="S307" s="99" t="str">
        <f>IFERROR(IF(AND(I307&gt;0,E307="NotHybrid"),_xlfn.CONCAT(MAX(MIN(ROUNDDOWN(I307/D307,0),8),4),INDEX(resources!$G:$G,MATCH(B307,resources!$A:$A,0))),INDEX(resources!$G:$G,MATCH(B307,resources!$A:$A,0))),"n/a")</f>
        <v>small_hydro</v>
      </c>
      <c r="T307" s="99" t="str">
        <f t="shared" si="29"/>
        <v>n/a</v>
      </c>
      <c r="U307" s="99" t="str">
        <f t="shared" si="30"/>
        <v>small_hydro</v>
      </c>
      <c r="V307" s="99">
        <f t="shared" si="31"/>
        <v>1950</v>
      </c>
      <c r="W307" s="99">
        <f t="shared" si="32"/>
        <v>2099</v>
      </c>
      <c r="X307" s="116">
        <f t="shared" si="33"/>
        <v>1</v>
      </c>
      <c r="Y307" s="116">
        <f t="shared" si="34"/>
        <v>1</v>
      </c>
      <c r="Z307" s="99">
        <f>MIN((IFERROR(IF(AND($V307&lt;=Z$1,$W307&gt;=Z$1),INDEX(Reliability!E$23:E$50,MATCH($S307,Reliability!$C$23:$C$50,0)),0),0)*IF($T307="n/a",$D307*$Y307,$G307)+IFERROR(IF(AND($V307&lt;=Z$1,$W307&gt;=Z$1),INDEX(Reliability!E$23:E$50,MATCH($T307,Reliability!$C$23:$C$50,0)),0),0)*$H307*$X307*$Y307),$D307)*$R307</f>
        <v>0.5465939401672163</v>
      </c>
      <c r="AA307" s="99">
        <f>MIN((IFERROR(IF(AND($V307&lt;=AA$1,$W307&gt;=AA$1),INDEX(Reliability!F$23:F$50,MATCH($S307,Reliability!$C$23:$C$50,0)),0),0)*IF($T307="n/a",$D307*$Y307,$G307)+IFERROR(IF(AND($V307&lt;=AA$1,$W307&gt;=AA$1),INDEX(Reliability!F$23:F$50,MATCH($T307,Reliability!$C$23:$C$50,0)),0),0)*$H307*$X307*$Y307),$D307)*$R307</f>
        <v>0.56088089544884878</v>
      </c>
      <c r="AB307" s="99">
        <f>MIN((IFERROR(IF(AND($V307&lt;=AB$1,$W307&gt;=AB$1),INDEX(Reliability!G$23:G$50,MATCH($S307,Reliability!$C$23:$C$50,0)),0),0)*IF($T307="n/a",$D307*$Y307,$G307)+IFERROR(IF(AND($V307&lt;=AB$1,$W307&gt;=AB$1),INDEX(Reliability!G$23:G$50,MATCH($T307,Reliability!$C$23:$C$50,0)),0),0)*$H307*$X307*$Y307),$D307)*$R307</f>
        <v>0.57516785073048116</v>
      </c>
      <c r="AC307" s="99">
        <f>MIN((IFERROR(IF(AND($V307&lt;=AC$1,$W307&gt;=AC$1),INDEX(Reliability!H$23:H$50,MATCH($S307,Reliability!$C$23:$C$50,0)),0),0)*IF($T307="n/a",$D307*$Y307,$G307)+IFERROR(IF(AND($V307&lt;=AC$1,$W307&gt;=AC$1),INDEX(Reliability!H$23:H$50,MATCH($T307,Reliability!$C$23:$C$50,0)),0),0)*$H307*$X307*$Y307),$D307)*$R307</f>
        <v>0.56439698872534705</v>
      </c>
      <c r="AD307" s="99">
        <f>MIN((IFERROR(IF(AND($V307&lt;=AD$1,$W307&gt;=AD$1),INDEX(Reliability!I$23:I$50,MATCH($S307,Reliability!$C$23:$C$50,0)),0),0)*IF($T307="n/a",$D307*$Y307,$G307)+IFERROR(IF(AND($V307&lt;=AD$1,$W307&gt;=AD$1),INDEX(Reliability!I$23:I$50,MATCH($T307,Reliability!$C$23:$C$50,0)),0),0)*$H307*$X307*$Y307),$D307)*$R307</f>
        <v>0.55362612672021294</v>
      </c>
      <c r="AE307" s="99">
        <f>MIN((IFERROR(IF(AND($V307&lt;=AE$1,$W307&gt;=AE$1),INDEX(Reliability!J$23:J$50,MATCH($S307,Reliability!$C$23:$C$50,0)),0),0)*IF($T307="n/a",$D307*$Y307,$G307)+IFERROR(IF(AND($V307&lt;=AE$1,$W307&gt;=AE$1),INDEX(Reliability!J$23:J$50,MATCH($T307,Reliability!$C$23:$C$50,0)),0),0)*$H307*$X307*$Y307),$D307)*$R307</f>
        <v>0.56980302127023985</v>
      </c>
      <c r="AF307" s="99">
        <f>MIN((IFERROR(IF(AND($V307&lt;=AF$1,$W307&gt;=AF$1),INDEX(Reliability!K$23:K$50,MATCH($S307,Reliability!$C$23:$C$50,0)),0),0)*IF($T307="n/a",$D307*$Y307,$G307)+IFERROR(IF(AND($V307&lt;=AF$1,$W307&gt;=AF$1),INDEX(Reliability!K$23:K$50,MATCH($T307,Reliability!$C$23:$C$50,0)),0),0)*$H307*$X307*$Y307),$D307)*$R307</f>
        <v>0.58597991582026676</v>
      </c>
      <c r="AG307" s="99">
        <f>MIN((IFERROR(IF(AND($V307&lt;=AG$1,$W307&gt;=AG$1),INDEX(Reliability!L$23:L$50,MATCH($S307,Reliability!$C$23:$C$50,0)),0),0)*IF($T307="n/a",$D307*$Y307,$G307)+IFERROR(IF(AND($V307&lt;=AG$1,$W307&gt;=AG$1),INDEX(Reliability!L$23:L$50,MATCH($T307,Reliability!$C$23:$C$50,0)),0),0)*$H307*$X307*$Y307),$D307)*$R307</f>
        <v>0.56126718455294877</v>
      </c>
      <c r="AH307" s="99">
        <f>MIN((IFERROR(IF(AND($V307&lt;=AH$1,$W307&gt;=AH$1),INDEX(Reliability!M$23:M$50,MATCH($S307,Reliability!$C$23:$C$50,0)),0),0)*IF($T307="n/a",$D307*$Y307,$G307)+IFERROR(IF(AND($V307&lt;=AH$1,$W307&gt;=AH$1),INDEX(Reliability!M$23:M$50,MATCH($T307,Reliability!$C$23:$C$50,0)),0),0)*$H307*$X307*$Y307),$D307)*$R307</f>
        <v>0.53655445328563078</v>
      </c>
      <c r="AI307" s="99">
        <f>MIN((IFERROR(IF(AND($V307&lt;=AI$1,$W307&gt;=AI$1),INDEX(Reliability!N$23:N$50,MATCH($S307,Reliability!$C$23:$C$50,0)),0),0)*IF($T307="n/a",$D307*$Y307,$G307)+IFERROR(IF(AND($V307&lt;=AI$1,$W307&gt;=AI$1),INDEX(Reliability!N$23:N$50,MATCH($T307,Reliability!$C$23:$C$50,0)),0),0)*$H307*$X307*$Y307),$D307)*$R307</f>
        <v>0.51184172201831279</v>
      </c>
      <c r="AJ307" s="99">
        <f>MIN((IFERROR(IF(AND($V307&lt;=AJ$1,$W307&gt;=AJ$1),INDEX(Reliability!O$23:O$50,MATCH($S307,Reliability!$C$23:$C$50,0)),0),0)*IF($T307="n/a",$D307*$Y307,$G307)+IFERROR(IF(AND($V307&lt;=AJ$1,$W307&gt;=AJ$1),INDEX(Reliability!O$23:O$50,MATCH($T307,Reliability!$C$23:$C$50,0)),0),0)*$H307*$X307*$Y307),$D307)*$R307</f>
        <v>0.48712899075099481</v>
      </c>
      <c r="AK307" s="99">
        <f>MIN((IFERROR(IF(AND($V307&lt;=AK$1,$W307&gt;=AK$1),INDEX(Reliability!P$23:P$50,MATCH($S307,Reliability!$C$23:$C$50,0)),0),0)*IF($T307="n/a",$D307*$Y307,$G307)+IFERROR(IF(AND($V307&lt;=AK$1,$W307&gt;=AK$1),INDEX(Reliability!P$23:P$50,MATCH($T307,Reliability!$C$23:$C$50,0)),0),0)*$H307*$X307*$Y307),$D307)*$R307</f>
        <v>0.46241625948367665</v>
      </c>
    </row>
    <row r="308" spans="2:37" x14ac:dyDescent="0.25">
      <c r="B308" s="118" t="str">
        <f>unique_contracts!B303</f>
        <v>KERNRG_1_UNITS</v>
      </c>
      <c r="C308" s="99" t="str">
        <f>unique_contracts!D303</f>
        <v>Online</v>
      </c>
      <c r="D308" s="117">
        <f>unique_contracts!J303</f>
        <v>20</v>
      </c>
      <c r="E308" s="99">
        <f>unique_contracts!M303</f>
        <v>0</v>
      </c>
      <c r="F308" s="99">
        <f>unique_contracts!N303</f>
        <v>0</v>
      </c>
      <c r="G308" s="99">
        <f>unique_contracts!P303</f>
        <v>0</v>
      </c>
      <c r="H308" s="99">
        <f>unique_contracts!R303</f>
        <v>0</v>
      </c>
      <c r="I308" s="99">
        <f>unique_contracts!V303</f>
        <v>0</v>
      </c>
      <c r="J308" s="118" t="str">
        <f>unique_contracts!AB303</f>
        <v>Buy</v>
      </c>
      <c r="K308" s="99">
        <f>unique_contracts!AM303</f>
        <v>2019</v>
      </c>
      <c r="L308" s="99">
        <f>unique_contracts!AN303</f>
        <v>10</v>
      </c>
      <c r="M308" s="99">
        <f>unique_contracts!AO303</f>
        <v>1</v>
      </c>
      <c r="N308" s="99">
        <f>unique_contracts!AP303</f>
        <v>2026</v>
      </c>
      <c r="O308" s="99">
        <f>unique_contracts!AQ303</f>
        <v>9</v>
      </c>
      <c r="P308" s="99">
        <f>unique_contracts!AR303</f>
        <v>30</v>
      </c>
      <c r="Q308" s="99" t="str">
        <f>unique_contracts!BP303</f>
        <v>EnergyCapacity</v>
      </c>
      <c r="R308" s="99">
        <f t="shared" si="28"/>
        <v>1</v>
      </c>
      <c r="S308" s="99" t="str">
        <f>IFERROR(IF(AND(I308&gt;0,E308="NotHybrid"),_xlfn.CONCAT(MAX(MIN(ROUNDDOWN(I308/D308,0),8),4),INDEX(resources!$G:$G,MATCH(B308,resources!$A:$A,0))),INDEX(resources!$G:$G,MATCH(B308,resources!$A:$A,0))),"n/a")</f>
        <v>cogen</v>
      </c>
      <c r="T308" s="99" t="str">
        <f t="shared" si="29"/>
        <v>n/a</v>
      </c>
      <c r="U308" s="99" t="str">
        <f t="shared" si="30"/>
        <v>cogen</v>
      </c>
      <c r="V308" s="99">
        <f t="shared" si="31"/>
        <v>2020</v>
      </c>
      <c r="W308" s="99">
        <f t="shared" si="32"/>
        <v>2025</v>
      </c>
      <c r="X308" s="116">
        <f t="shared" si="33"/>
        <v>1</v>
      </c>
      <c r="Y308" s="116">
        <f t="shared" si="34"/>
        <v>1</v>
      </c>
      <c r="Z308" s="99">
        <f>MIN((IFERROR(IF(AND($V308&lt;=Z$1,$W308&gt;=Z$1),INDEX(Reliability!E$23:E$50,MATCH($S308,Reliability!$C$23:$C$50,0)),0),0)*IF($T308="n/a",$D308*$Y308,$G308)+IFERROR(IF(AND($V308&lt;=Z$1,$W308&gt;=Z$1),INDEX(Reliability!E$23:E$50,MATCH($T308,Reliability!$C$23:$C$50,0)),0),0)*$H308*$X308*$Y308),$D308)*$R308</f>
        <v>18.634331831649327</v>
      </c>
      <c r="AA308" s="99">
        <f>MIN((IFERROR(IF(AND($V308&lt;=AA$1,$W308&gt;=AA$1),INDEX(Reliability!F$23:F$50,MATCH($S308,Reliability!$C$23:$C$50,0)),0),0)*IF($T308="n/a",$D308*$Y308,$G308)+IFERROR(IF(AND($V308&lt;=AA$1,$W308&gt;=AA$1),INDEX(Reliability!F$23:F$50,MATCH($T308,Reliability!$C$23:$C$50,0)),0),0)*$H308*$X308*$Y308),$D308)*$R308</f>
        <v>18.596544230379976</v>
      </c>
      <c r="AB308" s="99">
        <f>MIN((IFERROR(IF(AND($V308&lt;=AB$1,$W308&gt;=AB$1),INDEX(Reliability!G$23:G$50,MATCH($S308,Reliability!$C$23:$C$50,0)),0),0)*IF($T308="n/a",$D308*$Y308,$G308)+IFERROR(IF(AND($V308&lt;=AB$1,$W308&gt;=AB$1),INDEX(Reliability!G$23:G$50,MATCH($T308,Reliability!$C$23:$C$50,0)),0),0)*$H308*$X308*$Y308),$D308)*$R308</f>
        <v>0</v>
      </c>
      <c r="AC308" s="99">
        <f>MIN((IFERROR(IF(AND($V308&lt;=AC$1,$W308&gt;=AC$1),INDEX(Reliability!H$23:H$50,MATCH($S308,Reliability!$C$23:$C$50,0)),0),0)*IF($T308="n/a",$D308*$Y308,$G308)+IFERROR(IF(AND($V308&lt;=AC$1,$W308&gt;=AC$1),INDEX(Reliability!H$23:H$50,MATCH($T308,Reliability!$C$23:$C$50,0)),0),0)*$H308*$X308*$Y308),$D308)*$R308</f>
        <v>0</v>
      </c>
      <c r="AD308" s="99">
        <f>MIN((IFERROR(IF(AND($V308&lt;=AD$1,$W308&gt;=AD$1),INDEX(Reliability!I$23:I$50,MATCH($S308,Reliability!$C$23:$C$50,0)),0),0)*IF($T308="n/a",$D308*$Y308,$G308)+IFERROR(IF(AND($V308&lt;=AD$1,$W308&gt;=AD$1),INDEX(Reliability!I$23:I$50,MATCH($T308,Reliability!$C$23:$C$50,0)),0),0)*$H308*$X308*$Y308),$D308)*$R308</f>
        <v>0</v>
      </c>
      <c r="AE308" s="99">
        <f>MIN((IFERROR(IF(AND($V308&lt;=AE$1,$W308&gt;=AE$1),INDEX(Reliability!J$23:J$50,MATCH($S308,Reliability!$C$23:$C$50,0)),0),0)*IF($T308="n/a",$D308*$Y308,$G308)+IFERROR(IF(AND($V308&lt;=AE$1,$W308&gt;=AE$1),INDEX(Reliability!J$23:J$50,MATCH($T308,Reliability!$C$23:$C$50,0)),0),0)*$H308*$X308*$Y308),$D308)*$R308</f>
        <v>0</v>
      </c>
      <c r="AF308" s="99">
        <f>MIN((IFERROR(IF(AND($V308&lt;=AF$1,$W308&gt;=AF$1),INDEX(Reliability!K$23:K$50,MATCH($S308,Reliability!$C$23:$C$50,0)),0),0)*IF($T308="n/a",$D308*$Y308,$G308)+IFERROR(IF(AND($V308&lt;=AF$1,$W308&gt;=AF$1),INDEX(Reliability!K$23:K$50,MATCH($T308,Reliability!$C$23:$C$50,0)),0),0)*$H308*$X308*$Y308),$D308)*$R308</f>
        <v>0</v>
      </c>
      <c r="AG308" s="99">
        <f>MIN((IFERROR(IF(AND($V308&lt;=AG$1,$W308&gt;=AG$1),INDEX(Reliability!L$23:L$50,MATCH($S308,Reliability!$C$23:$C$50,0)),0),0)*IF($T308="n/a",$D308*$Y308,$G308)+IFERROR(IF(AND($V308&lt;=AG$1,$W308&gt;=AG$1),INDEX(Reliability!L$23:L$50,MATCH($T308,Reliability!$C$23:$C$50,0)),0),0)*$H308*$X308*$Y308),$D308)*$R308</f>
        <v>0</v>
      </c>
      <c r="AH308" s="99">
        <f>MIN((IFERROR(IF(AND($V308&lt;=AH$1,$W308&gt;=AH$1),INDEX(Reliability!M$23:M$50,MATCH($S308,Reliability!$C$23:$C$50,0)),0),0)*IF($T308="n/a",$D308*$Y308,$G308)+IFERROR(IF(AND($V308&lt;=AH$1,$W308&gt;=AH$1),INDEX(Reliability!M$23:M$50,MATCH($T308,Reliability!$C$23:$C$50,0)),0),0)*$H308*$X308*$Y308),$D308)*$R308</f>
        <v>0</v>
      </c>
      <c r="AI308" s="99">
        <f>MIN((IFERROR(IF(AND($V308&lt;=AI$1,$W308&gt;=AI$1),INDEX(Reliability!N$23:N$50,MATCH($S308,Reliability!$C$23:$C$50,0)),0),0)*IF($T308="n/a",$D308*$Y308,$G308)+IFERROR(IF(AND($V308&lt;=AI$1,$W308&gt;=AI$1),INDEX(Reliability!N$23:N$50,MATCH($T308,Reliability!$C$23:$C$50,0)),0),0)*$H308*$X308*$Y308),$D308)*$R308</f>
        <v>0</v>
      </c>
      <c r="AJ308" s="99">
        <f>MIN((IFERROR(IF(AND($V308&lt;=AJ$1,$W308&gt;=AJ$1),INDEX(Reliability!O$23:O$50,MATCH($S308,Reliability!$C$23:$C$50,0)),0),0)*IF($T308="n/a",$D308*$Y308,$G308)+IFERROR(IF(AND($V308&lt;=AJ$1,$W308&gt;=AJ$1),INDEX(Reliability!O$23:O$50,MATCH($T308,Reliability!$C$23:$C$50,0)),0),0)*$H308*$X308*$Y308),$D308)*$R308</f>
        <v>0</v>
      </c>
      <c r="AK308" s="99">
        <f>MIN((IFERROR(IF(AND($V308&lt;=AK$1,$W308&gt;=AK$1),INDEX(Reliability!P$23:P$50,MATCH($S308,Reliability!$C$23:$C$50,0)),0),0)*IF($T308="n/a",$D308*$Y308,$G308)+IFERROR(IF(AND($V308&lt;=AK$1,$W308&gt;=AK$1),INDEX(Reliability!P$23:P$50,MATCH($T308,Reliability!$C$23:$C$50,0)),0),0)*$H308*$X308*$Y308),$D308)*$R308</f>
        <v>0</v>
      </c>
    </row>
    <row r="309" spans="2:37" x14ac:dyDescent="0.25">
      <c r="B309" s="118" t="str">
        <f>unique_contracts!B304</f>
        <v>KERMAN_6_SOLAR2</v>
      </c>
      <c r="C309" s="99" t="str">
        <f>unique_contracts!D304</f>
        <v>Online</v>
      </c>
      <c r="D309" s="117">
        <f>unique_contracts!J304</f>
        <v>1.5</v>
      </c>
      <c r="E309" s="99">
        <f>unique_contracts!M304</f>
        <v>0</v>
      </c>
      <c r="F309" s="99">
        <f>unique_contracts!N304</f>
        <v>0</v>
      </c>
      <c r="G309" s="99">
        <f>unique_contracts!P304</f>
        <v>0</v>
      </c>
      <c r="H309" s="99">
        <f>unique_contracts!R304</f>
        <v>0</v>
      </c>
      <c r="I309" s="99">
        <f>unique_contracts!V304</f>
        <v>0</v>
      </c>
      <c r="J309" s="118" t="str">
        <f>unique_contracts!AB304</f>
        <v>Buy</v>
      </c>
      <c r="K309" s="99">
        <f>unique_contracts!AM304</f>
        <v>2015</v>
      </c>
      <c r="L309" s="99">
        <f>unique_contracts!AN304</f>
        <v>10</v>
      </c>
      <c r="M309" s="99">
        <f>unique_contracts!AO304</f>
        <v>20</v>
      </c>
      <c r="N309" s="99">
        <f>unique_contracts!AP304</f>
        <v>2035</v>
      </c>
      <c r="O309" s="99">
        <f>unique_contracts!AQ304</f>
        <v>10</v>
      </c>
      <c r="P309" s="99">
        <f>unique_contracts!AR304</f>
        <v>19</v>
      </c>
      <c r="Q309" s="99" t="str">
        <f>unique_contracts!BP304</f>
        <v>EnergyCapacity</v>
      </c>
      <c r="R309" s="99">
        <f t="shared" si="28"/>
        <v>1</v>
      </c>
      <c r="S309" s="99" t="str">
        <f>IFERROR(IF(AND(I309&gt;0,E309="NotHybrid"),_xlfn.CONCAT(MAX(MIN(ROUNDDOWN(I309/D309,0),8),4),INDEX(resources!$G:$G,MATCH(B309,resources!$A:$A,0))),INDEX(resources!$G:$G,MATCH(B309,resources!$A:$A,0))),"n/a")</f>
        <v>utility_pv</v>
      </c>
      <c r="T309" s="99" t="str">
        <f t="shared" si="29"/>
        <v>n/a</v>
      </c>
      <c r="U309" s="99" t="str">
        <f t="shared" si="30"/>
        <v>utility_pv</v>
      </c>
      <c r="V309" s="99">
        <f t="shared" si="31"/>
        <v>2016</v>
      </c>
      <c r="W309" s="99">
        <f t="shared" si="32"/>
        <v>2035</v>
      </c>
      <c r="X309" s="116">
        <f t="shared" si="33"/>
        <v>1</v>
      </c>
      <c r="Y309" s="116">
        <f t="shared" si="34"/>
        <v>1</v>
      </c>
      <c r="Z309" s="99">
        <f>MIN((IFERROR(IF(AND($V309&lt;=Z$1,$W309&gt;=Z$1),INDEX(Reliability!E$23:E$50,MATCH($S309,Reliability!$C$23:$C$50,0)),0),0)*IF($T309="n/a",$D309*$Y309,$G309)+IFERROR(IF(AND($V309&lt;=Z$1,$W309&gt;=Z$1),INDEX(Reliability!E$23:E$50,MATCH($T309,Reliability!$C$23:$C$50,0)),0),0)*$H309*$X309*$Y309),$D309)*$R309</f>
        <v>0.18651876232923015</v>
      </c>
      <c r="AA309" s="99">
        <f>MIN((IFERROR(IF(AND($V309&lt;=AA$1,$W309&gt;=AA$1),INDEX(Reliability!F$23:F$50,MATCH($S309,Reliability!$C$23:$C$50,0)),0),0)*IF($T309="n/a",$D309*$Y309,$G309)+IFERROR(IF(AND($V309&lt;=AA$1,$W309&gt;=AA$1),INDEX(Reliability!F$23:F$50,MATCH($T309,Reliability!$C$23:$C$50,0)),0),0)*$H309*$X309*$Y309),$D309)*$R309</f>
        <v>0.18154416454998057</v>
      </c>
      <c r="AB309" s="99">
        <f>MIN((IFERROR(IF(AND($V309&lt;=AB$1,$W309&gt;=AB$1),INDEX(Reliability!G$23:G$50,MATCH($S309,Reliability!$C$23:$C$50,0)),0),0)*IF($T309="n/a",$D309*$Y309,$G309)+IFERROR(IF(AND($V309&lt;=AB$1,$W309&gt;=AB$1),INDEX(Reliability!G$23:G$50,MATCH($T309,Reliability!$C$23:$C$50,0)),0),0)*$H309*$X309*$Y309),$D309)*$R309</f>
        <v>0.17656956677073102</v>
      </c>
      <c r="AC309" s="99">
        <f>MIN((IFERROR(IF(AND($V309&lt;=AC$1,$W309&gt;=AC$1),INDEX(Reliability!H$23:H$50,MATCH($S309,Reliability!$C$23:$C$50,0)),0),0)*IF($T309="n/a",$D309*$Y309,$G309)+IFERROR(IF(AND($V309&lt;=AC$1,$W309&gt;=AC$1),INDEX(Reliability!H$23:H$50,MATCH($T309,Reliability!$C$23:$C$50,0)),0),0)*$H309*$X309*$Y309),$D309)*$R309</f>
        <v>0.15024307109698681</v>
      </c>
      <c r="AD309" s="99">
        <f>MIN((IFERROR(IF(AND($V309&lt;=AD$1,$W309&gt;=AD$1),INDEX(Reliability!I$23:I$50,MATCH($S309,Reliability!$C$23:$C$50,0)),0),0)*IF($T309="n/a",$D309*$Y309,$G309)+IFERROR(IF(AND($V309&lt;=AD$1,$W309&gt;=AD$1),INDEX(Reliability!I$23:I$50,MATCH($T309,Reliability!$C$23:$C$50,0)),0),0)*$H309*$X309*$Y309),$D309)*$R309</f>
        <v>0.12391657542324259</v>
      </c>
      <c r="AE309" s="99">
        <f>MIN((IFERROR(IF(AND($V309&lt;=AE$1,$W309&gt;=AE$1),INDEX(Reliability!J$23:J$50,MATCH($S309,Reliability!$C$23:$C$50,0)),0),0)*IF($T309="n/a",$D309*$Y309,$G309)+IFERROR(IF(AND($V309&lt;=AE$1,$W309&gt;=AE$1),INDEX(Reliability!J$23:J$50,MATCH($T309,Reliability!$C$23:$C$50,0)),0),0)*$H309*$X309*$Y309),$D309)*$R309</f>
        <v>0.114906918825111</v>
      </c>
      <c r="AF309" s="99">
        <f>MIN((IFERROR(IF(AND($V309&lt;=AF$1,$W309&gt;=AF$1),INDEX(Reliability!K$23:K$50,MATCH($S309,Reliability!$C$23:$C$50,0)),0),0)*IF($T309="n/a",$D309*$Y309,$G309)+IFERROR(IF(AND($V309&lt;=AF$1,$W309&gt;=AF$1),INDEX(Reliability!K$23:K$50,MATCH($T309,Reliability!$C$23:$C$50,0)),0),0)*$H309*$X309*$Y309),$D309)*$R309</f>
        <v>0.1058972622269794</v>
      </c>
      <c r="AG309" s="99">
        <f>MIN((IFERROR(IF(AND($V309&lt;=AG$1,$W309&gt;=AG$1),INDEX(Reliability!L$23:L$50,MATCH($S309,Reliability!$C$23:$C$50,0)),0),0)*IF($T309="n/a",$D309*$Y309,$G309)+IFERROR(IF(AND($V309&lt;=AG$1,$W309&gt;=AG$1),INDEX(Reliability!L$23:L$50,MATCH($T309,Reliability!$C$23:$C$50,0)),0),0)*$H309*$X309*$Y309),$D309)*$R309</f>
        <v>0.10391780978158351</v>
      </c>
      <c r="AH309" s="99">
        <f>MIN((IFERROR(IF(AND($V309&lt;=AH$1,$W309&gt;=AH$1),INDEX(Reliability!M$23:M$50,MATCH($S309,Reliability!$C$23:$C$50,0)),0),0)*IF($T309="n/a",$D309*$Y309,$G309)+IFERROR(IF(AND($V309&lt;=AH$1,$W309&gt;=AH$1),INDEX(Reliability!M$23:M$50,MATCH($T309,Reliability!$C$23:$C$50,0)),0),0)*$H309*$X309*$Y309),$D309)*$R309</f>
        <v>0.10193835733618761</v>
      </c>
      <c r="AI309" s="99">
        <f>MIN((IFERROR(IF(AND($V309&lt;=AI$1,$W309&gt;=AI$1),INDEX(Reliability!N$23:N$50,MATCH($S309,Reliability!$C$23:$C$50,0)),0),0)*IF($T309="n/a",$D309*$Y309,$G309)+IFERROR(IF(AND($V309&lt;=AI$1,$W309&gt;=AI$1),INDEX(Reliability!N$23:N$50,MATCH($T309,Reliability!$C$23:$C$50,0)),0),0)*$H309*$X309*$Y309),$D309)*$R309</f>
        <v>9.9958904890791733E-2</v>
      </c>
      <c r="AJ309" s="99">
        <f>MIN((IFERROR(IF(AND($V309&lt;=AJ$1,$W309&gt;=AJ$1),INDEX(Reliability!O$23:O$50,MATCH($S309,Reliability!$C$23:$C$50,0)),0),0)*IF($T309="n/a",$D309*$Y309,$G309)+IFERROR(IF(AND($V309&lt;=AJ$1,$W309&gt;=AJ$1),INDEX(Reliability!O$23:O$50,MATCH($T309,Reliability!$C$23:$C$50,0)),0),0)*$H309*$X309*$Y309),$D309)*$R309</f>
        <v>9.7979452445395854E-2</v>
      </c>
      <c r="AK309" s="99">
        <f>MIN((IFERROR(IF(AND($V309&lt;=AK$1,$W309&gt;=AK$1),INDEX(Reliability!P$23:P$50,MATCH($S309,Reliability!$C$23:$C$50,0)),0),0)*IF($T309="n/a",$D309*$Y309,$G309)+IFERROR(IF(AND($V309&lt;=AK$1,$W309&gt;=AK$1),INDEX(Reliability!P$23:P$50,MATCH($T309,Reliability!$C$23:$C$50,0)),0),0)*$H309*$X309*$Y309),$D309)*$R309</f>
        <v>9.6000000000000002E-2</v>
      </c>
    </row>
    <row r="310" spans="2:37" x14ac:dyDescent="0.25">
      <c r="B310" s="118" t="str">
        <f>unique_contracts!B305</f>
        <v>KERMAN_6_SOLAR1</v>
      </c>
      <c r="C310" s="99" t="str">
        <f>unique_contracts!D305</f>
        <v>Online</v>
      </c>
      <c r="D310" s="117">
        <f>unique_contracts!J305</f>
        <v>1.5</v>
      </c>
      <c r="E310" s="99">
        <f>unique_contracts!M305</f>
        <v>0</v>
      </c>
      <c r="F310" s="99">
        <f>unique_contracts!N305</f>
        <v>0</v>
      </c>
      <c r="G310" s="99">
        <f>unique_contracts!P305</f>
        <v>0</v>
      </c>
      <c r="H310" s="99">
        <f>unique_contracts!R305</f>
        <v>0</v>
      </c>
      <c r="I310" s="99">
        <f>unique_contracts!V305</f>
        <v>0</v>
      </c>
      <c r="J310" s="118" t="str">
        <f>unique_contracts!AB305</f>
        <v>Buy</v>
      </c>
      <c r="K310" s="99">
        <f>unique_contracts!AM305</f>
        <v>2015</v>
      </c>
      <c r="L310" s="99">
        <f>unique_contracts!AN305</f>
        <v>10</v>
      </c>
      <c r="M310" s="99">
        <f>unique_contracts!AO305</f>
        <v>20</v>
      </c>
      <c r="N310" s="99">
        <f>unique_contracts!AP305</f>
        <v>2035</v>
      </c>
      <c r="O310" s="99">
        <f>unique_contracts!AQ305</f>
        <v>10</v>
      </c>
      <c r="P310" s="99">
        <f>unique_contracts!AR305</f>
        <v>19</v>
      </c>
      <c r="Q310" s="99" t="str">
        <f>unique_contracts!BP305</f>
        <v>EnergyCapacity</v>
      </c>
      <c r="R310" s="99">
        <f t="shared" si="28"/>
        <v>1</v>
      </c>
      <c r="S310" s="99" t="str">
        <f>IFERROR(IF(AND(I310&gt;0,E310="NotHybrid"),_xlfn.CONCAT(MAX(MIN(ROUNDDOWN(I310/D310,0),8),4),INDEX(resources!$G:$G,MATCH(B310,resources!$A:$A,0))),INDEX(resources!$G:$G,MATCH(B310,resources!$A:$A,0))),"n/a")</f>
        <v>utility_pv</v>
      </c>
      <c r="T310" s="99" t="str">
        <f t="shared" si="29"/>
        <v>n/a</v>
      </c>
      <c r="U310" s="99" t="str">
        <f t="shared" si="30"/>
        <v>utility_pv</v>
      </c>
      <c r="V310" s="99">
        <f t="shared" si="31"/>
        <v>2016</v>
      </c>
      <c r="W310" s="99">
        <f t="shared" si="32"/>
        <v>2035</v>
      </c>
      <c r="X310" s="116">
        <f t="shared" si="33"/>
        <v>1</v>
      </c>
      <c r="Y310" s="116">
        <f t="shared" si="34"/>
        <v>1</v>
      </c>
      <c r="Z310" s="99">
        <f>MIN((IFERROR(IF(AND($V310&lt;=Z$1,$W310&gt;=Z$1),INDEX(Reliability!E$23:E$50,MATCH($S310,Reliability!$C$23:$C$50,0)),0),0)*IF($T310="n/a",$D310*$Y310,$G310)+IFERROR(IF(AND($V310&lt;=Z$1,$W310&gt;=Z$1),INDEX(Reliability!E$23:E$50,MATCH($T310,Reliability!$C$23:$C$50,0)),0),0)*$H310*$X310*$Y310),$D310)*$R310</f>
        <v>0.18651876232923015</v>
      </c>
      <c r="AA310" s="99">
        <f>MIN((IFERROR(IF(AND($V310&lt;=AA$1,$W310&gt;=AA$1),INDEX(Reliability!F$23:F$50,MATCH($S310,Reliability!$C$23:$C$50,0)),0),0)*IF($T310="n/a",$D310*$Y310,$G310)+IFERROR(IF(AND($V310&lt;=AA$1,$W310&gt;=AA$1),INDEX(Reliability!F$23:F$50,MATCH($T310,Reliability!$C$23:$C$50,0)),0),0)*$H310*$X310*$Y310),$D310)*$R310</f>
        <v>0.18154416454998057</v>
      </c>
      <c r="AB310" s="99">
        <f>MIN((IFERROR(IF(AND($V310&lt;=AB$1,$W310&gt;=AB$1),INDEX(Reliability!G$23:G$50,MATCH($S310,Reliability!$C$23:$C$50,0)),0),0)*IF($T310="n/a",$D310*$Y310,$G310)+IFERROR(IF(AND($V310&lt;=AB$1,$W310&gt;=AB$1),INDEX(Reliability!G$23:G$50,MATCH($T310,Reliability!$C$23:$C$50,0)),0),0)*$H310*$X310*$Y310),$D310)*$R310</f>
        <v>0.17656956677073102</v>
      </c>
      <c r="AC310" s="99">
        <f>MIN((IFERROR(IF(AND($V310&lt;=AC$1,$W310&gt;=AC$1),INDEX(Reliability!H$23:H$50,MATCH($S310,Reliability!$C$23:$C$50,0)),0),0)*IF($T310="n/a",$D310*$Y310,$G310)+IFERROR(IF(AND($V310&lt;=AC$1,$W310&gt;=AC$1),INDEX(Reliability!H$23:H$50,MATCH($T310,Reliability!$C$23:$C$50,0)),0),0)*$H310*$X310*$Y310),$D310)*$R310</f>
        <v>0.15024307109698681</v>
      </c>
      <c r="AD310" s="99">
        <f>MIN((IFERROR(IF(AND($V310&lt;=AD$1,$W310&gt;=AD$1),INDEX(Reliability!I$23:I$50,MATCH($S310,Reliability!$C$23:$C$50,0)),0),0)*IF($T310="n/a",$D310*$Y310,$G310)+IFERROR(IF(AND($V310&lt;=AD$1,$W310&gt;=AD$1),INDEX(Reliability!I$23:I$50,MATCH($T310,Reliability!$C$23:$C$50,0)),0),0)*$H310*$X310*$Y310),$D310)*$R310</f>
        <v>0.12391657542324259</v>
      </c>
      <c r="AE310" s="99">
        <f>MIN((IFERROR(IF(AND($V310&lt;=AE$1,$W310&gt;=AE$1),INDEX(Reliability!J$23:J$50,MATCH($S310,Reliability!$C$23:$C$50,0)),0),0)*IF($T310="n/a",$D310*$Y310,$G310)+IFERROR(IF(AND($V310&lt;=AE$1,$W310&gt;=AE$1),INDEX(Reliability!J$23:J$50,MATCH($T310,Reliability!$C$23:$C$50,0)),0),0)*$H310*$X310*$Y310),$D310)*$R310</f>
        <v>0.114906918825111</v>
      </c>
      <c r="AF310" s="99">
        <f>MIN((IFERROR(IF(AND($V310&lt;=AF$1,$W310&gt;=AF$1),INDEX(Reliability!K$23:K$50,MATCH($S310,Reliability!$C$23:$C$50,0)),0),0)*IF($T310="n/a",$D310*$Y310,$G310)+IFERROR(IF(AND($V310&lt;=AF$1,$W310&gt;=AF$1),INDEX(Reliability!K$23:K$50,MATCH($T310,Reliability!$C$23:$C$50,0)),0),0)*$H310*$X310*$Y310),$D310)*$R310</f>
        <v>0.1058972622269794</v>
      </c>
      <c r="AG310" s="99">
        <f>MIN((IFERROR(IF(AND($V310&lt;=AG$1,$W310&gt;=AG$1),INDEX(Reliability!L$23:L$50,MATCH($S310,Reliability!$C$23:$C$50,0)),0),0)*IF($T310="n/a",$D310*$Y310,$G310)+IFERROR(IF(AND($V310&lt;=AG$1,$W310&gt;=AG$1),INDEX(Reliability!L$23:L$50,MATCH($T310,Reliability!$C$23:$C$50,0)),0),0)*$H310*$X310*$Y310),$D310)*$R310</f>
        <v>0.10391780978158351</v>
      </c>
      <c r="AH310" s="99">
        <f>MIN((IFERROR(IF(AND($V310&lt;=AH$1,$W310&gt;=AH$1),INDEX(Reliability!M$23:M$50,MATCH($S310,Reliability!$C$23:$C$50,0)),0),0)*IF($T310="n/a",$D310*$Y310,$G310)+IFERROR(IF(AND($V310&lt;=AH$1,$W310&gt;=AH$1),INDEX(Reliability!M$23:M$50,MATCH($T310,Reliability!$C$23:$C$50,0)),0),0)*$H310*$X310*$Y310),$D310)*$R310</f>
        <v>0.10193835733618761</v>
      </c>
      <c r="AI310" s="99">
        <f>MIN((IFERROR(IF(AND($V310&lt;=AI$1,$W310&gt;=AI$1),INDEX(Reliability!N$23:N$50,MATCH($S310,Reliability!$C$23:$C$50,0)),0),0)*IF($T310="n/a",$D310*$Y310,$G310)+IFERROR(IF(AND($V310&lt;=AI$1,$W310&gt;=AI$1),INDEX(Reliability!N$23:N$50,MATCH($T310,Reliability!$C$23:$C$50,0)),0),0)*$H310*$X310*$Y310),$D310)*$R310</f>
        <v>9.9958904890791733E-2</v>
      </c>
      <c r="AJ310" s="99">
        <f>MIN((IFERROR(IF(AND($V310&lt;=AJ$1,$W310&gt;=AJ$1),INDEX(Reliability!O$23:O$50,MATCH($S310,Reliability!$C$23:$C$50,0)),0),0)*IF($T310="n/a",$D310*$Y310,$G310)+IFERROR(IF(AND($V310&lt;=AJ$1,$W310&gt;=AJ$1),INDEX(Reliability!O$23:O$50,MATCH($T310,Reliability!$C$23:$C$50,0)),0),0)*$H310*$X310*$Y310),$D310)*$R310</f>
        <v>9.7979452445395854E-2</v>
      </c>
      <c r="AK310" s="99">
        <f>MIN((IFERROR(IF(AND($V310&lt;=AK$1,$W310&gt;=AK$1),INDEX(Reliability!P$23:P$50,MATCH($S310,Reliability!$C$23:$C$50,0)),0),0)*IF($T310="n/a",$D310*$Y310,$G310)+IFERROR(IF(AND($V310&lt;=AK$1,$W310&gt;=AK$1),INDEX(Reliability!P$23:P$50,MATCH($T310,Reliability!$C$23:$C$50,0)),0),0)*$H310*$X310*$Y310),$D310)*$R310</f>
        <v>9.6000000000000002E-2</v>
      </c>
    </row>
    <row r="311" spans="2:37" x14ac:dyDescent="0.25">
      <c r="B311" s="118" t="str">
        <f>unique_contracts!B306</f>
        <v>KERKH2_7_UNIT 1</v>
      </c>
      <c r="C311" s="99" t="str">
        <f>unique_contracts!D306</f>
        <v>Online</v>
      </c>
      <c r="D311" s="117">
        <f>unique_contracts!J306</f>
        <v>153.9</v>
      </c>
      <c r="E311" s="99">
        <f>unique_contracts!M306</f>
        <v>0</v>
      </c>
      <c r="F311" s="99">
        <f>unique_contracts!N306</f>
        <v>0</v>
      </c>
      <c r="G311" s="99">
        <f>unique_contracts!P306</f>
        <v>0</v>
      </c>
      <c r="H311" s="99">
        <f>unique_contracts!R306</f>
        <v>0</v>
      </c>
      <c r="I311" s="99">
        <f>unique_contracts!V306</f>
        <v>0</v>
      </c>
      <c r="J311" s="118" t="str">
        <f>unique_contracts!AB306</f>
        <v>Owned</v>
      </c>
      <c r="K311" s="99">
        <f>unique_contracts!AM306</f>
        <v>1950</v>
      </c>
      <c r="L311" s="99">
        <f>unique_contracts!AN306</f>
        <v>1</v>
      </c>
      <c r="M311" s="99">
        <f>unique_contracts!AO306</f>
        <v>1</v>
      </c>
      <c r="N311" s="99">
        <f>unique_contracts!AP306</f>
        <v>2099</v>
      </c>
      <c r="O311" s="99">
        <f>unique_contracts!AQ306</f>
        <v>12</v>
      </c>
      <c r="P311" s="99">
        <f>unique_contracts!AR306</f>
        <v>31</v>
      </c>
      <c r="Q311" s="99" t="str">
        <f>unique_contracts!BP306</f>
        <v>EnergyCapacity</v>
      </c>
      <c r="R311" s="99">
        <f t="shared" si="28"/>
        <v>1</v>
      </c>
      <c r="S311" s="99" t="str">
        <f>IFERROR(IF(AND(I311&gt;0,E311="NotHybrid"),_xlfn.CONCAT(MAX(MIN(ROUNDDOWN(I311/D311,0),8),4),INDEX(resources!$G:$G,MATCH(B311,resources!$A:$A,0))),INDEX(resources!$G:$G,MATCH(B311,resources!$A:$A,0))),"n/a")</f>
        <v>hydro</v>
      </c>
      <c r="T311" s="99" t="str">
        <f t="shared" si="29"/>
        <v>n/a</v>
      </c>
      <c r="U311" s="99" t="str">
        <f t="shared" si="30"/>
        <v>hydro</v>
      </c>
      <c r="V311" s="99">
        <f t="shared" si="31"/>
        <v>1950</v>
      </c>
      <c r="W311" s="99">
        <f t="shared" si="32"/>
        <v>2099</v>
      </c>
      <c r="X311" s="116">
        <f t="shared" si="33"/>
        <v>1</v>
      </c>
      <c r="Y311" s="116">
        <f t="shared" si="34"/>
        <v>1</v>
      </c>
      <c r="Z311" s="99">
        <f>MIN((IFERROR(IF(AND($V311&lt;=Z$1,$W311&gt;=Z$1),INDEX(Reliability!E$23:E$50,MATCH($S311,Reliability!$C$23:$C$50,0)),0),0)*IF($T311="n/a",$D311*$Y311,$G311)+IFERROR(IF(AND($V311&lt;=Z$1,$W311&gt;=Z$1),INDEX(Reliability!E$23:E$50,MATCH($T311,Reliability!$C$23:$C$50,0)),0),0)*$H311*$X311*$Y311),$D311)*$R311</f>
        <v>78.19434708375185</v>
      </c>
      <c r="AA311" s="99">
        <f>MIN((IFERROR(IF(AND($V311&lt;=AA$1,$W311&gt;=AA$1),INDEX(Reliability!F$23:F$50,MATCH($S311,Reliability!$C$23:$C$50,0)),0),0)*IF($T311="n/a",$D311*$Y311,$G311)+IFERROR(IF(AND($V311&lt;=AA$1,$W311&gt;=AA$1),INDEX(Reliability!F$23:F$50,MATCH($T311,Reliability!$C$23:$C$50,0)),0),0)*$H311*$X311*$Y311),$D311)*$R311</f>
        <v>80.23820278350631</v>
      </c>
      <c r="AB311" s="99">
        <f>MIN((IFERROR(IF(AND($V311&lt;=AB$1,$W311&gt;=AB$1),INDEX(Reliability!G$23:G$50,MATCH($S311,Reliability!$C$23:$C$50,0)),0),0)*IF($T311="n/a",$D311*$Y311,$G311)+IFERROR(IF(AND($V311&lt;=AB$1,$W311&gt;=AB$1),INDEX(Reliability!G$23:G$50,MATCH($T311,Reliability!$C$23:$C$50,0)),0),0)*$H311*$X311*$Y311),$D311)*$R311</f>
        <v>82.282058483260769</v>
      </c>
      <c r="AC311" s="99">
        <f>MIN((IFERROR(IF(AND($V311&lt;=AC$1,$W311&gt;=AC$1),INDEX(Reliability!H$23:H$50,MATCH($S311,Reliability!$C$23:$C$50,0)),0),0)*IF($T311="n/a",$D311*$Y311,$G311)+IFERROR(IF(AND($V311&lt;=AC$1,$W311&gt;=AC$1),INDEX(Reliability!H$23:H$50,MATCH($T311,Reliability!$C$23:$C$50,0)),0),0)*$H311*$X311*$Y311),$D311)*$R311</f>
        <v>80.741206197626212</v>
      </c>
      <c r="AD311" s="99">
        <f>MIN((IFERROR(IF(AND($V311&lt;=AD$1,$W311&gt;=AD$1),INDEX(Reliability!I$23:I$50,MATCH($S311,Reliability!$C$23:$C$50,0)),0),0)*IF($T311="n/a",$D311*$Y311,$G311)+IFERROR(IF(AND($V311&lt;=AD$1,$W311&gt;=AD$1),INDEX(Reliability!I$23:I$50,MATCH($T311,Reliability!$C$23:$C$50,0)),0),0)*$H311*$X311*$Y311),$D311)*$R311</f>
        <v>79.20035391199167</v>
      </c>
      <c r="AE311" s="99">
        <f>MIN((IFERROR(IF(AND($V311&lt;=AE$1,$W311&gt;=AE$1),INDEX(Reliability!J$23:J$50,MATCH($S311,Reliability!$C$23:$C$50,0)),0),0)*IF($T311="n/a",$D311*$Y311,$G311)+IFERROR(IF(AND($V311&lt;=AE$1,$W311&gt;=AE$1),INDEX(Reliability!J$23:J$50,MATCH($T311,Reliability!$C$23:$C$50,0)),0),0)*$H311*$X311*$Y311),$D311)*$R311</f>
        <v>81.514579545000117</v>
      </c>
      <c r="AF311" s="99">
        <f>MIN((IFERROR(IF(AND($V311&lt;=AF$1,$W311&gt;=AF$1),INDEX(Reliability!K$23:K$50,MATCH($S311,Reliability!$C$23:$C$50,0)),0),0)*IF($T311="n/a",$D311*$Y311,$G311)+IFERROR(IF(AND($V311&lt;=AF$1,$W311&gt;=AF$1),INDEX(Reliability!K$23:K$50,MATCH($T311,Reliability!$C$23:$C$50,0)),0),0)*$H311*$X311*$Y311),$D311)*$R311</f>
        <v>83.828805178008551</v>
      </c>
      <c r="AG311" s="99">
        <f>MIN((IFERROR(IF(AND($V311&lt;=AG$1,$W311&gt;=AG$1),INDEX(Reliability!L$23:L$50,MATCH($S311,Reliability!$C$23:$C$50,0)),0),0)*IF($T311="n/a",$D311*$Y311,$G311)+IFERROR(IF(AND($V311&lt;=AG$1,$W311&gt;=AG$1),INDEX(Reliability!L$23:L$50,MATCH($T311,Reliability!$C$23:$C$50,0)),0),0)*$H311*$X311*$Y311),$D311)*$R311</f>
        <v>80.293464326053666</v>
      </c>
      <c r="AH311" s="99">
        <f>MIN((IFERROR(IF(AND($V311&lt;=AH$1,$W311&gt;=AH$1),INDEX(Reliability!M$23:M$50,MATCH($S311,Reliability!$C$23:$C$50,0)),0),0)*IF($T311="n/a",$D311*$Y311,$G311)+IFERROR(IF(AND($V311&lt;=AH$1,$W311&gt;=AH$1),INDEX(Reliability!M$23:M$50,MATCH($T311,Reliability!$C$23:$C$50,0)),0),0)*$H311*$X311*$Y311),$D311)*$R311</f>
        <v>76.758123474098753</v>
      </c>
      <c r="AI311" s="99">
        <f>MIN((IFERROR(IF(AND($V311&lt;=AI$1,$W311&gt;=AI$1),INDEX(Reliability!N$23:N$50,MATCH($S311,Reliability!$C$23:$C$50,0)),0),0)*IF($T311="n/a",$D311*$Y311,$G311)+IFERROR(IF(AND($V311&lt;=AI$1,$W311&gt;=AI$1),INDEX(Reliability!N$23:N$50,MATCH($T311,Reliability!$C$23:$C$50,0)),0),0)*$H311*$X311*$Y311),$D311)*$R311</f>
        <v>73.222782622143853</v>
      </c>
      <c r="AJ311" s="99">
        <f>MIN((IFERROR(IF(AND($V311&lt;=AJ$1,$W311&gt;=AJ$1),INDEX(Reliability!O$23:O$50,MATCH($S311,Reliability!$C$23:$C$50,0)),0),0)*IF($T311="n/a",$D311*$Y311,$G311)+IFERROR(IF(AND($V311&lt;=AJ$1,$W311&gt;=AJ$1),INDEX(Reliability!O$23:O$50,MATCH($T311,Reliability!$C$23:$C$50,0)),0),0)*$H311*$X311*$Y311),$D311)*$R311</f>
        <v>69.687441770188954</v>
      </c>
      <c r="AK311" s="99">
        <f>MIN((IFERROR(IF(AND($V311&lt;=AK$1,$W311&gt;=AK$1),INDEX(Reliability!P$23:P$50,MATCH($S311,Reliability!$C$23:$C$50,0)),0),0)*IF($T311="n/a",$D311*$Y311,$G311)+IFERROR(IF(AND($V311&lt;=AK$1,$W311&gt;=AK$1),INDEX(Reliability!P$23:P$50,MATCH($T311,Reliability!$C$23:$C$50,0)),0),0)*$H311*$X311*$Y311),$D311)*$R311</f>
        <v>66.152100918234055</v>
      </c>
    </row>
    <row r="312" spans="2:37" x14ac:dyDescent="0.25">
      <c r="B312" s="118" t="str">
        <f>unique_contracts!B307</f>
        <v>KERKH2_7_UNIT 1</v>
      </c>
      <c r="C312" s="99" t="str">
        <f>unique_contracts!D307</f>
        <v>Online</v>
      </c>
      <c r="D312" s="117">
        <f>unique_contracts!J307</f>
        <v>11.36</v>
      </c>
      <c r="E312" s="99">
        <f>unique_contracts!M307</f>
        <v>0</v>
      </c>
      <c r="F312" s="99">
        <f>unique_contracts!N307</f>
        <v>0</v>
      </c>
      <c r="G312" s="99">
        <f>unique_contracts!P307</f>
        <v>0</v>
      </c>
      <c r="H312" s="99">
        <f>unique_contracts!R307</f>
        <v>0</v>
      </c>
      <c r="I312" s="99">
        <f>unique_contracts!V307</f>
        <v>0</v>
      </c>
      <c r="J312" s="118" t="str">
        <f>unique_contracts!AB307</f>
        <v>Owned</v>
      </c>
      <c r="K312" s="99">
        <f>unique_contracts!AM307</f>
        <v>1950</v>
      </c>
      <c r="L312" s="99">
        <f>unique_contracts!AN307</f>
        <v>1</v>
      </c>
      <c r="M312" s="99">
        <f>unique_contracts!AO307</f>
        <v>1</v>
      </c>
      <c r="N312" s="99">
        <f>unique_contracts!AP307</f>
        <v>2099</v>
      </c>
      <c r="O312" s="99">
        <f>unique_contracts!AQ307</f>
        <v>12</v>
      </c>
      <c r="P312" s="99">
        <f>unique_contracts!AR307</f>
        <v>31</v>
      </c>
      <c r="Q312" s="99" t="str">
        <f>unique_contracts!BP307</f>
        <v>EnergyCapacity</v>
      </c>
      <c r="R312" s="99">
        <f t="shared" si="28"/>
        <v>1</v>
      </c>
      <c r="S312" s="99" t="str">
        <f>IFERROR(IF(AND(I312&gt;0,E312="NotHybrid"),_xlfn.CONCAT(MAX(MIN(ROUNDDOWN(I312/D312,0),8),4),INDEX(resources!$G:$G,MATCH(B312,resources!$A:$A,0))),INDEX(resources!$G:$G,MATCH(B312,resources!$A:$A,0))),"n/a")</f>
        <v>hydro</v>
      </c>
      <c r="T312" s="99" t="str">
        <f t="shared" si="29"/>
        <v>n/a</v>
      </c>
      <c r="U312" s="99" t="str">
        <f t="shared" si="30"/>
        <v>hydro</v>
      </c>
      <c r="V312" s="99">
        <f t="shared" si="31"/>
        <v>1950</v>
      </c>
      <c r="W312" s="99">
        <f t="shared" si="32"/>
        <v>2099</v>
      </c>
      <c r="X312" s="116">
        <f t="shared" si="33"/>
        <v>1</v>
      </c>
      <c r="Y312" s="116">
        <f t="shared" si="34"/>
        <v>1</v>
      </c>
      <c r="Z312" s="99">
        <f>MIN((IFERROR(IF(AND($V312&lt;=Z$1,$W312&gt;=Z$1),INDEX(Reliability!E$23:E$50,MATCH($S312,Reliability!$C$23:$C$50,0)),0),0)*IF($T312="n/a",$D312*$Y312,$G312)+IFERROR(IF(AND($V312&lt;=Z$1,$W312&gt;=Z$1),INDEX(Reliability!E$23:E$50,MATCH($T312,Reliability!$C$23:$C$50,0)),0),0)*$H312*$X312*$Y312),$D312)*$R312</f>
        <v>5.7718504410098834</v>
      </c>
      <c r="AA312" s="99">
        <f>MIN((IFERROR(IF(AND($V312&lt;=AA$1,$W312&gt;=AA$1),INDEX(Reliability!F$23:F$50,MATCH($S312,Reliability!$C$23:$C$50,0)),0),0)*IF($T312="n/a",$D312*$Y312,$G312)+IFERROR(IF(AND($V312&lt;=AA$1,$W312&gt;=AA$1),INDEX(Reliability!F$23:F$50,MATCH($T312,Reliability!$C$23:$C$50,0)),0),0)*$H312*$X312*$Y312),$D312)*$R312</f>
        <v>5.9227159429540714</v>
      </c>
      <c r="AB312" s="99">
        <f>MIN((IFERROR(IF(AND($V312&lt;=AB$1,$W312&gt;=AB$1),INDEX(Reliability!G$23:G$50,MATCH($S312,Reliability!$C$23:$C$50,0)),0),0)*IF($T312="n/a",$D312*$Y312,$G312)+IFERROR(IF(AND($V312&lt;=AB$1,$W312&gt;=AB$1),INDEX(Reliability!G$23:G$50,MATCH($T312,Reliability!$C$23:$C$50,0)),0),0)*$H312*$X312*$Y312),$D312)*$R312</f>
        <v>6.0735814448982604</v>
      </c>
      <c r="AC312" s="99">
        <f>MIN((IFERROR(IF(AND($V312&lt;=AC$1,$W312&gt;=AC$1),INDEX(Reliability!H$23:H$50,MATCH($S312,Reliability!$C$23:$C$50,0)),0),0)*IF($T312="n/a",$D312*$Y312,$G312)+IFERROR(IF(AND($V312&lt;=AC$1,$W312&gt;=AC$1),INDEX(Reliability!H$23:H$50,MATCH($T312,Reliability!$C$23:$C$50,0)),0),0)*$H312*$X312*$Y312),$D312)*$R312</f>
        <v>5.9598447199807252</v>
      </c>
      <c r="AD312" s="99">
        <f>MIN((IFERROR(IF(AND($V312&lt;=AD$1,$W312&gt;=AD$1),INDEX(Reliability!I$23:I$50,MATCH($S312,Reliability!$C$23:$C$50,0)),0),0)*IF($T312="n/a",$D312*$Y312,$G312)+IFERROR(IF(AND($V312&lt;=AD$1,$W312&gt;=AD$1),INDEX(Reliability!I$23:I$50,MATCH($T312,Reliability!$C$23:$C$50,0)),0),0)*$H312*$X312*$Y312),$D312)*$R312</f>
        <v>5.8461079950631918</v>
      </c>
      <c r="AE312" s="99">
        <f>MIN((IFERROR(IF(AND($V312&lt;=AE$1,$W312&gt;=AE$1),INDEX(Reliability!J$23:J$50,MATCH($S312,Reliability!$C$23:$C$50,0)),0),0)*IF($T312="n/a",$D312*$Y312,$G312)+IFERROR(IF(AND($V312&lt;=AE$1,$W312&gt;=AE$1),INDEX(Reliability!J$23:J$50,MATCH($T312,Reliability!$C$23:$C$50,0)),0),0)*$H312*$X312*$Y312),$D312)*$R312</f>
        <v>6.016930627883049</v>
      </c>
      <c r="AF312" s="99">
        <f>MIN((IFERROR(IF(AND($V312&lt;=AF$1,$W312&gt;=AF$1),INDEX(Reliability!K$23:K$50,MATCH($S312,Reliability!$C$23:$C$50,0)),0),0)*IF($T312="n/a",$D312*$Y312,$G312)+IFERROR(IF(AND($V312&lt;=AF$1,$W312&gt;=AF$1),INDEX(Reliability!K$23:K$50,MATCH($T312,Reliability!$C$23:$C$50,0)),0),0)*$H312*$X312*$Y312),$D312)*$R312</f>
        <v>6.1877532607029053</v>
      </c>
      <c r="AG312" s="99">
        <f>MIN((IFERROR(IF(AND($V312&lt;=AG$1,$W312&gt;=AG$1),INDEX(Reliability!L$23:L$50,MATCH($S312,Reliability!$C$23:$C$50,0)),0),0)*IF($T312="n/a",$D312*$Y312,$G312)+IFERROR(IF(AND($V312&lt;=AG$1,$W312&gt;=AG$1),INDEX(Reliability!L$23:L$50,MATCH($T312,Reliability!$C$23:$C$50,0)),0),0)*$H312*$X312*$Y312),$D312)*$R312</f>
        <v>5.9267950275761505</v>
      </c>
      <c r="AH312" s="99">
        <f>MIN((IFERROR(IF(AND($V312&lt;=AH$1,$W312&gt;=AH$1),INDEX(Reliability!M$23:M$50,MATCH($S312,Reliability!$C$23:$C$50,0)),0),0)*IF($T312="n/a",$D312*$Y312,$G312)+IFERROR(IF(AND($V312&lt;=AH$1,$W312&gt;=AH$1),INDEX(Reliability!M$23:M$50,MATCH($T312,Reliability!$C$23:$C$50,0)),0),0)*$H312*$X312*$Y312),$D312)*$R312</f>
        <v>5.6658367944493948</v>
      </c>
      <c r="AI312" s="99">
        <f>MIN((IFERROR(IF(AND($V312&lt;=AI$1,$W312&gt;=AI$1),INDEX(Reliability!N$23:N$50,MATCH($S312,Reliability!$C$23:$C$50,0)),0),0)*IF($T312="n/a",$D312*$Y312,$G312)+IFERROR(IF(AND($V312&lt;=AI$1,$W312&gt;=AI$1),INDEX(Reliability!N$23:N$50,MATCH($T312,Reliability!$C$23:$C$50,0)),0),0)*$H312*$X312*$Y312),$D312)*$R312</f>
        <v>5.4048785613226391</v>
      </c>
      <c r="AJ312" s="99">
        <f>MIN((IFERROR(IF(AND($V312&lt;=AJ$1,$W312&gt;=AJ$1),INDEX(Reliability!O$23:O$50,MATCH($S312,Reliability!$C$23:$C$50,0)),0),0)*IF($T312="n/a",$D312*$Y312,$G312)+IFERROR(IF(AND($V312&lt;=AJ$1,$W312&gt;=AJ$1),INDEX(Reliability!O$23:O$50,MATCH($T312,Reliability!$C$23:$C$50,0)),0),0)*$H312*$X312*$Y312),$D312)*$R312</f>
        <v>5.1439203281958834</v>
      </c>
      <c r="AK312" s="99">
        <f>MIN((IFERROR(IF(AND($V312&lt;=AK$1,$W312&gt;=AK$1),INDEX(Reliability!P$23:P$50,MATCH($S312,Reliability!$C$23:$C$50,0)),0),0)*IF($T312="n/a",$D312*$Y312,$G312)+IFERROR(IF(AND($V312&lt;=AK$1,$W312&gt;=AK$1),INDEX(Reliability!P$23:P$50,MATCH($T312,Reliability!$C$23:$C$50,0)),0),0)*$H312*$X312*$Y312),$D312)*$R312</f>
        <v>4.8829620950691277</v>
      </c>
    </row>
    <row r="313" spans="2:37" x14ac:dyDescent="0.25">
      <c r="B313" s="118" t="str">
        <f>unique_contracts!B308</f>
        <v>KERKH2_7_UNIT 1</v>
      </c>
      <c r="C313" s="99" t="str">
        <f>unique_contracts!D308</f>
        <v>Online</v>
      </c>
      <c r="D313" s="117">
        <f>unique_contracts!J308</f>
        <v>11.36</v>
      </c>
      <c r="E313" s="99">
        <f>unique_contracts!M308</f>
        <v>0</v>
      </c>
      <c r="F313" s="99">
        <f>unique_contracts!N308</f>
        <v>0</v>
      </c>
      <c r="G313" s="99">
        <f>unique_contracts!P308</f>
        <v>0</v>
      </c>
      <c r="H313" s="99">
        <f>unique_contracts!R308</f>
        <v>0</v>
      </c>
      <c r="I313" s="99">
        <f>unique_contracts!V308</f>
        <v>0</v>
      </c>
      <c r="J313" s="118" t="str">
        <f>unique_contracts!AB308</f>
        <v>Owned</v>
      </c>
      <c r="K313" s="99">
        <f>unique_contracts!AM308</f>
        <v>1950</v>
      </c>
      <c r="L313" s="99">
        <f>unique_contracts!AN308</f>
        <v>1</v>
      </c>
      <c r="M313" s="99">
        <f>unique_contracts!AO308</f>
        <v>1</v>
      </c>
      <c r="N313" s="99">
        <f>unique_contracts!AP308</f>
        <v>2099</v>
      </c>
      <c r="O313" s="99">
        <f>unique_contracts!AQ308</f>
        <v>12</v>
      </c>
      <c r="P313" s="99">
        <f>unique_contracts!AR308</f>
        <v>31</v>
      </c>
      <c r="Q313" s="99" t="str">
        <f>unique_contracts!BP308</f>
        <v>EnergyCapacity</v>
      </c>
      <c r="R313" s="99">
        <f t="shared" si="28"/>
        <v>1</v>
      </c>
      <c r="S313" s="99" t="str">
        <f>IFERROR(IF(AND(I313&gt;0,E313="NotHybrid"),_xlfn.CONCAT(MAX(MIN(ROUNDDOWN(I313/D313,0),8),4),INDEX(resources!$G:$G,MATCH(B313,resources!$A:$A,0))),INDEX(resources!$G:$G,MATCH(B313,resources!$A:$A,0))),"n/a")</f>
        <v>hydro</v>
      </c>
      <c r="T313" s="99" t="str">
        <f t="shared" si="29"/>
        <v>n/a</v>
      </c>
      <c r="U313" s="99" t="str">
        <f t="shared" si="30"/>
        <v>hydro</v>
      </c>
      <c r="V313" s="99">
        <f t="shared" si="31"/>
        <v>1950</v>
      </c>
      <c r="W313" s="99">
        <f t="shared" si="32"/>
        <v>2099</v>
      </c>
      <c r="X313" s="116">
        <f t="shared" si="33"/>
        <v>1</v>
      </c>
      <c r="Y313" s="116">
        <f t="shared" si="34"/>
        <v>1</v>
      </c>
      <c r="Z313" s="99">
        <f>MIN((IFERROR(IF(AND($V313&lt;=Z$1,$W313&gt;=Z$1),INDEX(Reliability!E$23:E$50,MATCH($S313,Reliability!$C$23:$C$50,0)),0),0)*IF($T313="n/a",$D313*$Y313,$G313)+IFERROR(IF(AND($V313&lt;=Z$1,$W313&gt;=Z$1),INDEX(Reliability!E$23:E$50,MATCH($T313,Reliability!$C$23:$C$50,0)),0),0)*$H313*$X313*$Y313),$D313)*$R313</f>
        <v>5.7718504410098834</v>
      </c>
      <c r="AA313" s="99">
        <f>MIN((IFERROR(IF(AND($V313&lt;=AA$1,$W313&gt;=AA$1),INDEX(Reliability!F$23:F$50,MATCH($S313,Reliability!$C$23:$C$50,0)),0),0)*IF($T313="n/a",$D313*$Y313,$G313)+IFERROR(IF(AND($V313&lt;=AA$1,$W313&gt;=AA$1),INDEX(Reliability!F$23:F$50,MATCH($T313,Reliability!$C$23:$C$50,0)),0),0)*$H313*$X313*$Y313),$D313)*$R313</f>
        <v>5.9227159429540714</v>
      </c>
      <c r="AB313" s="99">
        <f>MIN((IFERROR(IF(AND($V313&lt;=AB$1,$W313&gt;=AB$1),INDEX(Reliability!G$23:G$50,MATCH($S313,Reliability!$C$23:$C$50,0)),0),0)*IF($T313="n/a",$D313*$Y313,$G313)+IFERROR(IF(AND($V313&lt;=AB$1,$W313&gt;=AB$1),INDEX(Reliability!G$23:G$50,MATCH($T313,Reliability!$C$23:$C$50,0)),0),0)*$H313*$X313*$Y313),$D313)*$R313</f>
        <v>6.0735814448982604</v>
      </c>
      <c r="AC313" s="99">
        <f>MIN((IFERROR(IF(AND($V313&lt;=AC$1,$W313&gt;=AC$1),INDEX(Reliability!H$23:H$50,MATCH($S313,Reliability!$C$23:$C$50,0)),0),0)*IF($T313="n/a",$D313*$Y313,$G313)+IFERROR(IF(AND($V313&lt;=AC$1,$W313&gt;=AC$1),INDEX(Reliability!H$23:H$50,MATCH($T313,Reliability!$C$23:$C$50,0)),0),0)*$H313*$X313*$Y313),$D313)*$R313</f>
        <v>5.9598447199807252</v>
      </c>
      <c r="AD313" s="99">
        <f>MIN((IFERROR(IF(AND($V313&lt;=AD$1,$W313&gt;=AD$1),INDEX(Reliability!I$23:I$50,MATCH($S313,Reliability!$C$23:$C$50,0)),0),0)*IF($T313="n/a",$D313*$Y313,$G313)+IFERROR(IF(AND($V313&lt;=AD$1,$W313&gt;=AD$1),INDEX(Reliability!I$23:I$50,MATCH($T313,Reliability!$C$23:$C$50,0)),0),0)*$H313*$X313*$Y313),$D313)*$R313</f>
        <v>5.8461079950631918</v>
      </c>
      <c r="AE313" s="99">
        <f>MIN((IFERROR(IF(AND($V313&lt;=AE$1,$W313&gt;=AE$1),INDEX(Reliability!J$23:J$50,MATCH($S313,Reliability!$C$23:$C$50,0)),0),0)*IF($T313="n/a",$D313*$Y313,$G313)+IFERROR(IF(AND($V313&lt;=AE$1,$W313&gt;=AE$1),INDEX(Reliability!J$23:J$50,MATCH($T313,Reliability!$C$23:$C$50,0)),0),0)*$H313*$X313*$Y313),$D313)*$R313</f>
        <v>6.016930627883049</v>
      </c>
      <c r="AF313" s="99">
        <f>MIN((IFERROR(IF(AND($V313&lt;=AF$1,$W313&gt;=AF$1),INDEX(Reliability!K$23:K$50,MATCH($S313,Reliability!$C$23:$C$50,0)),0),0)*IF($T313="n/a",$D313*$Y313,$G313)+IFERROR(IF(AND($V313&lt;=AF$1,$W313&gt;=AF$1),INDEX(Reliability!K$23:K$50,MATCH($T313,Reliability!$C$23:$C$50,0)),0),0)*$H313*$X313*$Y313),$D313)*$R313</f>
        <v>6.1877532607029053</v>
      </c>
      <c r="AG313" s="99">
        <f>MIN((IFERROR(IF(AND($V313&lt;=AG$1,$W313&gt;=AG$1),INDEX(Reliability!L$23:L$50,MATCH($S313,Reliability!$C$23:$C$50,0)),0),0)*IF($T313="n/a",$D313*$Y313,$G313)+IFERROR(IF(AND($V313&lt;=AG$1,$W313&gt;=AG$1),INDEX(Reliability!L$23:L$50,MATCH($T313,Reliability!$C$23:$C$50,0)),0),0)*$H313*$X313*$Y313),$D313)*$R313</f>
        <v>5.9267950275761505</v>
      </c>
      <c r="AH313" s="99">
        <f>MIN((IFERROR(IF(AND($V313&lt;=AH$1,$W313&gt;=AH$1),INDEX(Reliability!M$23:M$50,MATCH($S313,Reliability!$C$23:$C$50,0)),0),0)*IF($T313="n/a",$D313*$Y313,$G313)+IFERROR(IF(AND($V313&lt;=AH$1,$W313&gt;=AH$1),INDEX(Reliability!M$23:M$50,MATCH($T313,Reliability!$C$23:$C$50,0)),0),0)*$H313*$X313*$Y313),$D313)*$R313</f>
        <v>5.6658367944493948</v>
      </c>
      <c r="AI313" s="99">
        <f>MIN((IFERROR(IF(AND($V313&lt;=AI$1,$W313&gt;=AI$1),INDEX(Reliability!N$23:N$50,MATCH($S313,Reliability!$C$23:$C$50,0)),0),0)*IF($T313="n/a",$D313*$Y313,$G313)+IFERROR(IF(AND($V313&lt;=AI$1,$W313&gt;=AI$1),INDEX(Reliability!N$23:N$50,MATCH($T313,Reliability!$C$23:$C$50,0)),0),0)*$H313*$X313*$Y313),$D313)*$R313</f>
        <v>5.4048785613226391</v>
      </c>
      <c r="AJ313" s="99">
        <f>MIN((IFERROR(IF(AND($V313&lt;=AJ$1,$W313&gt;=AJ$1),INDEX(Reliability!O$23:O$50,MATCH($S313,Reliability!$C$23:$C$50,0)),0),0)*IF($T313="n/a",$D313*$Y313,$G313)+IFERROR(IF(AND($V313&lt;=AJ$1,$W313&gt;=AJ$1),INDEX(Reliability!O$23:O$50,MATCH($T313,Reliability!$C$23:$C$50,0)),0),0)*$H313*$X313*$Y313),$D313)*$R313</f>
        <v>5.1439203281958834</v>
      </c>
      <c r="AK313" s="99">
        <f>MIN((IFERROR(IF(AND($V313&lt;=AK$1,$W313&gt;=AK$1),INDEX(Reliability!P$23:P$50,MATCH($S313,Reliability!$C$23:$C$50,0)),0),0)*IF($T313="n/a",$D313*$Y313,$G313)+IFERROR(IF(AND($V313&lt;=AK$1,$W313&gt;=AK$1),INDEX(Reliability!P$23:P$50,MATCH($T313,Reliability!$C$23:$C$50,0)),0),0)*$H313*$X313*$Y313),$D313)*$R313</f>
        <v>4.8829620950691277</v>
      </c>
    </row>
    <row r="314" spans="2:37" x14ac:dyDescent="0.25">
      <c r="B314" s="118" t="str">
        <f>unique_contracts!B309</f>
        <v>KEKAWK_6_UNIT</v>
      </c>
      <c r="C314" s="99" t="str">
        <f>unique_contracts!D309</f>
        <v>Online</v>
      </c>
      <c r="D314" s="117">
        <f>unique_contracts!J309</f>
        <v>5.5</v>
      </c>
      <c r="E314" s="99">
        <f>unique_contracts!M309</f>
        <v>0</v>
      </c>
      <c r="F314" s="99">
        <f>unique_contracts!N309</f>
        <v>0</v>
      </c>
      <c r="G314" s="99">
        <f>unique_contracts!P309</f>
        <v>0</v>
      </c>
      <c r="H314" s="99">
        <f>unique_contracts!R309</f>
        <v>0</v>
      </c>
      <c r="I314" s="99">
        <f>unique_contracts!V309</f>
        <v>0</v>
      </c>
      <c r="J314" s="118" t="str">
        <f>unique_contracts!AB309</f>
        <v>Buy</v>
      </c>
      <c r="K314" s="99">
        <f>unique_contracts!AM309</f>
        <v>2015</v>
      </c>
      <c r="L314" s="99">
        <f>unique_contracts!AN309</f>
        <v>6</v>
      </c>
      <c r="M314" s="99">
        <f>unique_contracts!AO309</f>
        <v>1</v>
      </c>
      <c r="N314" s="99">
        <f>unique_contracts!AP309</f>
        <v>2035</v>
      </c>
      <c r="O314" s="99">
        <f>unique_contracts!AQ309</f>
        <v>5</v>
      </c>
      <c r="P314" s="99">
        <f>unique_contracts!AR309</f>
        <v>31</v>
      </c>
      <c r="Q314" s="99" t="str">
        <f>unique_contracts!BP309</f>
        <v>EnergyCapacity</v>
      </c>
      <c r="R314" s="99">
        <f t="shared" si="28"/>
        <v>1</v>
      </c>
      <c r="S314" s="99" t="str">
        <f>IFERROR(IF(AND(I314&gt;0,E314="NotHybrid"),_xlfn.CONCAT(MAX(MIN(ROUNDDOWN(I314/D314,0),8),4),INDEX(resources!$G:$G,MATCH(B314,resources!$A:$A,0))),INDEX(resources!$G:$G,MATCH(B314,resources!$A:$A,0))),"n/a")</f>
        <v>small_hydro</v>
      </c>
      <c r="T314" s="99" t="str">
        <f t="shared" si="29"/>
        <v>n/a</v>
      </c>
      <c r="U314" s="99" t="str">
        <f t="shared" si="30"/>
        <v>small_hydro</v>
      </c>
      <c r="V314" s="99">
        <f t="shared" si="31"/>
        <v>2015</v>
      </c>
      <c r="W314" s="99">
        <f t="shared" si="32"/>
        <v>2034</v>
      </c>
      <c r="X314" s="116">
        <f t="shared" si="33"/>
        <v>1</v>
      </c>
      <c r="Y314" s="116">
        <f t="shared" si="34"/>
        <v>1</v>
      </c>
      <c r="Z314" s="99">
        <f>MIN((IFERROR(IF(AND($V314&lt;=Z$1,$W314&gt;=Z$1),INDEX(Reliability!E$23:E$50,MATCH($S314,Reliability!$C$23:$C$50,0)),0),0)*IF($T314="n/a",$D314*$Y314,$G314)+IFERROR(IF(AND($V314&lt;=Z$1,$W314&gt;=Z$1),INDEX(Reliability!E$23:E$50,MATCH($T314,Reliability!$C$23:$C$50,0)),0),0)*$H314*$X314*$Y314),$D314)*$R314</f>
        <v>2.0041777806131265</v>
      </c>
      <c r="AA314" s="99">
        <f>MIN((IFERROR(IF(AND($V314&lt;=AA$1,$W314&gt;=AA$1),INDEX(Reliability!F$23:F$50,MATCH($S314,Reliability!$C$23:$C$50,0)),0),0)*IF($T314="n/a",$D314*$Y314,$G314)+IFERROR(IF(AND($V314&lt;=AA$1,$W314&gt;=AA$1),INDEX(Reliability!F$23:F$50,MATCH($T314,Reliability!$C$23:$C$50,0)),0),0)*$H314*$X314*$Y314),$D314)*$R314</f>
        <v>2.0565632833124456</v>
      </c>
      <c r="AB314" s="99">
        <f>MIN((IFERROR(IF(AND($V314&lt;=AB$1,$W314&gt;=AB$1),INDEX(Reliability!G$23:G$50,MATCH($S314,Reliability!$C$23:$C$50,0)),0),0)*IF($T314="n/a",$D314*$Y314,$G314)+IFERROR(IF(AND($V314&lt;=AB$1,$W314&gt;=AB$1),INDEX(Reliability!G$23:G$50,MATCH($T314,Reliability!$C$23:$C$50,0)),0),0)*$H314*$X314*$Y314),$D314)*$R314</f>
        <v>2.1089487860117644</v>
      </c>
      <c r="AC314" s="99">
        <f>MIN((IFERROR(IF(AND($V314&lt;=AC$1,$W314&gt;=AC$1),INDEX(Reliability!H$23:H$50,MATCH($S314,Reliability!$C$23:$C$50,0)),0),0)*IF($T314="n/a",$D314*$Y314,$G314)+IFERROR(IF(AND($V314&lt;=AC$1,$W314&gt;=AC$1),INDEX(Reliability!H$23:H$50,MATCH($T314,Reliability!$C$23:$C$50,0)),0),0)*$H314*$X314*$Y314),$D314)*$R314</f>
        <v>2.0694556253262726</v>
      </c>
      <c r="AD314" s="99">
        <f>MIN((IFERROR(IF(AND($V314&lt;=AD$1,$W314&gt;=AD$1),INDEX(Reliability!I$23:I$50,MATCH($S314,Reliability!$C$23:$C$50,0)),0),0)*IF($T314="n/a",$D314*$Y314,$G314)+IFERROR(IF(AND($V314&lt;=AD$1,$W314&gt;=AD$1),INDEX(Reliability!I$23:I$50,MATCH($T314,Reliability!$C$23:$C$50,0)),0),0)*$H314*$X314*$Y314),$D314)*$R314</f>
        <v>2.0299624646407808</v>
      </c>
      <c r="AE314" s="99">
        <f>MIN((IFERROR(IF(AND($V314&lt;=AE$1,$W314&gt;=AE$1),INDEX(Reliability!J$23:J$50,MATCH($S314,Reliability!$C$23:$C$50,0)),0),0)*IF($T314="n/a",$D314*$Y314,$G314)+IFERROR(IF(AND($V314&lt;=AE$1,$W314&gt;=AE$1),INDEX(Reliability!J$23:J$50,MATCH($T314,Reliability!$C$23:$C$50,0)),0),0)*$H314*$X314*$Y314),$D314)*$R314</f>
        <v>2.0892777446575463</v>
      </c>
      <c r="AF314" s="99">
        <f>MIN((IFERROR(IF(AND($V314&lt;=AF$1,$W314&gt;=AF$1),INDEX(Reliability!K$23:K$50,MATCH($S314,Reliability!$C$23:$C$50,0)),0),0)*IF($T314="n/a",$D314*$Y314,$G314)+IFERROR(IF(AND($V314&lt;=AF$1,$W314&gt;=AF$1),INDEX(Reliability!K$23:K$50,MATCH($T314,Reliability!$C$23:$C$50,0)),0),0)*$H314*$X314*$Y314),$D314)*$R314</f>
        <v>2.1485930246743115</v>
      </c>
      <c r="AG314" s="99">
        <f>MIN((IFERROR(IF(AND($V314&lt;=AG$1,$W314&gt;=AG$1),INDEX(Reliability!L$23:L$50,MATCH($S314,Reliability!$C$23:$C$50,0)),0),0)*IF($T314="n/a",$D314*$Y314,$G314)+IFERROR(IF(AND($V314&lt;=AG$1,$W314&gt;=AG$1),INDEX(Reliability!L$23:L$50,MATCH($T314,Reliability!$C$23:$C$50,0)),0),0)*$H314*$X314*$Y314),$D314)*$R314</f>
        <v>2.0579796766941456</v>
      </c>
      <c r="AH314" s="99">
        <f>MIN((IFERROR(IF(AND($V314&lt;=AH$1,$W314&gt;=AH$1),INDEX(Reliability!M$23:M$50,MATCH($S314,Reliability!$C$23:$C$50,0)),0),0)*IF($T314="n/a",$D314*$Y314,$G314)+IFERROR(IF(AND($V314&lt;=AH$1,$W314&gt;=AH$1),INDEX(Reliability!M$23:M$50,MATCH($T314,Reliability!$C$23:$C$50,0)),0),0)*$H314*$X314*$Y314),$D314)*$R314</f>
        <v>1.9673663287139795</v>
      </c>
      <c r="AI314" s="99">
        <f>MIN((IFERROR(IF(AND($V314&lt;=AI$1,$W314&gt;=AI$1),INDEX(Reliability!N$23:N$50,MATCH($S314,Reliability!$C$23:$C$50,0)),0),0)*IF($T314="n/a",$D314*$Y314,$G314)+IFERROR(IF(AND($V314&lt;=AI$1,$W314&gt;=AI$1),INDEX(Reliability!N$23:N$50,MATCH($T314,Reliability!$C$23:$C$50,0)),0),0)*$H314*$X314*$Y314),$D314)*$R314</f>
        <v>1.8767529807338135</v>
      </c>
      <c r="AJ314" s="99">
        <f>MIN((IFERROR(IF(AND($V314&lt;=AJ$1,$W314&gt;=AJ$1),INDEX(Reliability!O$23:O$50,MATCH($S314,Reliability!$C$23:$C$50,0)),0),0)*IF($T314="n/a",$D314*$Y314,$G314)+IFERROR(IF(AND($V314&lt;=AJ$1,$W314&gt;=AJ$1),INDEX(Reliability!O$23:O$50,MATCH($T314,Reliability!$C$23:$C$50,0)),0),0)*$H314*$X314*$Y314),$D314)*$R314</f>
        <v>1.7861396327536476</v>
      </c>
      <c r="AK314" s="99">
        <f>MIN((IFERROR(IF(AND($V314&lt;=AK$1,$W314&gt;=AK$1),INDEX(Reliability!P$23:P$50,MATCH($S314,Reliability!$C$23:$C$50,0)),0),0)*IF($T314="n/a",$D314*$Y314,$G314)+IFERROR(IF(AND($V314&lt;=AK$1,$W314&gt;=AK$1),INDEX(Reliability!P$23:P$50,MATCH($T314,Reliability!$C$23:$C$50,0)),0),0)*$H314*$X314*$Y314),$D314)*$R314</f>
        <v>0</v>
      </c>
    </row>
    <row r="315" spans="2:37" x14ac:dyDescent="0.25">
      <c r="B315" s="118" t="str">
        <f>unique_contracts!B310</f>
        <v>KANSAS_6_SOLAR</v>
      </c>
      <c r="C315" s="99" t="str">
        <f>unique_contracts!D310</f>
        <v>Online</v>
      </c>
      <c r="D315" s="117">
        <f>unique_contracts!J310</f>
        <v>20</v>
      </c>
      <c r="E315" s="99">
        <f>unique_contracts!M310</f>
        <v>0</v>
      </c>
      <c r="F315" s="99">
        <f>unique_contracts!N310</f>
        <v>0</v>
      </c>
      <c r="G315" s="99">
        <f>unique_contracts!P310</f>
        <v>0</v>
      </c>
      <c r="H315" s="99">
        <f>unique_contracts!R310</f>
        <v>0</v>
      </c>
      <c r="I315" s="99">
        <f>unique_contracts!V310</f>
        <v>0</v>
      </c>
      <c r="J315" s="118" t="str">
        <f>unique_contracts!AB310</f>
        <v>Buy</v>
      </c>
      <c r="K315" s="99">
        <f>unique_contracts!AM310</f>
        <v>2013</v>
      </c>
      <c r="L315" s="99">
        <f>unique_contracts!AN310</f>
        <v>6</v>
      </c>
      <c r="M315" s="99">
        <f>unique_contracts!AO310</f>
        <v>25</v>
      </c>
      <c r="N315" s="99">
        <f>unique_contracts!AP310</f>
        <v>2033</v>
      </c>
      <c r="O315" s="99">
        <f>unique_contracts!AQ310</f>
        <v>6</v>
      </c>
      <c r="P315" s="99">
        <f>unique_contracts!AR310</f>
        <v>24</v>
      </c>
      <c r="Q315" s="99" t="str">
        <f>unique_contracts!BP310</f>
        <v>EnergyCapacity</v>
      </c>
      <c r="R315" s="99">
        <f t="shared" si="28"/>
        <v>1</v>
      </c>
      <c r="S315" s="99" t="str">
        <f>IFERROR(IF(AND(I315&gt;0,E315="NotHybrid"),_xlfn.CONCAT(MAX(MIN(ROUNDDOWN(I315/D315,0),8),4),INDEX(resources!$G:$G,MATCH(B315,resources!$A:$A,0))),INDEX(resources!$G:$G,MATCH(B315,resources!$A:$A,0))),"n/a")</f>
        <v>utility_pv</v>
      </c>
      <c r="T315" s="99" t="str">
        <f t="shared" si="29"/>
        <v>n/a</v>
      </c>
      <c r="U315" s="99" t="str">
        <f t="shared" si="30"/>
        <v>utility_pv</v>
      </c>
      <c r="V315" s="99">
        <f t="shared" si="31"/>
        <v>2014</v>
      </c>
      <c r="W315" s="99">
        <f t="shared" si="32"/>
        <v>2032</v>
      </c>
      <c r="X315" s="116">
        <f t="shared" si="33"/>
        <v>1</v>
      </c>
      <c r="Y315" s="116">
        <f t="shared" si="34"/>
        <v>1</v>
      </c>
      <c r="Z315" s="99">
        <f>MIN((IFERROR(IF(AND($V315&lt;=Z$1,$W315&gt;=Z$1),INDEX(Reliability!E$23:E$50,MATCH($S315,Reliability!$C$23:$C$50,0)),0),0)*IF($T315="n/a",$D315*$Y315,$G315)+IFERROR(IF(AND($V315&lt;=Z$1,$W315&gt;=Z$1),INDEX(Reliability!E$23:E$50,MATCH($T315,Reliability!$C$23:$C$50,0)),0),0)*$H315*$X315*$Y315),$D315)*$R315</f>
        <v>2.4869168310564018</v>
      </c>
      <c r="AA315" s="99">
        <f>MIN((IFERROR(IF(AND($V315&lt;=AA$1,$W315&gt;=AA$1),INDEX(Reliability!F$23:F$50,MATCH($S315,Reliability!$C$23:$C$50,0)),0),0)*IF($T315="n/a",$D315*$Y315,$G315)+IFERROR(IF(AND($V315&lt;=AA$1,$W315&gt;=AA$1),INDEX(Reliability!F$23:F$50,MATCH($T315,Reliability!$C$23:$C$50,0)),0),0)*$H315*$X315*$Y315),$D315)*$R315</f>
        <v>2.4205888606664079</v>
      </c>
      <c r="AB315" s="99">
        <f>MIN((IFERROR(IF(AND($V315&lt;=AB$1,$W315&gt;=AB$1),INDEX(Reliability!G$23:G$50,MATCH($S315,Reliability!$C$23:$C$50,0)),0),0)*IF($T315="n/a",$D315*$Y315,$G315)+IFERROR(IF(AND($V315&lt;=AB$1,$W315&gt;=AB$1),INDEX(Reliability!G$23:G$50,MATCH($T315,Reliability!$C$23:$C$50,0)),0),0)*$H315*$X315*$Y315),$D315)*$R315</f>
        <v>2.3542608902764135</v>
      </c>
      <c r="AC315" s="99">
        <f>MIN((IFERROR(IF(AND($V315&lt;=AC$1,$W315&gt;=AC$1),INDEX(Reliability!H$23:H$50,MATCH($S315,Reliability!$C$23:$C$50,0)),0),0)*IF($T315="n/a",$D315*$Y315,$G315)+IFERROR(IF(AND($V315&lt;=AC$1,$W315&gt;=AC$1),INDEX(Reliability!H$23:H$50,MATCH($T315,Reliability!$C$23:$C$50,0)),0),0)*$H315*$X315*$Y315),$D315)*$R315</f>
        <v>2.0032409479598239</v>
      </c>
      <c r="AD315" s="99">
        <f>MIN((IFERROR(IF(AND($V315&lt;=AD$1,$W315&gt;=AD$1),INDEX(Reliability!I$23:I$50,MATCH($S315,Reliability!$C$23:$C$50,0)),0),0)*IF($T315="n/a",$D315*$Y315,$G315)+IFERROR(IF(AND($V315&lt;=AD$1,$W315&gt;=AD$1),INDEX(Reliability!I$23:I$50,MATCH($T315,Reliability!$C$23:$C$50,0)),0),0)*$H315*$X315*$Y315),$D315)*$R315</f>
        <v>1.6522210056432347</v>
      </c>
      <c r="AE315" s="99">
        <f>MIN((IFERROR(IF(AND($V315&lt;=AE$1,$W315&gt;=AE$1),INDEX(Reliability!J$23:J$50,MATCH($S315,Reliability!$C$23:$C$50,0)),0),0)*IF($T315="n/a",$D315*$Y315,$G315)+IFERROR(IF(AND($V315&lt;=AE$1,$W315&gt;=AE$1),INDEX(Reliability!J$23:J$50,MATCH($T315,Reliability!$C$23:$C$50,0)),0),0)*$H315*$X315*$Y315),$D315)*$R315</f>
        <v>1.5320922510014801</v>
      </c>
      <c r="AF315" s="99">
        <f>MIN((IFERROR(IF(AND($V315&lt;=AF$1,$W315&gt;=AF$1),INDEX(Reliability!K$23:K$50,MATCH($S315,Reliability!$C$23:$C$50,0)),0),0)*IF($T315="n/a",$D315*$Y315,$G315)+IFERROR(IF(AND($V315&lt;=AF$1,$W315&gt;=AF$1),INDEX(Reliability!K$23:K$50,MATCH($T315,Reliability!$C$23:$C$50,0)),0),0)*$H315*$X315*$Y315),$D315)*$R315</f>
        <v>1.4119634963597252</v>
      </c>
      <c r="AG315" s="99">
        <f>MIN((IFERROR(IF(AND($V315&lt;=AG$1,$W315&gt;=AG$1),INDEX(Reliability!L$23:L$50,MATCH($S315,Reliability!$C$23:$C$50,0)),0),0)*IF($T315="n/a",$D315*$Y315,$G315)+IFERROR(IF(AND($V315&lt;=AG$1,$W315&gt;=AG$1),INDEX(Reliability!L$23:L$50,MATCH($T315,Reliability!$C$23:$C$50,0)),0),0)*$H315*$X315*$Y315),$D315)*$R315</f>
        <v>1.3855707970877802</v>
      </c>
      <c r="AH315" s="99">
        <f>MIN((IFERROR(IF(AND($V315&lt;=AH$1,$W315&gt;=AH$1),INDEX(Reliability!M$23:M$50,MATCH($S315,Reliability!$C$23:$C$50,0)),0),0)*IF($T315="n/a",$D315*$Y315,$G315)+IFERROR(IF(AND($V315&lt;=AH$1,$W315&gt;=AH$1),INDEX(Reliability!M$23:M$50,MATCH($T315,Reliability!$C$23:$C$50,0)),0),0)*$H315*$X315*$Y315),$D315)*$R315</f>
        <v>1.359178097815835</v>
      </c>
      <c r="AI315" s="99">
        <f>MIN((IFERROR(IF(AND($V315&lt;=AI$1,$W315&gt;=AI$1),INDEX(Reliability!N$23:N$50,MATCH($S315,Reliability!$C$23:$C$50,0)),0),0)*IF($T315="n/a",$D315*$Y315,$G315)+IFERROR(IF(AND($V315&lt;=AI$1,$W315&gt;=AI$1),INDEX(Reliability!N$23:N$50,MATCH($T315,Reliability!$C$23:$C$50,0)),0),0)*$H315*$X315*$Y315),$D315)*$R315</f>
        <v>0</v>
      </c>
      <c r="AJ315" s="99">
        <f>MIN((IFERROR(IF(AND($V315&lt;=AJ$1,$W315&gt;=AJ$1),INDEX(Reliability!O$23:O$50,MATCH($S315,Reliability!$C$23:$C$50,0)),0),0)*IF($T315="n/a",$D315*$Y315,$G315)+IFERROR(IF(AND($V315&lt;=AJ$1,$W315&gt;=AJ$1),INDEX(Reliability!O$23:O$50,MATCH($T315,Reliability!$C$23:$C$50,0)),0),0)*$H315*$X315*$Y315),$D315)*$R315</f>
        <v>0</v>
      </c>
      <c r="AK315" s="99">
        <f>MIN((IFERROR(IF(AND($V315&lt;=AK$1,$W315&gt;=AK$1),INDEX(Reliability!P$23:P$50,MATCH($S315,Reliability!$C$23:$C$50,0)),0),0)*IF($T315="n/a",$D315*$Y315,$G315)+IFERROR(IF(AND($V315&lt;=AK$1,$W315&gt;=AK$1),INDEX(Reliability!P$23:P$50,MATCH($T315,Reliability!$C$23:$C$50,0)),0),0)*$H315*$X315*$Y315),$D315)*$R315</f>
        <v>0</v>
      </c>
    </row>
    <row r="316" spans="2:37" x14ac:dyDescent="0.25">
      <c r="B316" s="118" t="str">
        <f>unique_contracts!B311</f>
        <v>JAYNE_6_WLSLR</v>
      </c>
      <c r="C316" s="99" t="str">
        <f>unique_contracts!D311</f>
        <v>Online</v>
      </c>
      <c r="D316" s="117">
        <f>unique_contracts!J311</f>
        <v>18</v>
      </c>
      <c r="E316" s="99">
        <f>unique_contracts!M311</f>
        <v>0</v>
      </c>
      <c r="F316" s="99">
        <f>unique_contracts!N311</f>
        <v>0</v>
      </c>
      <c r="G316" s="99">
        <f>unique_contracts!P311</f>
        <v>0</v>
      </c>
      <c r="H316" s="99">
        <f>unique_contracts!R311</f>
        <v>0</v>
      </c>
      <c r="I316" s="99">
        <f>unique_contracts!V311</f>
        <v>0</v>
      </c>
      <c r="J316" s="118" t="str">
        <f>unique_contracts!AB311</f>
        <v>Buy</v>
      </c>
      <c r="K316" s="99">
        <f>unique_contracts!AM311</f>
        <v>2014</v>
      </c>
      <c r="L316" s="99">
        <f>unique_contracts!AN311</f>
        <v>5</v>
      </c>
      <c r="M316" s="99">
        <f>unique_contracts!AO311</f>
        <v>1</v>
      </c>
      <c r="N316" s="99">
        <f>unique_contracts!AP311</f>
        <v>2034</v>
      </c>
      <c r="O316" s="99">
        <f>unique_contracts!AQ311</f>
        <v>4</v>
      </c>
      <c r="P316" s="99">
        <f>unique_contracts!AR311</f>
        <v>30</v>
      </c>
      <c r="Q316" s="99" t="str">
        <f>unique_contracts!BP311</f>
        <v>EnergyCapacity</v>
      </c>
      <c r="R316" s="99">
        <f t="shared" si="28"/>
        <v>1</v>
      </c>
      <c r="S316" s="99" t="str">
        <f>IFERROR(IF(AND(I316&gt;0,E316="NotHybrid"),_xlfn.CONCAT(MAX(MIN(ROUNDDOWN(I316/D316,0),8),4),INDEX(resources!$G:$G,MATCH(B316,resources!$A:$A,0))),INDEX(resources!$G:$G,MATCH(B316,resources!$A:$A,0))),"n/a")</f>
        <v>utility_pv</v>
      </c>
      <c r="T316" s="99" t="str">
        <f t="shared" si="29"/>
        <v>n/a</v>
      </c>
      <c r="U316" s="99" t="str">
        <f t="shared" si="30"/>
        <v>utility_pv</v>
      </c>
      <c r="V316" s="99">
        <f t="shared" si="31"/>
        <v>2014</v>
      </c>
      <c r="W316" s="99">
        <f t="shared" si="32"/>
        <v>2033</v>
      </c>
      <c r="X316" s="116">
        <f t="shared" si="33"/>
        <v>1</v>
      </c>
      <c r="Y316" s="116">
        <f t="shared" si="34"/>
        <v>1</v>
      </c>
      <c r="Z316" s="99">
        <f>MIN((IFERROR(IF(AND($V316&lt;=Z$1,$W316&gt;=Z$1),INDEX(Reliability!E$23:E$50,MATCH($S316,Reliability!$C$23:$C$50,0)),0),0)*IF($T316="n/a",$D316*$Y316,$G316)+IFERROR(IF(AND($V316&lt;=Z$1,$W316&gt;=Z$1),INDEX(Reliability!E$23:E$50,MATCH($T316,Reliability!$C$23:$C$50,0)),0),0)*$H316*$X316*$Y316),$D316)*$R316</f>
        <v>2.2382251479507618</v>
      </c>
      <c r="AA316" s="99">
        <f>MIN((IFERROR(IF(AND($V316&lt;=AA$1,$W316&gt;=AA$1),INDEX(Reliability!F$23:F$50,MATCH($S316,Reliability!$C$23:$C$50,0)),0),0)*IF($T316="n/a",$D316*$Y316,$G316)+IFERROR(IF(AND($V316&lt;=AA$1,$W316&gt;=AA$1),INDEX(Reliability!F$23:F$50,MATCH($T316,Reliability!$C$23:$C$50,0)),0),0)*$H316*$X316*$Y316),$D316)*$R316</f>
        <v>2.1785299745997668</v>
      </c>
      <c r="AB316" s="99">
        <f>MIN((IFERROR(IF(AND($V316&lt;=AB$1,$W316&gt;=AB$1),INDEX(Reliability!G$23:G$50,MATCH($S316,Reliability!$C$23:$C$50,0)),0),0)*IF($T316="n/a",$D316*$Y316,$G316)+IFERROR(IF(AND($V316&lt;=AB$1,$W316&gt;=AB$1),INDEX(Reliability!G$23:G$50,MATCH($T316,Reliability!$C$23:$C$50,0)),0),0)*$H316*$X316*$Y316),$D316)*$R316</f>
        <v>2.1188348012487723</v>
      </c>
      <c r="AC316" s="99">
        <f>MIN((IFERROR(IF(AND($V316&lt;=AC$1,$W316&gt;=AC$1),INDEX(Reliability!H$23:H$50,MATCH($S316,Reliability!$C$23:$C$50,0)),0),0)*IF($T316="n/a",$D316*$Y316,$G316)+IFERROR(IF(AND($V316&lt;=AC$1,$W316&gt;=AC$1),INDEX(Reliability!H$23:H$50,MATCH($T316,Reliability!$C$23:$C$50,0)),0),0)*$H316*$X316*$Y316),$D316)*$R316</f>
        <v>1.8029168531638415</v>
      </c>
      <c r="AD316" s="99">
        <f>MIN((IFERROR(IF(AND($V316&lt;=AD$1,$W316&gt;=AD$1),INDEX(Reliability!I$23:I$50,MATCH($S316,Reliability!$C$23:$C$50,0)),0),0)*IF($T316="n/a",$D316*$Y316,$G316)+IFERROR(IF(AND($V316&lt;=AD$1,$W316&gt;=AD$1),INDEX(Reliability!I$23:I$50,MATCH($T316,Reliability!$C$23:$C$50,0)),0),0)*$H316*$X316*$Y316),$D316)*$R316</f>
        <v>1.4869989050789112</v>
      </c>
      <c r="AE316" s="99">
        <f>MIN((IFERROR(IF(AND($V316&lt;=AE$1,$W316&gt;=AE$1),INDEX(Reliability!J$23:J$50,MATCH($S316,Reliability!$C$23:$C$50,0)),0),0)*IF($T316="n/a",$D316*$Y316,$G316)+IFERROR(IF(AND($V316&lt;=AE$1,$W316&gt;=AE$1),INDEX(Reliability!J$23:J$50,MATCH($T316,Reliability!$C$23:$C$50,0)),0),0)*$H316*$X316*$Y316),$D316)*$R316</f>
        <v>1.378883025901332</v>
      </c>
      <c r="AF316" s="99">
        <f>MIN((IFERROR(IF(AND($V316&lt;=AF$1,$W316&gt;=AF$1),INDEX(Reliability!K$23:K$50,MATCH($S316,Reliability!$C$23:$C$50,0)),0),0)*IF($T316="n/a",$D316*$Y316,$G316)+IFERROR(IF(AND($V316&lt;=AF$1,$W316&gt;=AF$1),INDEX(Reliability!K$23:K$50,MATCH($T316,Reliability!$C$23:$C$50,0)),0),0)*$H316*$X316*$Y316),$D316)*$R316</f>
        <v>1.2707671467237527</v>
      </c>
      <c r="AG316" s="99">
        <f>MIN((IFERROR(IF(AND($V316&lt;=AG$1,$W316&gt;=AG$1),INDEX(Reliability!L$23:L$50,MATCH($S316,Reliability!$C$23:$C$50,0)),0),0)*IF($T316="n/a",$D316*$Y316,$G316)+IFERROR(IF(AND($V316&lt;=AG$1,$W316&gt;=AG$1),INDEX(Reliability!L$23:L$50,MATCH($T316,Reliability!$C$23:$C$50,0)),0),0)*$H316*$X316*$Y316),$D316)*$R316</f>
        <v>1.2470137173790021</v>
      </c>
      <c r="AH316" s="99">
        <f>MIN((IFERROR(IF(AND($V316&lt;=AH$1,$W316&gt;=AH$1),INDEX(Reliability!M$23:M$50,MATCH($S316,Reliability!$C$23:$C$50,0)),0),0)*IF($T316="n/a",$D316*$Y316,$G316)+IFERROR(IF(AND($V316&lt;=AH$1,$W316&gt;=AH$1),INDEX(Reliability!M$23:M$50,MATCH($T316,Reliability!$C$23:$C$50,0)),0),0)*$H316*$X316*$Y316),$D316)*$R316</f>
        <v>1.2232602880342514</v>
      </c>
      <c r="AI316" s="99">
        <f>MIN((IFERROR(IF(AND($V316&lt;=AI$1,$W316&gt;=AI$1),INDEX(Reliability!N$23:N$50,MATCH($S316,Reliability!$C$23:$C$50,0)),0),0)*IF($T316="n/a",$D316*$Y316,$G316)+IFERROR(IF(AND($V316&lt;=AI$1,$W316&gt;=AI$1),INDEX(Reliability!N$23:N$50,MATCH($T316,Reliability!$C$23:$C$50,0)),0),0)*$H316*$X316*$Y316),$D316)*$R316</f>
        <v>1.1995068586895008</v>
      </c>
      <c r="AJ316" s="99">
        <f>MIN((IFERROR(IF(AND($V316&lt;=AJ$1,$W316&gt;=AJ$1),INDEX(Reliability!O$23:O$50,MATCH($S316,Reliability!$C$23:$C$50,0)),0),0)*IF($T316="n/a",$D316*$Y316,$G316)+IFERROR(IF(AND($V316&lt;=AJ$1,$W316&gt;=AJ$1),INDEX(Reliability!O$23:O$50,MATCH($T316,Reliability!$C$23:$C$50,0)),0),0)*$H316*$X316*$Y316),$D316)*$R316</f>
        <v>0</v>
      </c>
      <c r="AK316" s="99">
        <f>MIN((IFERROR(IF(AND($V316&lt;=AK$1,$W316&gt;=AK$1),INDEX(Reliability!P$23:P$50,MATCH($S316,Reliability!$C$23:$C$50,0)),0),0)*IF($T316="n/a",$D316*$Y316,$G316)+IFERROR(IF(AND($V316&lt;=AK$1,$W316&gt;=AK$1),INDEX(Reliability!P$23:P$50,MATCH($T316,Reliability!$C$23:$C$50,0)),0),0)*$H316*$X316*$Y316),$D316)*$R316</f>
        <v>0</v>
      </c>
    </row>
    <row r="317" spans="2:37" x14ac:dyDescent="0.25">
      <c r="B317" s="118" t="str">
        <f>unique_contracts!B312</f>
        <v>JAWBNE_2_NSRWND</v>
      </c>
      <c r="C317" s="99" t="str">
        <f>unique_contracts!D312</f>
        <v>Online</v>
      </c>
      <c r="D317" s="117">
        <f>unique_contracts!J312</f>
        <v>162</v>
      </c>
      <c r="E317" s="99">
        <f>unique_contracts!M312</f>
        <v>0</v>
      </c>
      <c r="F317" s="99">
        <f>unique_contracts!N312</f>
        <v>0</v>
      </c>
      <c r="G317" s="99">
        <f>unique_contracts!P312</f>
        <v>0</v>
      </c>
      <c r="H317" s="99">
        <f>unique_contracts!R312</f>
        <v>0</v>
      </c>
      <c r="I317" s="99">
        <f>unique_contracts!V312</f>
        <v>0</v>
      </c>
      <c r="J317" s="118" t="str">
        <f>unique_contracts!AB312</f>
        <v>Buy</v>
      </c>
      <c r="K317" s="99">
        <f>unique_contracts!AM312</f>
        <v>2012</v>
      </c>
      <c r="L317" s="99">
        <f>unique_contracts!AN312</f>
        <v>12</v>
      </c>
      <c r="M317" s="99">
        <f>unique_contracts!AO312</f>
        <v>21</v>
      </c>
      <c r="N317" s="99">
        <f>unique_contracts!AP312</f>
        <v>2037</v>
      </c>
      <c r="O317" s="99">
        <f>unique_contracts!AQ312</f>
        <v>12</v>
      </c>
      <c r="P317" s="99">
        <f>unique_contracts!AR312</f>
        <v>20</v>
      </c>
      <c r="Q317" s="99" t="str">
        <f>unique_contracts!BP312</f>
        <v>EnergyCapacity</v>
      </c>
      <c r="R317" s="99">
        <f t="shared" si="28"/>
        <v>1</v>
      </c>
      <c r="S317" s="99" t="str">
        <f>IFERROR(IF(AND(I317&gt;0,E317="NotHybrid"),_xlfn.CONCAT(MAX(MIN(ROUNDDOWN(I317/D317,0),8),4),INDEX(resources!$G:$G,MATCH(B317,resources!$A:$A,0))),INDEX(resources!$G:$G,MATCH(B317,resources!$A:$A,0))),"n/a")</f>
        <v>in_state_wind_south</v>
      </c>
      <c r="T317" s="99" t="str">
        <f t="shared" si="29"/>
        <v>n/a</v>
      </c>
      <c r="U317" s="99" t="str">
        <f t="shared" si="30"/>
        <v>in_state_wind_south</v>
      </c>
      <c r="V317" s="99">
        <f t="shared" si="31"/>
        <v>2013</v>
      </c>
      <c r="W317" s="99">
        <f t="shared" si="32"/>
        <v>2037</v>
      </c>
      <c r="X317" s="116">
        <f t="shared" si="33"/>
        <v>1</v>
      </c>
      <c r="Y317" s="116">
        <f t="shared" si="34"/>
        <v>1</v>
      </c>
      <c r="Z317" s="99">
        <f>MIN((IFERROR(IF(AND($V317&lt;=Z$1,$W317&gt;=Z$1),INDEX(Reliability!E$23:E$50,MATCH($S317,Reliability!$C$23:$C$50,0)),0),0)*IF($T317="n/a",$D317*$Y317,$G317)+IFERROR(IF(AND($V317&lt;=Z$1,$W317&gt;=Z$1),INDEX(Reliability!E$23:E$50,MATCH($T317,Reliability!$C$23:$C$50,0)),0),0)*$H317*$X317*$Y317),$D317)*$R317</f>
        <v>19.182995223285761</v>
      </c>
      <c r="AA317" s="99">
        <f>MIN((IFERROR(IF(AND($V317&lt;=AA$1,$W317&gt;=AA$1),INDEX(Reliability!F$23:F$50,MATCH($S317,Reliability!$C$23:$C$50,0)),0),0)*IF($T317="n/a",$D317*$Y317,$G317)+IFERROR(IF(AND($V317&lt;=AA$1,$W317&gt;=AA$1),INDEX(Reliability!F$23:F$50,MATCH($T317,Reliability!$C$23:$C$50,0)),0),0)*$H317*$X317*$Y317),$D317)*$R317</f>
        <v>22.090434509908405</v>
      </c>
      <c r="AB317" s="99">
        <f>MIN((IFERROR(IF(AND($V317&lt;=AB$1,$W317&gt;=AB$1),INDEX(Reliability!G$23:G$50,MATCH($S317,Reliability!$C$23:$C$50,0)),0),0)*IF($T317="n/a",$D317*$Y317,$G317)+IFERROR(IF(AND($V317&lt;=AB$1,$W317&gt;=AB$1),INDEX(Reliability!G$23:G$50,MATCH($T317,Reliability!$C$23:$C$50,0)),0),0)*$H317*$X317*$Y317),$D317)*$R317</f>
        <v>24.997873796531053</v>
      </c>
      <c r="AC317" s="99">
        <f>MIN((IFERROR(IF(AND($V317&lt;=AC$1,$W317&gt;=AC$1),INDEX(Reliability!H$23:H$50,MATCH($S317,Reliability!$C$23:$C$50,0)),0),0)*IF($T317="n/a",$D317*$Y317,$G317)+IFERROR(IF(AND($V317&lt;=AC$1,$W317&gt;=AC$1),INDEX(Reliability!H$23:H$50,MATCH($T317,Reliability!$C$23:$C$50,0)),0),0)*$H317*$X317*$Y317),$D317)*$R317</f>
        <v>17.323727940282012</v>
      </c>
      <c r="AD317" s="99">
        <f>MIN((IFERROR(IF(AND($V317&lt;=AD$1,$W317&gt;=AD$1),INDEX(Reliability!I$23:I$50,MATCH($S317,Reliability!$C$23:$C$50,0)),0),0)*IF($T317="n/a",$D317*$Y317,$G317)+IFERROR(IF(AND($V317&lt;=AD$1,$W317&gt;=AD$1),INDEX(Reliability!I$23:I$50,MATCH($T317,Reliability!$C$23:$C$50,0)),0),0)*$H317*$X317*$Y317),$D317)*$R317</f>
        <v>9.6495820840329714</v>
      </c>
      <c r="AE317" s="99">
        <f>MIN((IFERROR(IF(AND($V317&lt;=AE$1,$W317&gt;=AE$1),INDEX(Reliability!J$23:J$50,MATCH($S317,Reliability!$C$23:$C$50,0)),0),0)*IF($T317="n/a",$D317*$Y317,$G317)+IFERROR(IF(AND($V317&lt;=AE$1,$W317&gt;=AE$1),INDEX(Reliability!J$23:J$50,MATCH($T317,Reliability!$C$23:$C$50,0)),0),0)*$H317*$X317*$Y317),$D317)*$R317</f>
        <v>12.506633721421615</v>
      </c>
      <c r="AF317" s="99">
        <f>MIN((IFERROR(IF(AND($V317&lt;=AF$1,$W317&gt;=AF$1),INDEX(Reliability!K$23:K$50,MATCH($S317,Reliability!$C$23:$C$50,0)),0),0)*IF($T317="n/a",$D317*$Y317,$G317)+IFERROR(IF(AND($V317&lt;=AF$1,$W317&gt;=AF$1),INDEX(Reliability!K$23:K$50,MATCH($T317,Reliability!$C$23:$C$50,0)),0),0)*$H317*$X317*$Y317),$D317)*$R317</f>
        <v>15.363685358810258</v>
      </c>
      <c r="AG317" s="99">
        <f>MIN((IFERROR(IF(AND($V317&lt;=AG$1,$W317&gt;=AG$1),INDEX(Reliability!L$23:L$50,MATCH($S317,Reliability!$C$23:$C$50,0)),0),0)*IF($T317="n/a",$D317*$Y317,$G317)+IFERROR(IF(AND($V317&lt;=AG$1,$W317&gt;=AG$1),INDEX(Reliability!L$23:L$50,MATCH($T317,Reliability!$C$23:$C$50,0)),0),0)*$H317*$X317*$Y317),$D317)*$R317</f>
        <v>13.712450028667515</v>
      </c>
      <c r="AH317" s="99">
        <f>MIN((IFERROR(IF(AND($V317&lt;=AH$1,$W317&gt;=AH$1),INDEX(Reliability!M$23:M$50,MATCH($S317,Reliability!$C$23:$C$50,0)),0),0)*IF($T317="n/a",$D317*$Y317,$G317)+IFERROR(IF(AND($V317&lt;=AH$1,$W317&gt;=AH$1),INDEX(Reliability!M$23:M$50,MATCH($T317,Reliability!$C$23:$C$50,0)),0),0)*$H317*$X317*$Y317),$D317)*$R317</f>
        <v>12.061214698524774</v>
      </c>
      <c r="AI317" s="99">
        <f>MIN((IFERROR(IF(AND($V317&lt;=AI$1,$W317&gt;=AI$1),INDEX(Reliability!N$23:N$50,MATCH($S317,Reliability!$C$23:$C$50,0)),0),0)*IF($T317="n/a",$D317*$Y317,$G317)+IFERROR(IF(AND($V317&lt;=AI$1,$W317&gt;=AI$1),INDEX(Reliability!N$23:N$50,MATCH($T317,Reliability!$C$23:$C$50,0)),0),0)*$H317*$X317*$Y317),$D317)*$R317</f>
        <v>10.409979368382031</v>
      </c>
      <c r="AJ317" s="99">
        <f>MIN((IFERROR(IF(AND($V317&lt;=AJ$1,$W317&gt;=AJ$1),INDEX(Reliability!O$23:O$50,MATCH($S317,Reliability!$C$23:$C$50,0)),0),0)*IF($T317="n/a",$D317*$Y317,$G317)+IFERROR(IF(AND($V317&lt;=AJ$1,$W317&gt;=AJ$1),INDEX(Reliability!O$23:O$50,MATCH($T317,Reliability!$C$23:$C$50,0)),0),0)*$H317*$X317*$Y317),$D317)*$R317</f>
        <v>8.7587440382392874</v>
      </c>
      <c r="AK317" s="99">
        <f>MIN((IFERROR(IF(AND($V317&lt;=AK$1,$W317&gt;=AK$1),INDEX(Reliability!P$23:P$50,MATCH($S317,Reliability!$C$23:$C$50,0)),0),0)*IF($T317="n/a",$D317*$Y317,$G317)+IFERROR(IF(AND($V317&lt;=AK$1,$W317&gt;=AK$1),INDEX(Reliability!P$23:P$50,MATCH($T317,Reliability!$C$23:$C$50,0)),0),0)*$H317*$X317*$Y317),$D317)*$R317</f>
        <v>7.107508708096546</v>
      </c>
    </row>
    <row r="318" spans="2:37" x14ac:dyDescent="0.25">
      <c r="B318" s="118" t="str">
        <f>unique_contracts!B313</f>
        <v>CRIMSN_2_CRMBT2</v>
      </c>
      <c r="C318" s="99" t="str">
        <f>unique_contracts!D313</f>
        <v>Development</v>
      </c>
      <c r="D318" s="117">
        <f>unique_contracts!J313</f>
        <v>150</v>
      </c>
      <c r="E318" s="99">
        <f>unique_contracts!M313</f>
        <v>0</v>
      </c>
      <c r="F318" s="99">
        <f>unique_contracts!N313</f>
        <v>0</v>
      </c>
      <c r="G318" s="99">
        <f>unique_contracts!P313</f>
        <v>0</v>
      </c>
      <c r="H318" s="99">
        <f>unique_contracts!R313</f>
        <v>0</v>
      </c>
      <c r="I318" s="99">
        <f>unique_contracts!V313</f>
        <v>600</v>
      </c>
      <c r="J318" s="118" t="str">
        <f>unique_contracts!AB313</f>
        <v>Buy</v>
      </c>
      <c r="K318" s="99">
        <f>unique_contracts!AM313</f>
        <v>0</v>
      </c>
      <c r="L318" s="99">
        <f>unique_contracts!AN313</f>
        <v>0</v>
      </c>
      <c r="M318" s="99">
        <f>unique_contracts!AO313</f>
        <v>0</v>
      </c>
      <c r="N318" s="99">
        <f>unique_contracts!AP313</f>
        <v>0</v>
      </c>
      <c r="O318" s="99">
        <f>unique_contracts!AQ313</f>
        <v>0</v>
      </c>
      <c r="P318" s="99">
        <f>unique_contracts!AR313</f>
        <v>0</v>
      </c>
      <c r="Q318" s="99" t="str">
        <f>unique_contracts!BP313</f>
        <v>CapacityOnly</v>
      </c>
      <c r="R318" s="99">
        <f t="shared" si="28"/>
        <v>1</v>
      </c>
      <c r="S318" s="99" t="str">
        <f>IFERROR(IF(AND(I318&gt;0,E318="NotHybrid"),_xlfn.CONCAT(MAX(MIN(ROUNDDOWN(I318/D318,0),8),4),INDEX(resources!$G:$G,MATCH(B318,resources!$A:$A,0))),INDEX(resources!$G:$G,MATCH(B318,resources!$A:$A,0))),"n/a")</f>
        <v>hr_batteries</v>
      </c>
      <c r="T318" s="99" t="str">
        <f t="shared" si="29"/>
        <v>n/a</v>
      </c>
      <c r="U318" s="99" t="str">
        <f t="shared" si="30"/>
        <v>hr_batteries</v>
      </c>
      <c r="V318" s="99">
        <f t="shared" si="31"/>
        <v>0</v>
      </c>
      <c r="W318" s="99">
        <f t="shared" si="32"/>
        <v>0</v>
      </c>
      <c r="X318" s="116">
        <f t="shared" si="33"/>
        <v>1</v>
      </c>
      <c r="Y318" s="116">
        <f t="shared" si="34"/>
        <v>1</v>
      </c>
      <c r="Z318" s="99">
        <f>MIN((IFERROR(IF(AND($V318&lt;=Z$1,$W318&gt;=Z$1),INDEX(Reliability!E$23:E$50,MATCH($S318,Reliability!$C$23:$C$50,0)),0),0)*IF($T318="n/a",$D318*$Y318,$G318)+IFERROR(IF(AND($V318&lt;=Z$1,$W318&gt;=Z$1),INDEX(Reliability!E$23:E$50,MATCH($T318,Reliability!$C$23:$C$50,0)),0),0)*$H318*$X318*$Y318),$D318)*$R318</f>
        <v>0</v>
      </c>
      <c r="AA318" s="99">
        <f>MIN((IFERROR(IF(AND($V318&lt;=AA$1,$W318&gt;=AA$1),INDEX(Reliability!F$23:F$50,MATCH($S318,Reliability!$C$23:$C$50,0)),0),0)*IF($T318="n/a",$D318*$Y318,$G318)+IFERROR(IF(AND($V318&lt;=AA$1,$W318&gt;=AA$1),INDEX(Reliability!F$23:F$50,MATCH($T318,Reliability!$C$23:$C$50,0)),0),0)*$H318*$X318*$Y318),$D318)*$R318</f>
        <v>0</v>
      </c>
      <c r="AB318" s="99">
        <f>MIN((IFERROR(IF(AND($V318&lt;=AB$1,$W318&gt;=AB$1),INDEX(Reliability!G$23:G$50,MATCH($S318,Reliability!$C$23:$C$50,0)),0),0)*IF($T318="n/a",$D318*$Y318,$G318)+IFERROR(IF(AND($V318&lt;=AB$1,$W318&gt;=AB$1),INDEX(Reliability!G$23:G$50,MATCH($T318,Reliability!$C$23:$C$50,0)),0),0)*$H318*$X318*$Y318),$D318)*$R318</f>
        <v>0</v>
      </c>
      <c r="AC318" s="99">
        <f>MIN((IFERROR(IF(AND($V318&lt;=AC$1,$W318&gt;=AC$1),INDEX(Reliability!H$23:H$50,MATCH($S318,Reliability!$C$23:$C$50,0)),0),0)*IF($T318="n/a",$D318*$Y318,$G318)+IFERROR(IF(AND($V318&lt;=AC$1,$W318&gt;=AC$1),INDEX(Reliability!H$23:H$50,MATCH($T318,Reliability!$C$23:$C$50,0)),0),0)*$H318*$X318*$Y318),$D318)*$R318</f>
        <v>0</v>
      </c>
      <c r="AD318" s="99">
        <f>MIN((IFERROR(IF(AND($V318&lt;=AD$1,$W318&gt;=AD$1),INDEX(Reliability!I$23:I$50,MATCH($S318,Reliability!$C$23:$C$50,0)),0),0)*IF($T318="n/a",$D318*$Y318,$G318)+IFERROR(IF(AND($V318&lt;=AD$1,$W318&gt;=AD$1),INDEX(Reliability!I$23:I$50,MATCH($T318,Reliability!$C$23:$C$50,0)),0),0)*$H318*$X318*$Y318),$D318)*$R318</f>
        <v>0</v>
      </c>
      <c r="AE318" s="99">
        <f>MIN((IFERROR(IF(AND($V318&lt;=AE$1,$W318&gt;=AE$1),INDEX(Reliability!J$23:J$50,MATCH($S318,Reliability!$C$23:$C$50,0)),0),0)*IF($T318="n/a",$D318*$Y318,$G318)+IFERROR(IF(AND($V318&lt;=AE$1,$W318&gt;=AE$1),INDEX(Reliability!J$23:J$50,MATCH($T318,Reliability!$C$23:$C$50,0)),0),0)*$H318*$X318*$Y318),$D318)*$R318</f>
        <v>0</v>
      </c>
      <c r="AF318" s="99">
        <f>MIN((IFERROR(IF(AND($V318&lt;=AF$1,$W318&gt;=AF$1),INDEX(Reliability!K$23:K$50,MATCH($S318,Reliability!$C$23:$C$50,0)),0),0)*IF($T318="n/a",$D318*$Y318,$G318)+IFERROR(IF(AND($V318&lt;=AF$1,$W318&gt;=AF$1),INDEX(Reliability!K$23:K$50,MATCH($T318,Reliability!$C$23:$C$50,0)),0),0)*$H318*$X318*$Y318),$D318)*$R318</f>
        <v>0</v>
      </c>
      <c r="AG318" s="99">
        <f>MIN((IFERROR(IF(AND($V318&lt;=AG$1,$W318&gt;=AG$1),INDEX(Reliability!L$23:L$50,MATCH($S318,Reliability!$C$23:$C$50,0)),0),0)*IF($T318="n/a",$D318*$Y318,$G318)+IFERROR(IF(AND($V318&lt;=AG$1,$W318&gt;=AG$1),INDEX(Reliability!L$23:L$50,MATCH($T318,Reliability!$C$23:$C$50,0)),0),0)*$H318*$X318*$Y318),$D318)*$R318</f>
        <v>0</v>
      </c>
      <c r="AH318" s="99">
        <f>MIN((IFERROR(IF(AND($V318&lt;=AH$1,$W318&gt;=AH$1),INDEX(Reliability!M$23:M$50,MATCH($S318,Reliability!$C$23:$C$50,0)),0),0)*IF($T318="n/a",$D318*$Y318,$G318)+IFERROR(IF(AND($V318&lt;=AH$1,$W318&gt;=AH$1),INDEX(Reliability!M$23:M$50,MATCH($T318,Reliability!$C$23:$C$50,0)),0),0)*$H318*$X318*$Y318),$D318)*$R318</f>
        <v>0</v>
      </c>
      <c r="AI318" s="99">
        <f>MIN((IFERROR(IF(AND($V318&lt;=AI$1,$W318&gt;=AI$1),INDEX(Reliability!N$23:N$50,MATCH($S318,Reliability!$C$23:$C$50,0)),0),0)*IF($T318="n/a",$D318*$Y318,$G318)+IFERROR(IF(AND($V318&lt;=AI$1,$W318&gt;=AI$1),INDEX(Reliability!N$23:N$50,MATCH($T318,Reliability!$C$23:$C$50,0)),0),0)*$H318*$X318*$Y318),$D318)*$R318</f>
        <v>0</v>
      </c>
      <c r="AJ318" s="99">
        <f>MIN((IFERROR(IF(AND($V318&lt;=AJ$1,$W318&gt;=AJ$1),INDEX(Reliability!O$23:O$50,MATCH($S318,Reliability!$C$23:$C$50,0)),0),0)*IF($T318="n/a",$D318*$Y318,$G318)+IFERROR(IF(AND($V318&lt;=AJ$1,$W318&gt;=AJ$1),INDEX(Reliability!O$23:O$50,MATCH($T318,Reliability!$C$23:$C$50,0)),0),0)*$H318*$X318*$Y318),$D318)*$R318</f>
        <v>0</v>
      </c>
      <c r="AK318" s="99">
        <f>MIN((IFERROR(IF(AND($V318&lt;=AK$1,$W318&gt;=AK$1),INDEX(Reliability!P$23:P$50,MATCH($S318,Reliability!$C$23:$C$50,0)),0),0)*IF($T318="n/a",$D318*$Y318,$G318)+IFERROR(IF(AND($V318&lt;=AK$1,$W318&gt;=AK$1),INDEX(Reliability!P$23:P$50,MATCH($T318,Reliability!$C$23:$C$50,0)),0),0)*$H318*$X318*$Y318),$D318)*$R318</f>
        <v>0</v>
      </c>
    </row>
    <row r="319" spans="2:37" x14ac:dyDescent="0.25">
      <c r="B319" s="118" t="str">
        <f>unique_contracts!B314</f>
        <v>IVANPA_1_UNIT3</v>
      </c>
      <c r="C319" s="99" t="str">
        <f>unique_contracts!D314</f>
        <v>Online</v>
      </c>
      <c r="D319" s="117">
        <f>unique_contracts!J314</f>
        <v>126.1</v>
      </c>
      <c r="E319" s="99">
        <f>unique_contracts!M314</f>
        <v>0</v>
      </c>
      <c r="F319" s="99">
        <f>unique_contracts!N314</f>
        <v>0</v>
      </c>
      <c r="G319" s="99">
        <f>unique_contracts!P314</f>
        <v>0</v>
      </c>
      <c r="H319" s="99">
        <f>unique_contracts!R314</f>
        <v>0</v>
      </c>
      <c r="I319" s="99">
        <f>unique_contracts!V314</f>
        <v>0</v>
      </c>
      <c r="J319" s="118" t="str">
        <f>unique_contracts!AB314</f>
        <v>Buy</v>
      </c>
      <c r="K319" s="99">
        <f>unique_contracts!AM314</f>
        <v>2014</v>
      </c>
      <c r="L319" s="99">
        <f>unique_contracts!AN314</f>
        <v>1</v>
      </c>
      <c r="M319" s="99">
        <f>unique_contracts!AO314</f>
        <v>27</v>
      </c>
      <c r="N319" s="99">
        <f>unique_contracts!AP314</f>
        <v>2039</v>
      </c>
      <c r="O319" s="99">
        <f>unique_contracts!AQ314</f>
        <v>1</v>
      </c>
      <c r="P319" s="99">
        <f>unique_contracts!AR314</f>
        <v>26</v>
      </c>
      <c r="Q319" s="99" t="str">
        <f>unique_contracts!BP314</f>
        <v>EnergyCapacity</v>
      </c>
      <c r="R319" s="99">
        <f t="shared" si="28"/>
        <v>1</v>
      </c>
      <c r="S319" s="99" t="str">
        <f>IFERROR(IF(AND(I319&gt;0,E319="NotHybrid"),_xlfn.CONCAT(MAX(MIN(ROUNDDOWN(I319/D319,0),8),4),INDEX(resources!$G:$G,MATCH(B319,resources!$A:$A,0))),INDEX(resources!$G:$G,MATCH(B319,resources!$A:$A,0))),"n/a")</f>
        <v>utility_pv</v>
      </c>
      <c r="T319" s="99" t="str">
        <f t="shared" si="29"/>
        <v>n/a</v>
      </c>
      <c r="U319" s="99" t="str">
        <f t="shared" si="30"/>
        <v>utility_pv</v>
      </c>
      <c r="V319" s="99">
        <f t="shared" si="31"/>
        <v>2014</v>
      </c>
      <c r="W319" s="99">
        <f t="shared" si="32"/>
        <v>2038</v>
      </c>
      <c r="X319" s="116">
        <f t="shared" si="33"/>
        <v>1</v>
      </c>
      <c r="Y319" s="116">
        <f t="shared" si="34"/>
        <v>1</v>
      </c>
      <c r="Z319" s="99">
        <f>MIN((IFERROR(IF(AND($V319&lt;=Z$1,$W319&gt;=Z$1),INDEX(Reliability!E$23:E$50,MATCH($S319,Reliability!$C$23:$C$50,0)),0),0)*IF($T319="n/a",$D319*$Y319,$G319)+IFERROR(IF(AND($V319&lt;=Z$1,$W319&gt;=Z$1),INDEX(Reliability!E$23:E$50,MATCH($T319,Reliability!$C$23:$C$50,0)),0),0)*$H319*$X319*$Y319),$D319)*$R319</f>
        <v>15.680010619810613</v>
      </c>
      <c r="AA319" s="99">
        <f>MIN((IFERROR(IF(AND($V319&lt;=AA$1,$W319&gt;=AA$1),INDEX(Reliability!F$23:F$50,MATCH($S319,Reliability!$C$23:$C$50,0)),0),0)*IF($T319="n/a",$D319*$Y319,$G319)+IFERROR(IF(AND($V319&lt;=AA$1,$W319&gt;=AA$1),INDEX(Reliability!F$23:F$50,MATCH($T319,Reliability!$C$23:$C$50,0)),0),0)*$H319*$X319*$Y319),$D319)*$R319</f>
        <v>15.2618127665017</v>
      </c>
      <c r="AB319" s="99">
        <f>MIN((IFERROR(IF(AND($V319&lt;=AB$1,$W319&gt;=AB$1),INDEX(Reliability!G$23:G$50,MATCH($S319,Reliability!$C$23:$C$50,0)),0),0)*IF($T319="n/a",$D319*$Y319,$G319)+IFERROR(IF(AND($V319&lt;=AB$1,$W319&gt;=AB$1),INDEX(Reliability!G$23:G$50,MATCH($T319,Reliability!$C$23:$C$50,0)),0),0)*$H319*$X319*$Y319),$D319)*$R319</f>
        <v>14.843614913192788</v>
      </c>
      <c r="AC319" s="99">
        <f>MIN((IFERROR(IF(AND($V319&lt;=AC$1,$W319&gt;=AC$1),INDEX(Reliability!H$23:H$50,MATCH($S319,Reliability!$C$23:$C$50,0)),0),0)*IF($T319="n/a",$D319*$Y319,$G319)+IFERROR(IF(AND($V319&lt;=AC$1,$W319&gt;=AC$1),INDEX(Reliability!H$23:H$50,MATCH($T319,Reliability!$C$23:$C$50,0)),0),0)*$H319*$X319*$Y319),$D319)*$R319</f>
        <v>12.630434176886689</v>
      </c>
      <c r="AD319" s="99">
        <f>MIN((IFERROR(IF(AND($V319&lt;=AD$1,$W319&gt;=AD$1),INDEX(Reliability!I$23:I$50,MATCH($S319,Reliability!$C$23:$C$50,0)),0),0)*IF($T319="n/a",$D319*$Y319,$G319)+IFERROR(IF(AND($V319&lt;=AD$1,$W319&gt;=AD$1),INDEX(Reliability!I$23:I$50,MATCH($T319,Reliability!$C$23:$C$50,0)),0),0)*$H319*$X319*$Y319),$D319)*$R319</f>
        <v>10.417253440580593</v>
      </c>
      <c r="AE319" s="99">
        <f>MIN((IFERROR(IF(AND($V319&lt;=AE$1,$W319&gt;=AE$1),INDEX(Reliability!J$23:J$50,MATCH($S319,Reliability!$C$23:$C$50,0)),0),0)*IF($T319="n/a",$D319*$Y319,$G319)+IFERROR(IF(AND($V319&lt;=AE$1,$W319&gt;=AE$1),INDEX(Reliability!J$23:J$50,MATCH($T319,Reliability!$C$23:$C$50,0)),0),0)*$H319*$X319*$Y319),$D319)*$R319</f>
        <v>9.6598416425643308</v>
      </c>
      <c r="AF319" s="99">
        <f>MIN((IFERROR(IF(AND($V319&lt;=AF$1,$W319&gt;=AF$1),INDEX(Reliability!K$23:K$50,MATCH($S319,Reliability!$C$23:$C$50,0)),0),0)*IF($T319="n/a",$D319*$Y319,$G319)+IFERROR(IF(AND($V319&lt;=AF$1,$W319&gt;=AF$1),INDEX(Reliability!K$23:K$50,MATCH($T319,Reliability!$C$23:$C$50,0)),0),0)*$H319*$X319*$Y319),$D319)*$R319</f>
        <v>8.9024298445480667</v>
      </c>
      <c r="AG319" s="99">
        <f>MIN((IFERROR(IF(AND($V319&lt;=AG$1,$W319&gt;=AG$1),INDEX(Reliability!L$23:L$50,MATCH($S319,Reliability!$C$23:$C$50,0)),0),0)*IF($T319="n/a",$D319*$Y319,$G319)+IFERROR(IF(AND($V319&lt;=AG$1,$W319&gt;=AG$1),INDEX(Reliability!L$23:L$50,MATCH($T319,Reliability!$C$23:$C$50,0)),0),0)*$H319*$X319*$Y319),$D319)*$R319</f>
        <v>8.7360238756384536</v>
      </c>
      <c r="AH319" s="99">
        <f>MIN((IFERROR(IF(AND($V319&lt;=AH$1,$W319&gt;=AH$1),INDEX(Reliability!M$23:M$50,MATCH($S319,Reliability!$C$23:$C$50,0)),0),0)*IF($T319="n/a",$D319*$Y319,$G319)+IFERROR(IF(AND($V319&lt;=AH$1,$W319&gt;=AH$1),INDEX(Reliability!M$23:M$50,MATCH($T319,Reliability!$C$23:$C$50,0)),0),0)*$H319*$X319*$Y319),$D319)*$R319</f>
        <v>8.5696179067288387</v>
      </c>
      <c r="AI319" s="99">
        <f>MIN((IFERROR(IF(AND($V319&lt;=AI$1,$W319&gt;=AI$1),INDEX(Reliability!N$23:N$50,MATCH($S319,Reliability!$C$23:$C$50,0)),0),0)*IF($T319="n/a",$D319*$Y319,$G319)+IFERROR(IF(AND($V319&lt;=AI$1,$W319&gt;=AI$1),INDEX(Reliability!N$23:N$50,MATCH($T319,Reliability!$C$23:$C$50,0)),0),0)*$H319*$X319*$Y319),$D319)*$R319</f>
        <v>8.4032119378192238</v>
      </c>
      <c r="AJ319" s="99">
        <f>MIN((IFERROR(IF(AND($V319&lt;=AJ$1,$W319&gt;=AJ$1),INDEX(Reliability!O$23:O$50,MATCH($S319,Reliability!$C$23:$C$50,0)),0),0)*IF($T319="n/a",$D319*$Y319,$G319)+IFERROR(IF(AND($V319&lt;=AJ$1,$W319&gt;=AJ$1),INDEX(Reliability!O$23:O$50,MATCH($T319,Reliability!$C$23:$C$50,0)),0),0)*$H319*$X319*$Y319),$D319)*$R319</f>
        <v>8.2368059689096107</v>
      </c>
      <c r="AK319" s="99">
        <f>MIN((IFERROR(IF(AND($V319&lt;=AK$1,$W319&gt;=AK$1),INDEX(Reliability!P$23:P$50,MATCH($S319,Reliability!$C$23:$C$50,0)),0),0)*IF($T319="n/a",$D319*$Y319,$G319)+IFERROR(IF(AND($V319&lt;=AK$1,$W319&gt;=AK$1),INDEX(Reliability!P$23:P$50,MATCH($T319,Reliability!$C$23:$C$50,0)),0),0)*$H319*$X319*$Y319),$D319)*$R319</f>
        <v>8.0703999999999994</v>
      </c>
    </row>
    <row r="320" spans="2:37" x14ac:dyDescent="0.25">
      <c r="B320" s="118" t="str">
        <f>unique_contracts!B315</f>
        <v>IVANPA_1_UNIT1</v>
      </c>
      <c r="C320" s="99" t="str">
        <f>unique_contracts!D315</f>
        <v>Online</v>
      </c>
      <c r="D320" s="117">
        <f>unique_contracts!J315</f>
        <v>114.46</v>
      </c>
      <c r="E320" s="99">
        <f>unique_contracts!M315</f>
        <v>0</v>
      </c>
      <c r="F320" s="99">
        <f>unique_contracts!N315</f>
        <v>0</v>
      </c>
      <c r="G320" s="99">
        <f>unique_contracts!P315</f>
        <v>0</v>
      </c>
      <c r="H320" s="99">
        <f>unique_contracts!R315</f>
        <v>0</v>
      </c>
      <c r="I320" s="99">
        <f>unique_contracts!V315</f>
        <v>0</v>
      </c>
      <c r="J320" s="118" t="str">
        <f>unique_contracts!AB315</f>
        <v>Buy</v>
      </c>
      <c r="K320" s="99">
        <f>unique_contracts!AM315</f>
        <v>2014</v>
      </c>
      <c r="L320" s="99">
        <f>unique_contracts!AN315</f>
        <v>1</v>
      </c>
      <c r="M320" s="99">
        <f>unique_contracts!AO315</f>
        <v>21</v>
      </c>
      <c r="N320" s="99">
        <f>unique_contracts!AP315</f>
        <v>2039</v>
      </c>
      <c r="O320" s="99">
        <f>unique_contracts!AQ315</f>
        <v>1</v>
      </c>
      <c r="P320" s="99">
        <f>unique_contracts!AR315</f>
        <v>20</v>
      </c>
      <c r="Q320" s="99" t="str">
        <f>unique_contracts!BP315</f>
        <v>EnergyCapacity</v>
      </c>
      <c r="R320" s="99">
        <f t="shared" ref="R320:R383" si="35">IF(AND(J320="Sell",ISNUMBER(SEARCH("Capacity",Q320))),-1,IF(AND(NOT(J320="Sell"),ISNUMBER(SEARCH("Capacity",Q320))),1,0))</f>
        <v>1</v>
      </c>
      <c r="S320" s="99" t="str">
        <f>IFERROR(IF(AND(I320&gt;0,E320="NotHybrid"),_xlfn.CONCAT(MAX(MIN(ROUNDDOWN(I320/D320,0),8),4),INDEX(resources!$G:$G,MATCH(B320,resources!$A:$A,0))),INDEX(resources!$G:$G,MATCH(B320,resources!$A:$A,0))),"n/a")</f>
        <v>utility_pv</v>
      </c>
      <c r="T320" s="99" t="str">
        <f t="shared" ref="T320:T383" si="36">IFERROR(IF(NOT(E320="NotHybrid"),_xlfn.CONCAT(MAX(MIN(ROUNDDOWN(I320/H320,0),8),4),"hr_batteries"),"n/a"),"n/a")</f>
        <v>n/a</v>
      </c>
      <c r="U320" s="99" t="str">
        <f t="shared" ref="U320:U383" si="37">IF(T320="n/a",S320,"hybrid")</f>
        <v>utility_pv</v>
      </c>
      <c r="V320" s="99">
        <f t="shared" ref="V320:V383" si="38">IFERROR(IF(DATE(K320,L320,M320)&lt;=DATE(K320,6,1),K320,K320+1),0)</f>
        <v>2014</v>
      </c>
      <c r="W320" s="99">
        <f t="shared" ref="W320:W383" si="39">IFERROR(IF(DATE(N320,O320,P320)&gt;=DATE(N320,10,1),N320,N320-1),0)</f>
        <v>2038</v>
      </c>
      <c r="X320" s="116">
        <f t="shared" ref="X320:X383" si="40">IF(OR(T320="n/a",NOT(F320="NO")),100%,IF(ISNUMBER(SEARCH("pv",S320)),MIN(G320/(1*(ROUNDDOWN(I320/H320,0)/4)),H320)/H320,IF(ISNUMBER(SEARCH("wind",S320)),MIN(G320/(2*(ROUNDDOWN(I320/H320,0)/4)),H320)/H320,1)))</f>
        <v>1</v>
      </c>
      <c r="Y320" s="116">
        <f t="shared" ref="Y320:Y383" si="41">IF(ISNUMBER(SEARCH("batteries",S320)),MIN(ROUNDDOWN(I320/D320,0)/4,1), IF(ISNUMBER(SEARCH("batteries",T320)),MIN(ROUNDDOWN(I320/H320,0)/4,1),1))</f>
        <v>1</v>
      </c>
      <c r="Z320" s="99">
        <f>MIN((IFERROR(IF(AND($V320&lt;=Z$1,$W320&gt;=Z$1),INDEX(Reliability!E$23:E$50,MATCH($S320,Reliability!$C$23:$C$50,0)),0),0)*IF($T320="n/a",$D320*$Y320,$G320)+IFERROR(IF(AND($V320&lt;=Z$1,$W320&gt;=Z$1),INDEX(Reliability!E$23:E$50,MATCH($T320,Reliability!$C$23:$C$50,0)),0),0)*$H320*$X320*$Y320),$D320)*$R320</f>
        <v>14.232625024135787</v>
      </c>
      <c r="AA320" s="99">
        <f>MIN((IFERROR(IF(AND($V320&lt;=AA$1,$W320&gt;=AA$1),INDEX(Reliability!F$23:F$50,MATCH($S320,Reliability!$C$23:$C$50,0)),0),0)*IF($T320="n/a",$D320*$Y320,$G320)+IFERROR(IF(AND($V320&lt;=AA$1,$W320&gt;=AA$1),INDEX(Reliability!F$23:F$50,MATCH($T320,Reliability!$C$23:$C$50,0)),0),0)*$H320*$X320*$Y320),$D320)*$R320</f>
        <v>13.853030049593851</v>
      </c>
      <c r="AB320" s="99">
        <f>MIN((IFERROR(IF(AND($V320&lt;=AB$1,$W320&gt;=AB$1),INDEX(Reliability!G$23:G$50,MATCH($S320,Reliability!$C$23:$C$50,0)),0),0)*IF($T320="n/a",$D320*$Y320,$G320)+IFERROR(IF(AND($V320&lt;=AB$1,$W320&gt;=AB$1),INDEX(Reliability!G$23:G$50,MATCH($T320,Reliability!$C$23:$C$50,0)),0),0)*$H320*$X320*$Y320),$D320)*$R320</f>
        <v>13.473435075051915</v>
      </c>
      <c r="AC320" s="99">
        <f>MIN((IFERROR(IF(AND($V320&lt;=AC$1,$W320&gt;=AC$1),INDEX(Reliability!H$23:H$50,MATCH($S320,Reliability!$C$23:$C$50,0)),0),0)*IF($T320="n/a",$D320*$Y320,$G320)+IFERROR(IF(AND($V320&lt;=AC$1,$W320&gt;=AC$1),INDEX(Reliability!H$23:H$50,MATCH($T320,Reliability!$C$23:$C$50,0)),0),0)*$H320*$X320*$Y320),$D320)*$R320</f>
        <v>11.464547945174072</v>
      </c>
      <c r="AD320" s="99">
        <f>MIN((IFERROR(IF(AND($V320&lt;=AD$1,$W320&gt;=AD$1),INDEX(Reliability!I$23:I$50,MATCH($S320,Reliability!$C$23:$C$50,0)),0),0)*IF($T320="n/a",$D320*$Y320,$G320)+IFERROR(IF(AND($V320&lt;=AD$1,$W320&gt;=AD$1),INDEX(Reliability!I$23:I$50,MATCH($T320,Reliability!$C$23:$C$50,0)),0),0)*$H320*$X320*$Y320),$D320)*$R320</f>
        <v>9.4556608152962305</v>
      </c>
      <c r="AE320" s="99">
        <f>MIN((IFERROR(IF(AND($V320&lt;=AE$1,$W320&gt;=AE$1),INDEX(Reliability!J$23:J$50,MATCH($S320,Reliability!$C$23:$C$50,0)),0),0)*IF($T320="n/a",$D320*$Y320,$G320)+IFERROR(IF(AND($V320&lt;=AE$1,$W320&gt;=AE$1),INDEX(Reliability!J$23:J$50,MATCH($T320,Reliability!$C$23:$C$50,0)),0),0)*$H320*$X320*$Y320),$D320)*$R320</f>
        <v>8.7681639524814692</v>
      </c>
      <c r="AF320" s="99">
        <f>MIN((IFERROR(IF(AND($V320&lt;=AF$1,$W320&gt;=AF$1),INDEX(Reliability!K$23:K$50,MATCH($S320,Reliability!$C$23:$C$50,0)),0),0)*IF($T320="n/a",$D320*$Y320,$G320)+IFERROR(IF(AND($V320&lt;=AF$1,$W320&gt;=AF$1),INDEX(Reliability!K$23:K$50,MATCH($T320,Reliability!$C$23:$C$50,0)),0),0)*$H320*$X320*$Y320),$D320)*$R320</f>
        <v>8.0806670896667079</v>
      </c>
      <c r="AG320" s="99">
        <f>MIN((IFERROR(IF(AND($V320&lt;=AG$1,$W320&gt;=AG$1),INDEX(Reliability!L$23:L$50,MATCH($S320,Reliability!$C$23:$C$50,0)),0),0)*IF($T320="n/a",$D320*$Y320,$G320)+IFERROR(IF(AND($V320&lt;=AG$1,$W320&gt;=AG$1),INDEX(Reliability!L$23:L$50,MATCH($T320,Reliability!$C$23:$C$50,0)),0),0)*$H320*$X320*$Y320),$D320)*$R320</f>
        <v>7.929621671733365</v>
      </c>
      <c r="AH320" s="99">
        <f>MIN((IFERROR(IF(AND($V320&lt;=AH$1,$W320&gt;=AH$1),INDEX(Reliability!M$23:M$50,MATCH($S320,Reliability!$C$23:$C$50,0)),0),0)*IF($T320="n/a",$D320*$Y320,$G320)+IFERROR(IF(AND($V320&lt;=AH$1,$W320&gt;=AH$1),INDEX(Reliability!M$23:M$50,MATCH($T320,Reliability!$C$23:$C$50,0)),0),0)*$H320*$X320*$Y320),$D320)*$R320</f>
        <v>7.7785762538000229</v>
      </c>
      <c r="AI320" s="99">
        <f>MIN((IFERROR(IF(AND($V320&lt;=AI$1,$W320&gt;=AI$1),INDEX(Reliability!N$23:N$50,MATCH($S320,Reliability!$C$23:$C$50,0)),0),0)*IF($T320="n/a",$D320*$Y320,$G320)+IFERROR(IF(AND($V320&lt;=AI$1,$W320&gt;=AI$1),INDEX(Reliability!N$23:N$50,MATCH($T320,Reliability!$C$23:$C$50,0)),0),0)*$H320*$X320*$Y320),$D320)*$R320</f>
        <v>7.6275308358666809</v>
      </c>
      <c r="AJ320" s="99">
        <f>MIN((IFERROR(IF(AND($V320&lt;=AJ$1,$W320&gt;=AJ$1),INDEX(Reliability!O$23:O$50,MATCH($S320,Reliability!$C$23:$C$50,0)),0),0)*IF($T320="n/a",$D320*$Y320,$G320)+IFERROR(IF(AND($V320&lt;=AJ$1,$W320&gt;=AJ$1),INDEX(Reliability!O$23:O$50,MATCH($T320,Reliability!$C$23:$C$50,0)),0),0)*$H320*$X320*$Y320),$D320)*$R320</f>
        <v>7.4764854179333389</v>
      </c>
      <c r="AK320" s="99">
        <f>MIN((IFERROR(IF(AND($V320&lt;=AK$1,$W320&gt;=AK$1),INDEX(Reliability!P$23:P$50,MATCH($S320,Reliability!$C$23:$C$50,0)),0),0)*IF($T320="n/a",$D320*$Y320,$G320)+IFERROR(IF(AND($V320&lt;=AK$1,$W320&gt;=AK$1),INDEX(Reliability!P$23:P$50,MATCH($T320,Reliability!$C$23:$C$50,0)),0),0)*$H320*$X320*$Y320),$D320)*$R320</f>
        <v>7.3254399999999995</v>
      </c>
    </row>
    <row r="321" spans="2:37" x14ac:dyDescent="0.25">
      <c r="B321" s="118" t="str">
        <f>unique_contracts!B316</f>
        <v>INSKIP_2_UNIT</v>
      </c>
      <c r="C321" s="99" t="str">
        <f>unique_contracts!D316</f>
        <v>Online</v>
      </c>
      <c r="D321" s="117">
        <f>unique_contracts!J316</f>
        <v>8</v>
      </c>
      <c r="E321" s="99">
        <f>unique_contracts!M316</f>
        <v>0</v>
      </c>
      <c r="F321" s="99">
        <f>unique_contracts!N316</f>
        <v>0</v>
      </c>
      <c r="G321" s="99">
        <f>unique_contracts!P316</f>
        <v>0</v>
      </c>
      <c r="H321" s="99">
        <f>unique_contracts!R316</f>
        <v>0</v>
      </c>
      <c r="I321" s="99">
        <f>unique_contracts!V316</f>
        <v>0</v>
      </c>
      <c r="J321" s="118" t="str">
        <f>unique_contracts!AB316</f>
        <v>Owned</v>
      </c>
      <c r="K321" s="99">
        <f>unique_contracts!AM316</f>
        <v>1950</v>
      </c>
      <c r="L321" s="99">
        <f>unique_contracts!AN316</f>
        <v>1</v>
      </c>
      <c r="M321" s="99">
        <f>unique_contracts!AO316</f>
        <v>1</v>
      </c>
      <c r="N321" s="99">
        <f>unique_contracts!AP316</f>
        <v>2099</v>
      </c>
      <c r="O321" s="99">
        <f>unique_contracts!AQ316</f>
        <v>12</v>
      </c>
      <c r="P321" s="99">
        <f>unique_contracts!AR316</f>
        <v>31</v>
      </c>
      <c r="Q321" s="99" t="str">
        <f>unique_contracts!BP316</f>
        <v>EnergyCapacity</v>
      </c>
      <c r="R321" s="99">
        <f t="shared" si="35"/>
        <v>1</v>
      </c>
      <c r="S321" s="99" t="str">
        <f>IFERROR(IF(AND(I321&gt;0,E321="NotHybrid"),_xlfn.CONCAT(MAX(MIN(ROUNDDOWN(I321/D321,0),8),4),INDEX(resources!$G:$G,MATCH(B321,resources!$A:$A,0))),INDEX(resources!$G:$G,MATCH(B321,resources!$A:$A,0))),"n/a")</f>
        <v>hydro</v>
      </c>
      <c r="T321" s="99" t="str">
        <f t="shared" si="36"/>
        <v>n/a</v>
      </c>
      <c r="U321" s="99" t="str">
        <f t="shared" si="37"/>
        <v>hydro</v>
      </c>
      <c r="V321" s="99">
        <f t="shared" si="38"/>
        <v>1950</v>
      </c>
      <c r="W321" s="99">
        <f t="shared" si="39"/>
        <v>2099</v>
      </c>
      <c r="X321" s="116">
        <f t="shared" si="40"/>
        <v>1</v>
      </c>
      <c r="Y321" s="116">
        <f t="shared" si="41"/>
        <v>1</v>
      </c>
      <c r="Z321" s="99">
        <f>MIN((IFERROR(IF(AND($V321&lt;=Z$1,$W321&gt;=Z$1),INDEX(Reliability!E$23:E$50,MATCH($S321,Reliability!$C$23:$C$50,0)),0),0)*IF($T321="n/a",$D321*$Y321,$G321)+IFERROR(IF(AND($V321&lt;=Z$1,$W321&gt;=Z$1),INDEX(Reliability!E$23:E$50,MATCH($T321,Reliability!$C$23:$C$50,0)),0),0)*$H321*$X321*$Y321),$D321)*$R321</f>
        <v>4.0646834091618897</v>
      </c>
      <c r="AA321" s="99">
        <f>MIN((IFERROR(IF(AND($V321&lt;=AA$1,$W321&gt;=AA$1),INDEX(Reliability!F$23:F$50,MATCH($S321,Reliability!$C$23:$C$50,0)),0),0)*IF($T321="n/a",$D321*$Y321,$G321)+IFERROR(IF(AND($V321&lt;=AA$1,$W321&gt;=AA$1),INDEX(Reliability!F$23:F$50,MATCH($T321,Reliability!$C$23:$C$50,0)),0),0)*$H321*$X321*$Y321),$D321)*$R321</f>
        <v>4.1709267203901916</v>
      </c>
      <c r="AB321" s="99">
        <f>MIN((IFERROR(IF(AND($V321&lt;=AB$1,$W321&gt;=AB$1),INDEX(Reliability!G$23:G$50,MATCH($S321,Reliability!$C$23:$C$50,0)),0),0)*IF($T321="n/a",$D321*$Y321,$G321)+IFERROR(IF(AND($V321&lt;=AB$1,$W321&gt;=AB$1),INDEX(Reliability!G$23:G$50,MATCH($T321,Reliability!$C$23:$C$50,0)),0),0)*$H321*$X321*$Y321),$D321)*$R321</f>
        <v>4.2771700316184935</v>
      </c>
      <c r="AC321" s="99">
        <f>MIN((IFERROR(IF(AND($V321&lt;=AC$1,$W321&gt;=AC$1),INDEX(Reliability!H$23:H$50,MATCH($S321,Reliability!$C$23:$C$50,0)),0),0)*IF($T321="n/a",$D321*$Y321,$G321)+IFERROR(IF(AND($V321&lt;=AC$1,$W321&gt;=AC$1),INDEX(Reliability!H$23:H$50,MATCH($T321,Reliability!$C$23:$C$50,0)),0),0)*$H321*$X321*$Y321),$D321)*$R321</f>
        <v>4.1970737464652998</v>
      </c>
      <c r="AD321" s="99">
        <f>MIN((IFERROR(IF(AND($V321&lt;=AD$1,$W321&gt;=AD$1),INDEX(Reliability!I$23:I$50,MATCH($S321,Reliability!$C$23:$C$50,0)),0),0)*IF($T321="n/a",$D321*$Y321,$G321)+IFERROR(IF(AND($V321&lt;=AD$1,$W321&gt;=AD$1),INDEX(Reliability!I$23:I$50,MATCH($T321,Reliability!$C$23:$C$50,0)),0),0)*$H321*$X321*$Y321),$D321)*$R321</f>
        <v>4.1169774613121071</v>
      </c>
      <c r="AE321" s="99">
        <f>MIN((IFERROR(IF(AND($V321&lt;=AE$1,$W321&gt;=AE$1),INDEX(Reliability!J$23:J$50,MATCH($S321,Reliability!$C$23:$C$50,0)),0),0)*IF($T321="n/a",$D321*$Y321,$G321)+IFERROR(IF(AND($V321&lt;=AE$1,$W321&gt;=AE$1),INDEX(Reliability!J$23:J$50,MATCH($T321,Reliability!$C$23:$C$50,0)),0),0)*$H321*$X321*$Y321),$D321)*$R321</f>
        <v>4.2372750900584855</v>
      </c>
      <c r="AF321" s="99">
        <f>MIN((IFERROR(IF(AND($V321&lt;=AF$1,$W321&gt;=AF$1),INDEX(Reliability!K$23:K$50,MATCH($S321,Reliability!$C$23:$C$50,0)),0),0)*IF($T321="n/a",$D321*$Y321,$G321)+IFERROR(IF(AND($V321&lt;=AF$1,$W321&gt;=AF$1),INDEX(Reliability!K$23:K$50,MATCH($T321,Reliability!$C$23:$C$50,0)),0),0)*$H321*$X321*$Y321),$D321)*$R321</f>
        <v>4.357572718804863</v>
      </c>
      <c r="AG321" s="99">
        <f>MIN((IFERROR(IF(AND($V321&lt;=AG$1,$W321&gt;=AG$1),INDEX(Reliability!L$23:L$50,MATCH($S321,Reliability!$C$23:$C$50,0)),0),0)*IF($T321="n/a",$D321*$Y321,$G321)+IFERROR(IF(AND($V321&lt;=AG$1,$W321&gt;=AG$1),INDEX(Reliability!L$23:L$50,MATCH($T321,Reliability!$C$23:$C$50,0)),0),0)*$H321*$X321*$Y321),$D321)*$R321</f>
        <v>4.1737993151944721</v>
      </c>
      <c r="AH321" s="99">
        <f>MIN((IFERROR(IF(AND($V321&lt;=AH$1,$W321&gt;=AH$1),INDEX(Reliability!M$23:M$50,MATCH($S321,Reliability!$C$23:$C$50,0)),0),0)*IF($T321="n/a",$D321*$Y321,$G321)+IFERROR(IF(AND($V321&lt;=AH$1,$W321&gt;=AH$1),INDEX(Reliability!M$23:M$50,MATCH($T321,Reliability!$C$23:$C$50,0)),0),0)*$H321*$X321*$Y321),$D321)*$R321</f>
        <v>3.9900259115840808</v>
      </c>
      <c r="AI321" s="99">
        <f>MIN((IFERROR(IF(AND($V321&lt;=AI$1,$W321&gt;=AI$1),INDEX(Reliability!N$23:N$50,MATCH($S321,Reliability!$C$23:$C$50,0)),0),0)*IF($T321="n/a",$D321*$Y321,$G321)+IFERROR(IF(AND($V321&lt;=AI$1,$W321&gt;=AI$1),INDEX(Reliability!N$23:N$50,MATCH($T321,Reliability!$C$23:$C$50,0)),0),0)*$H321*$X321*$Y321),$D321)*$R321</f>
        <v>3.8062525079736895</v>
      </c>
      <c r="AJ321" s="99">
        <f>MIN((IFERROR(IF(AND($V321&lt;=AJ$1,$W321&gt;=AJ$1),INDEX(Reliability!O$23:O$50,MATCH($S321,Reliability!$C$23:$C$50,0)),0),0)*IF($T321="n/a",$D321*$Y321,$G321)+IFERROR(IF(AND($V321&lt;=AJ$1,$W321&gt;=AJ$1),INDEX(Reliability!O$23:O$50,MATCH($T321,Reliability!$C$23:$C$50,0)),0),0)*$H321*$X321*$Y321),$D321)*$R321</f>
        <v>3.6224791043632982</v>
      </c>
      <c r="AK321" s="99">
        <f>MIN((IFERROR(IF(AND($V321&lt;=AK$1,$W321&gt;=AK$1),INDEX(Reliability!P$23:P$50,MATCH($S321,Reliability!$C$23:$C$50,0)),0),0)*IF($T321="n/a",$D321*$Y321,$G321)+IFERROR(IF(AND($V321&lt;=AK$1,$W321&gt;=AK$1),INDEX(Reliability!P$23:P$50,MATCH($T321,Reliability!$C$23:$C$50,0)),0),0)*$H321*$X321*$Y321),$D321)*$R321</f>
        <v>3.4387057007529069</v>
      </c>
    </row>
    <row r="322" spans="2:37" x14ac:dyDescent="0.25">
      <c r="B322" s="118" t="str">
        <f>unique_contracts!B317</f>
        <v>IGNACO_1_QF</v>
      </c>
      <c r="C322" s="99" t="str">
        <f>unique_contracts!D317</f>
        <v>Online</v>
      </c>
      <c r="D322" s="117">
        <f>unique_contracts!J317</f>
        <v>0.06</v>
      </c>
      <c r="E322" s="99">
        <f>unique_contracts!M317</f>
        <v>0</v>
      </c>
      <c r="F322" s="99">
        <f>unique_contracts!N317</f>
        <v>0</v>
      </c>
      <c r="G322" s="99">
        <f>unique_contracts!P317</f>
        <v>0</v>
      </c>
      <c r="H322" s="99">
        <f>unique_contracts!R317</f>
        <v>0</v>
      </c>
      <c r="I322" s="99">
        <f>unique_contracts!V317</f>
        <v>0</v>
      </c>
      <c r="J322" s="118" t="str">
        <f>unique_contracts!AB317</f>
        <v>Buy</v>
      </c>
      <c r="K322" s="99">
        <f>unique_contracts!AM317</f>
        <v>1985</v>
      </c>
      <c r="L322" s="99">
        <f>unique_contracts!AN317</f>
        <v>8</v>
      </c>
      <c r="M322" s="99">
        <f>unique_contracts!AO317</f>
        <v>15</v>
      </c>
      <c r="N322" s="99">
        <f>unique_contracts!AP317</f>
        <v>2060</v>
      </c>
      <c r="O322" s="99">
        <f>unique_contracts!AQ317</f>
        <v>12</v>
      </c>
      <c r="P322" s="99">
        <f>unique_contracts!AR317</f>
        <v>31</v>
      </c>
      <c r="Q322" s="99" t="str">
        <f>unique_contracts!BP317</f>
        <v>EnergyCapacity</v>
      </c>
      <c r="R322" s="99">
        <f t="shared" si="35"/>
        <v>1</v>
      </c>
      <c r="S322" s="99" t="str">
        <f>IFERROR(IF(AND(I322&gt;0,E322="NotHybrid"),_xlfn.CONCAT(MAX(MIN(ROUNDDOWN(I322/D322,0),8),4),INDEX(resources!$G:$G,MATCH(B322,resources!$A:$A,0))),INDEX(resources!$G:$G,MATCH(B322,resources!$A:$A,0))),"n/a")</f>
        <v>cogen</v>
      </c>
      <c r="T322" s="99" t="str">
        <f t="shared" si="36"/>
        <v>n/a</v>
      </c>
      <c r="U322" s="99" t="str">
        <f t="shared" si="37"/>
        <v>cogen</v>
      </c>
      <c r="V322" s="99">
        <f t="shared" si="38"/>
        <v>1986</v>
      </c>
      <c r="W322" s="99">
        <f t="shared" si="39"/>
        <v>2060</v>
      </c>
      <c r="X322" s="116">
        <f t="shared" si="40"/>
        <v>1</v>
      </c>
      <c r="Y322" s="116">
        <f t="shared" si="41"/>
        <v>1</v>
      </c>
      <c r="Z322" s="99">
        <f>MIN((IFERROR(IF(AND($V322&lt;=Z$1,$W322&gt;=Z$1),INDEX(Reliability!E$23:E$50,MATCH($S322,Reliability!$C$23:$C$50,0)),0),0)*IF($T322="n/a",$D322*$Y322,$G322)+IFERROR(IF(AND($V322&lt;=Z$1,$W322&gt;=Z$1),INDEX(Reliability!E$23:E$50,MATCH($T322,Reliability!$C$23:$C$50,0)),0),0)*$H322*$X322*$Y322),$D322)*$R322</f>
        <v>5.5902995494947975E-2</v>
      </c>
      <c r="AA322" s="99">
        <f>MIN((IFERROR(IF(AND($V322&lt;=AA$1,$W322&gt;=AA$1),INDEX(Reliability!F$23:F$50,MATCH($S322,Reliability!$C$23:$C$50,0)),0),0)*IF($T322="n/a",$D322*$Y322,$G322)+IFERROR(IF(AND($V322&lt;=AA$1,$W322&gt;=AA$1),INDEX(Reliability!F$23:F$50,MATCH($T322,Reliability!$C$23:$C$50,0)),0),0)*$H322*$X322*$Y322),$D322)*$R322</f>
        <v>5.5789632691139922E-2</v>
      </c>
      <c r="AB322" s="99">
        <f>MIN((IFERROR(IF(AND($V322&lt;=AB$1,$W322&gt;=AB$1),INDEX(Reliability!G$23:G$50,MATCH($S322,Reliability!$C$23:$C$50,0)),0),0)*IF($T322="n/a",$D322*$Y322,$G322)+IFERROR(IF(AND($V322&lt;=AB$1,$W322&gt;=AB$1),INDEX(Reliability!G$23:G$50,MATCH($T322,Reliability!$C$23:$C$50,0)),0),0)*$H322*$X322*$Y322),$D322)*$R322</f>
        <v>5.5676269887331861E-2</v>
      </c>
      <c r="AC322" s="99">
        <f>MIN((IFERROR(IF(AND($V322&lt;=AC$1,$W322&gt;=AC$1),INDEX(Reliability!H$23:H$50,MATCH($S322,Reliability!$C$23:$C$50,0)),0),0)*IF($T322="n/a",$D322*$Y322,$G322)+IFERROR(IF(AND($V322&lt;=AC$1,$W322&gt;=AC$1),INDEX(Reliability!H$23:H$50,MATCH($T322,Reliability!$C$23:$C$50,0)),0),0)*$H322*$X322*$Y322),$D322)*$R322</f>
        <v>5.6056048943625966E-2</v>
      </c>
      <c r="AD322" s="99">
        <f>MIN((IFERROR(IF(AND($V322&lt;=AD$1,$W322&gt;=AD$1),INDEX(Reliability!I$23:I$50,MATCH($S322,Reliability!$C$23:$C$50,0)),0),0)*IF($T322="n/a",$D322*$Y322,$G322)+IFERROR(IF(AND($V322&lt;=AD$1,$W322&gt;=AD$1),INDEX(Reliability!I$23:I$50,MATCH($T322,Reliability!$C$23:$C$50,0)),0),0)*$H322*$X322*$Y322),$D322)*$R322</f>
        <v>5.6435827999920064E-2</v>
      </c>
      <c r="AE322" s="99">
        <f>MIN((IFERROR(IF(AND($V322&lt;=AE$1,$W322&gt;=AE$1),INDEX(Reliability!J$23:J$50,MATCH($S322,Reliability!$C$23:$C$50,0)),0),0)*IF($T322="n/a",$D322*$Y322,$G322)+IFERROR(IF(AND($V322&lt;=AE$1,$W322&gt;=AE$1),INDEX(Reliability!J$23:J$50,MATCH($T322,Reliability!$C$23:$C$50,0)),0),0)*$H322*$X322*$Y322),$D322)*$R322</f>
        <v>5.5906566972617366E-2</v>
      </c>
      <c r="AF322" s="99">
        <f>MIN((IFERROR(IF(AND($V322&lt;=AF$1,$W322&gt;=AF$1),INDEX(Reliability!K$23:K$50,MATCH($S322,Reliability!$C$23:$C$50,0)),0),0)*IF($T322="n/a",$D322*$Y322,$G322)+IFERROR(IF(AND($V322&lt;=AF$1,$W322&gt;=AF$1),INDEX(Reliability!K$23:K$50,MATCH($T322,Reliability!$C$23:$C$50,0)),0),0)*$H322*$X322*$Y322),$D322)*$R322</f>
        <v>5.5377305945314662E-2</v>
      </c>
      <c r="AG322" s="99">
        <f>MIN((IFERROR(IF(AND($V322&lt;=AG$1,$W322&gt;=AG$1),INDEX(Reliability!L$23:L$50,MATCH($S322,Reliability!$C$23:$C$50,0)),0),0)*IF($T322="n/a",$D322*$Y322,$G322)+IFERROR(IF(AND($V322&lt;=AG$1,$W322&gt;=AG$1),INDEX(Reliability!L$23:L$50,MATCH($T322,Reliability!$C$23:$C$50,0)),0),0)*$H322*$X322*$Y322),$D322)*$R322</f>
        <v>5.5505829377649203E-2</v>
      </c>
      <c r="AH322" s="99">
        <f>MIN((IFERROR(IF(AND($V322&lt;=AH$1,$W322&gt;=AH$1),INDEX(Reliability!M$23:M$50,MATCH($S322,Reliability!$C$23:$C$50,0)),0),0)*IF($T322="n/a",$D322*$Y322,$G322)+IFERROR(IF(AND($V322&lt;=AH$1,$W322&gt;=AH$1),INDEX(Reliability!M$23:M$50,MATCH($T322,Reliability!$C$23:$C$50,0)),0),0)*$H322*$X322*$Y322),$D322)*$R322</f>
        <v>5.5634352809983745E-2</v>
      </c>
      <c r="AI322" s="99">
        <f>MIN((IFERROR(IF(AND($V322&lt;=AI$1,$W322&gt;=AI$1),INDEX(Reliability!N$23:N$50,MATCH($S322,Reliability!$C$23:$C$50,0)),0),0)*IF($T322="n/a",$D322*$Y322,$G322)+IFERROR(IF(AND($V322&lt;=AI$1,$W322&gt;=AI$1),INDEX(Reliability!N$23:N$50,MATCH($T322,Reliability!$C$23:$C$50,0)),0),0)*$H322*$X322*$Y322),$D322)*$R322</f>
        <v>5.5762876242318286E-2</v>
      </c>
      <c r="AJ322" s="99">
        <f>MIN((IFERROR(IF(AND($V322&lt;=AJ$1,$W322&gt;=AJ$1),INDEX(Reliability!O$23:O$50,MATCH($S322,Reliability!$C$23:$C$50,0)),0),0)*IF($T322="n/a",$D322*$Y322,$G322)+IFERROR(IF(AND($V322&lt;=AJ$1,$W322&gt;=AJ$1),INDEX(Reliability!O$23:O$50,MATCH($T322,Reliability!$C$23:$C$50,0)),0),0)*$H322*$X322*$Y322),$D322)*$R322</f>
        <v>5.5891399674652828E-2</v>
      </c>
      <c r="AK322" s="99">
        <f>MIN((IFERROR(IF(AND($V322&lt;=AK$1,$W322&gt;=AK$1),INDEX(Reliability!P$23:P$50,MATCH($S322,Reliability!$C$23:$C$50,0)),0),0)*IF($T322="n/a",$D322*$Y322,$G322)+IFERROR(IF(AND($V322&lt;=AK$1,$W322&gt;=AK$1),INDEX(Reliability!P$23:P$50,MATCH($T322,Reliability!$C$23:$C$50,0)),0),0)*$H322*$X322*$Y322),$D322)*$R322</f>
        <v>5.6019923106987383E-2</v>
      </c>
    </row>
    <row r="323" spans="2:37" x14ac:dyDescent="0.25">
      <c r="B323" s="118" t="str">
        <f>unique_contracts!B318</f>
        <v>IGNACO_1_QF</v>
      </c>
      <c r="C323" s="99" t="str">
        <f>unique_contracts!D318</f>
        <v>Online</v>
      </c>
      <c r="D323" s="117">
        <f>unique_contracts!J318</f>
        <v>8.5000000000000006E-2</v>
      </c>
      <c r="E323" s="99">
        <f>unique_contracts!M318</f>
        <v>0</v>
      </c>
      <c r="F323" s="99">
        <f>unique_contracts!N318</f>
        <v>0</v>
      </c>
      <c r="G323" s="99">
        <f>unique_contracts!P318</f>
        <v>0</v>
      </c>
      <c r="H323" s="99">
        <f>unique_contracts!R318</f>
        <v>0</v>
      </c>
      <c r="I323" s="99">
        <f>unique_contracts!V318</f>
        <v>0</v>
      </c>
      <c r="J323" s="118" t="str">
        <f>unique_contracts!AB318</f>
        <v>Buy</v>
      </c>
      <c r="K323" s="99">
        <f>unique_contracts!AM318</f>
        <v>1987</v>
      </c>
      <c r="L323" s="99">
        <f>unique_contracts!AN318</f>
        <v>5</v>
      </c>
      <c r="M323" s="99">
        <f>unique_contracts!AO318</f>
        <v>1</v>
      </c>
      <c r="N323" s="99">
        <f>unique_contracts!AP318</f>
        <v>2060</v>
      </c>
      <c r="O323" s="99">
        <f>unique_contracts!AQ318</f>
        <v>12</v>
      </c>
      <c r="P323" s="99">
        <f>unique_contracts!AR318</f>
        <v>31</v>
      </c>
      <c r="Q323" s="99" t="str">
        <f>unique_contracts!BP318</f>
        <v>EnergyCapacity</v>
      </c>
      <c r="R323" s="99">
        <f t="shared" si="35"/>
        <v>1</v>
      </c>
      <c r="S323" s="99" t="str">
        <f>IFERROR(IF(AND(I323&gt;0,E323="NotHybrid"),_xlfn.CONCAT(MAX(MIN(ROUNDDOWN(I323/D323,0),8),4),INDEX(resources!$G:$G,MATCH(B323,resources!$A:$A,0))),INDEX(resources!$G:$G,MATCH(B323,resources!$A:$A,0))),"n/a")</f>
        <v>cogen</v>
      </c>
      <c r="T323" s="99" t="str">
        <f t="shared" si="36"/>
        <v>n/a</v>
      </c>
      <c r="U323" s="99" t="str">
        <f t="shared" si="37"/>
        <v>cogen</v>
      </c>
      <c r="V323" s="99">
        <f t="shared" si="38"/>
        <v>1987</v>
      </c>
      <c r="W323" s="99">
        <f t="shared" si="39"/>
        <v>2060</v>
      </c>
      <c r="X323" s="116">
        <f t="shared" si="40"/>
        <v>1</v>
      </c>
      <c r="Y323" s="116">
        <f t="shared" si="41"/>
        <v>1</v>
      </c>
      <c r="Z323" s="99">
        <f>MIN((IFERROR(IF(AND($V323&lt;=Z$1,$W323&gt;=Z$1),INDEX(Reliability!E$23:E$50,MATCH($S323,Reliability!$C$23:$C$50,0)),0),0)*IF($T323="n/a",$D323*$Y323,$G323)+IFERROR(IF(AND($V323&lt;=Z$1,$W323&gt;=Z$1),INDEX(Reliability!E$23:E$50,MATCH($T323,Reliability!$C$23:$C$50,0)),0),0)*$H323*$X323*$Y323),$D323)*$R323</f>
        <v>7.9195910284509646E-2</v>
      </c>
      <c r="AA323" s="99">
        <f>MIN((IFERROR(IF(AND($V323&lt;=AA$1,$W323&gt;=AA$1),INDEX(Reliability!F$23:F$50,MATCH($S323,Reliability!$C$23:$C$50,0)),0),0)*IF($T323="n/a",$D323*$Y323,$G323)+IFERROR(IF(AND($V323&lt;=AA$1,$W323&gt;=AA$1),INDEX(Reliability!F$23:F$50,MATCH($T323,Reliability!$C$23:$C$50,0)),0),0)*$H323*$X323*$Y323),$D323)*$R323</f>
        <v>7.9035312979114897E-2</v>
      </c>
      <c r="AB323" s="99">
        <f>MIN((IFERROR(IF(AND($V323&lt;=AB$1,$W323&gt;=AB$1),INDEX(Reliability!G$23:G$50,MATCH($S323,Reliability!$C$23:$C$50,0)),0),0)*IF($T323="n/a",$D323*$Y323,$G323)+IFERROR(IF(AND($V323&lt;=AB$1,$W323&gt;=AB$1),INDEX(Reliability!G$23:G$50,MATCH($T323,Reliability!$C$23:$C$50,0)),0),0)*$H323*$X323*$Y323),$D323)*$R323</f>
        <v>7.8874715673720147E-2</v>
      </c>
      <c r="AC323" s="99">
        <f>MIN((IFERROR(IF(AND($V323&lt;=AC$1,$W323&gt;=AC$1),INDEX(Reliability!H$23:H$50,MATCH($S323,Reliability!$C$23:$C$50,0)),0),0)*IF($T323="n/a",$D323*$Y323,$G323)+IFERROR(IF(AND($V323&lt;=AC$1,$W323&gt;=AC$1),INDEX(Reliability!H$23:H$50,MATCH($T323,Reliability!$C$23:$C$50,0)),0),0)*$H323*$X323*$Y323),$D323)*$R323</f>
        <v>7.9412736003470125E-2</v>
      </c>
      <c r="AD323" s="99">
        <f>MIN((IFERROR(IF(AND($V323&lt;=AD$1,$W323&gt;=AD$1),INDEX(Reliability!I$23:I$50,MATCH($S323,Reliability!$C$23:$C$50,0)),0),0)*IF($T323="n/a",$D323*$Y323,$G323)+IFERROR(IF(AND($V323&lt;=AD$1,$W323&gt;=AD$1),INDEX(Reliability!I$23:I$50,MATCH($T323,Reliability!$C$23:$C$50,0)),0),0)*$H323*$X323*$Y323),$D323)*$R323</f>
        <v>7.9950756333220102E-2</v>
      </c>
      <c r="AE323" s="99">
        <f>MIN((IFERROR(IF(AND($V323&lt;=AE$1,$W323&gt;=AE$1),INDEX(Reliability!J$23:J$50,MATCH($S323,Reliability!$C$23:$C$50,0)),0),0)*IF($T323="n/a",$D323*$Y323,$G323)+IFERROR(IF(AND($V323&lt;=AE$1,$W323&gt;=AE$1),INDEX(Reliability!J$23:J$50,MATCH($T323,Reliability!$C$23:$C$50,0)),0),0)*$H323*$X323*$Y323),$D323)*$R323</f>
        <v>7.9200969877874602E-2</v>
      </c>
      <c r="AF323" s="99">
        <f>MIN((IFERROR(IF(AND($V323&lt;=AF$1,$W323&gt;=AF$1),INDEX(Reliability!K$23:K$50,MATCH($S323,Reliability!$C$23:$C$50,0)),0),0)*IF($T323="n/a",$D323*$Y323,$G323)+IFERROR(IF(AND($V323&lt;=AF$1,$W323&gt;=AF$1),INDEX(Reliability!K$23:K$50,MATCH($T323,Reliability!$C$23:$C$50,0)),0),0)*$H323*$X323*$Y323),$D323)*$R323</f>
        <v>7.8451183422529117E-2</v>
      </c>
      <c r="AG323" s="99">
        <f>MIN((IFERROR(IF(AND($V323&lt;=AG$1,$W323&gt;=AG$1),INDEX(Reliability!L$23:L$50,MATCH($S323,Reliability!$C$23:$C$50,0)),0),0)*IF($T323="n/a",$D323*$Y323,$G323)+IFERROR(IF(AND($V323&lt;=AG$1,$W323&gt;=AG$1),INDEX(Reliability!L$23:L$50,MATCH($T323,Reliability!$C$23:$C$50,0)),0),0)*$H323*$X323*$Y323),$D323)*$R323</f>
        <v>7.8633258285003046E-2</v>
      </c>
      <c r="AH323" s="99">
        <f>MIN((IFERROR(IF(AND($V323&lt;=AH$1,$W323&gt;=AH$1),INDEX(Reliability!M$23:M$50,MATCH($S323,Reliability!$C$23:$C$50,0)),0),0)*IF($T323="n/a",$D323*$Y323,$G323)+IFERROR(IF(AND($V323&lt;=AH$1,$W323&gt;=AH$1),INDEX(Reliability!M$23:M$50,MATCH($T323,Reliability!$C$23:$C$50,0)),0),0)*$H323*$X323*$Y323),$D323)*$R323</f>
        <v>7.881533314747699E-2</v>
      </c>
      <c r="AI323" s="99">
        <f>MIN((IFERROR(IF(AND($V323&lt;=AI$1,$W323&gt;=AI$1),INDEX(Reliability!N$23:N$50,MATCH($S323,Reliability!$C$23:$C$50,0)),0),0)*IF($T323="n/a",$D323*$Y323,$G323)+IFERROR(IF(AND($V323&lt;=AI$1,$W323&gt;=AI$1),INDEX(Reliability!N$23:N$50,MATCH($T323,Reliability!$C$23:$C$50,0)),0),0)*$H323*$X323*$Y323),$D323)*$R323</f>
        <v>7.899740800995092E-2</v>
      </c>
      <c r="AJ323" s="99">
        <f>MIN((IFERROR(IF(AND($V323&lt;=AJ$1,$W323&gt;=AJ$1),INDEX(Reliability!O$23:O$50,MATCH($S323,Reliability!$C$23:$C$50,0)),0),0)*IF($T323="n/a",$D323*$Y323,$G323)+IFERROR(IF(AND($V323&lt;=AJ$1,$W323&gt;=AJ$1),INDEX(Reliability!O$23:O$50,MATCH($T323,Reliability!$C$23:$C$50,0)),0),0)*$H323*$X323*$Y323),$D323)*$R323</f>
        <v>7.917948287242485E-2</v>
      </c>
      <c r="AK323" s="99">
        <f>MIN((IFERROR(IF(AND($V323&lt;=AK$1,$W323&gt;=AK$1),INDEX(Reliability!P$23:P$50,MATCH($S323,Reliability!$C$23:$C$50,0)),0),0)*IF($T323="n/a",$D323*$Y323,$G323)+IFERROR(IF(AND($V323&lt;=AK$1,$W323&gt;=AK$1),INDEX(Reliability!P$23:P$50,MATCH($T323,Reliability!$C$23:$C$50,0)),0),0)*$H323*$X323*$Y323),$D323)*$R323</f>
        <v>7.9361557734898808E-2</v>
      </c>
    </row>
    <row r="324" spans="2:37" x14ac:dyDescent="0.25">
      <c r="B324" s="118" t="str">
        <f>unique_contracts!B319</f>
        <v>IGNACO_1_QF</v>
      </c>
      <c r="C324" s="99" t="str">
        <f>unique_contracts!D319</f>
        <v>Online</v>
      </c>
      <c r="D324" s="117">
        <f>unique_contracts!J319</f>
        <v>7.1999999999999998E-3</v>
      </c>
      <c r="E324" s="99">
        <f>unique_contracts!M319</f>
        <v>0</v>
      </c>
      <c r="F324" s="99">
        <f>unique_contracts!N319</f>
        <v>0</v>
      </c>
      <c r="G324" s="99">
        <f>unique_contracts!P319</f>
        <v>0</v>
      </c>
      <c r="H324" s="99">
        <f>unique_contracts!R319</f>
        <v>0</v>
      </c>
      <c r="I324" s="99">
        <f>unique_contracts!V319</f>
        <v>0</v>
      </c>
      <c r="J324" s="118" t="str">
        <f>unique_contracts!AB319</f>
        <v>Buy</v>
      </c>
      <c r="K324" s="99">
        <f>unique_contracts!AM319</f>
        <v>1993</v>
      </c>
      <c r="L324" s="99">
        <f>unique_contracts!AN319</f>
        <v>4</v>
      </c>
      <c r="M324" s="99">
        <f>unique_contracts!AO319</f>
        <v>16</v>
      </c>
      <c r="N324" s="99">
        <f>unique_contracts!AP319</f>
        <v>2060</v>
      </c>
      <c r="O324" s="99">
        <f>unique_contracts!AQ319</f>
        <v>12</v>
      </c>
      <c r="P324" s="99">
        <f>unique_contracts!AR319</f>
        <v>31</v>
      </c>
      <c r="Q324" s="99" t="str">
        <f>unique_contracts!BP319</f>
        <v>EnergyCapacity</v>
      </c>
      <c r="R324" s="99">
        <f t="shared" si="35"/>
        <v>1</v>
      </c>
      <c r="S324" s="99" t="str">
        <f>IFERROR(IF(AND(I324&gt;0,E324="NotHybrid"),_xlfn.CONCAT(MAX(MIN(ROUNDDOWN(I324/D324,0),8),4),INDEX(resources!$G:$G,MATCH(B324,resources!$A:$A,0))),INDEX(resources!$G:$G,MATCH(B324,resources!$A:$A,0))),"n/a")</f>
        <v>cogen</v>
      </c>
      <c r="T324" s="99" t="str">
        <f t="shared" si="36"/>
        <v>n/a</v>
      </c>
      <c r="U324" s="99" t="str">
        <f t="shared" si="37"/>
        <v>cogen</v>
      </c>
      <c r="V324" s="99">
        <f t="shared" si="38"/>
        <v>1993</v>
      </c>
      <c r="W324" s="99">
        <f t="shared" si="39"/>
        <v>2060</v>
      </c>
      <c r="X324" s="116">
        <f t="shared" si="40"/>
        <v>1</v>
      </c>
      <c r="Y324" s="116">
        <f t="shared" si="41"/>
        <v>1</v>
      </c>
      <c r="Z324" s="99">
        <f>MIN((IFERROR(IF(AND($V324&lt;=Z$1,$W324&gt;=Z$1),INDEX(Reliability!E$23:E$50,MATCH($S324,Reliability!$C$23:$C$50,0)),0),0)*IF($T324="n/a",$D324*$Y324,$G324)+IFERROR(IF(AND($V324&lt;=Z$1,$W324&gt;=Z$1),INDEX(Reliability!E$23:E$50,MATCH($T324,Reliability!$C$23:$C$50,0)),0),0)*$H324*$X324*$Y324),$D324)*$R324</f>
        <v>6.7083594593937571E-3</v>
      </c>
      <c r="AA324" s="99">
        <f>MIN((IFERROR(IF(AND($V324&lt;=AA$1,$W324&gt;=AA$1),INDEX(Reliability!F$23:F$50,MATCH($S324,Reliability!$C$23:$C$50,0)),0),0)*IF($T324="n/a",$D324*$Y324,$G324)+IFERROR(IF(AND($V324&lt;=AA$1,$W324&gt;=AA$1),INDEX(Reliability!F$23:F$50,MATCH($T324,Reliability!$C$23:$C$50,0)),0),0)*$H324*$X324*$Y324),$D324)*$R324</f>
        <v>6.6947559229367905E-3</v>
      </c>
      <c r="AB324" s="99">
        <f>MIN((IFERROR(IF(AND($V324&lt;=AB$1,$W324&gt;=AB$1),INDEX(Reliability!G$23:G$50,MATCH($S324,Reliability!$C$23:$C$50,0)),0),0)*IF($T324="n/a",$D324*$Y324,$G324)+IFERROR(IF(AND($V324&lt;=AB$1,$W324&gt;=AB$1),INDEX(Reliability!G$23:G$50,MATCH($T324,Reliability!$C$23:$C$50,0)),0),0)*$H324*$X324*$Y324),$D324)*$R324</f>
        <v>6.6811523864798239E-3</v>
      </c>
      <c r="AC324" s="99">
        <f>MIN((IFERROR(IF(AND($V324&lt;=AC$1,$W324&gt;=AC$1),INDEX(Reliability!H$23:H$50,MATCH($S324,Reliability!$C$23:$C$50,0)),0),0)*IF($T324="n/a",$D324*$Y324,$G324)+IFERROR(IF(AND($V324&lt;=AC$1,$W324&gt;=AC$1),INDEX(Reliability!H$23:H$50,MATCH($T324,Reliability!$C$23:$C$50,0)),0),0)*$H324*$X324*$Y324),$D324)*$R324</f>
        <v>6.7267258732351155E-3</v>
      </c>
      <c r="AD324" s="99">
        <f>MIN((IFERROR(IF(AND($V324&lt;=AD$1,$W324&gt;=AD$1),INDEX(Reliability!I$23:I$50,MATCH($S324,Reliability!$C$23:$C$50,0)),0),0)*IF($T324="n/a",$D324*$Y324,$G324)+IFERROR(IF(AND($V324&lt;=AD$1,$W324&gt;=AD$1),INDEX(Reliability!I$23:I$50,MATCH($T324,Reliability!$C$23:$C$50,0)),0),0)*$H324*$X324*$Y324),$D324)*$R324</f>
        <v>6.772299359990408E-3</v>
      </c>
      <c r="AE324" s="99">
        <f>MIN((IFERROR(IF(AND($V324&lt;=AE$1,$W324&gt;=AE$1),INDEX(Reliability!J$23:J$50,MATCH($S324,Reliability!$C$23:$C$50,0)),0),0)*IF($T324="n/a",$D324*$Y324,$G324)+IFERROR(IF(AND($V324&lt;=AE$1,$W324&gt;=AE$1),INDEX(Reliability!J$23:J$50,MATCH($T324,Reliability!$C$23:$C$50,0)),0),0)*$H324*$X324*$Y324),$D324)*$R324</f>
        <v>6.7087880367140834E-3</v>
      </c>
      <c r="AF324" s="99">
        <f>MIN((IFERROR(IF(AND($V324&lt;=AF$1,$W324&gt;=AF$1),INDEX(Reliability!K$23:K$50,MATCH($S324,Reliability!$C$23:$C$50,0)),0),0)*IF($T324="n/a",$D324*$Y324,$G324)+IFERROR(IF(AND($V324&lt;=AF$1,$W324&gt;=AF$1),INDEX(Reliability!K$23:K$50,MATCH($T324,Reliability!$C$23:$C$50,0)),0),0)*$H324*$X324*$Y324),$D324)*$R324</f>
        <v>6.6452767134377597E-3</v>
      </c>
      <c r="AG324" s="99">
        <f>MIN((IFERROR(IF(AND($V324&lt;=AG$1,$W324&gt;=AG$1),INDEX(Reliability!L$23:L$50,MATCH($S324,Reliability!$C$23:$C$50,0)),0),0)*IF($T324="n/a",$D324*$Y324,$G324)+IFERROR(IF(AND($V324&lt;=AG$1,$W324&gt;=AG$1),INDEX(Reliability!L$23:L$50,MATCH($T324,Reliability!$C$23:$C$50,0)),0),0)*$H324*$X324*$Y324),$D324)*$R324</f>
        <v>6.6606995253179046E-3</v>
      </c>
      <c r="AH324" s="99">
        <f>MIN((IFERROR(IF(AND($V324&lt;=AH$1,$W324&gt;=AH$1),INDEX(Reliability!M$23:M$50,MATCH($S324,Reliability!$C$23:$C$50,0)),0),0)*IF($T324="n/a",$D324*$Y324,$G324)+IFERROR(IF(AND($V324&lt;=AH$1,$W324&gt;=AH$1),INDEX(Reliability!M$23:M$50,MATCH($T324,Reliability!$C$23:$C$50,0)),0),0)*$H324*$X324*$Y324),$D324)*$R324</f>
        <v>6.6761223371980495E-3</v>
      </c>
      <c r="AI324" s="99">
        <f>MIN((IFERROR(IF(AND($V324&lt;=AI$1,$W324&gt;=AI$1),INDEX(Reliability!N$23:N$50,MATCH($S324,Reliability!$C$23:$C$50,0)),0),0)*IF($T324="n/a",$D324*$Y324,$G324)+IFERROR(IF(AND($V324&lt;=AI$1,$W324&gt;=AI$1),INDEX(Reliability!N$23:N$50,MATCH($T324,Reliability!$C$23:$C$50,0)),0),0)*$H324*$X324*$Y324),$D324)*$R324</f>
        <v>6.6915451490781944E-3</v>
      </c>
      <c r="AJ324" s="99">
        <f>MIN((IFERROR(IF(AND($V324&lt;=AJ$1,$W324&gt;=AJ$1),INDEX(Reliability!O$23:O$50,MATCH($S324,Reliability!$C$23:$C$50,0)),0),0)*IF($T324="n/a",$D324*$Y324,$G324)+IFERROR(IF(AND($V324&lt;=AJ$1,$W324&gt;=AJ$1),INDEX(Reliability!O$23:O$50,MATCH($T324,Reliability!$C$23:$C$50,0)),0),0)*$H324*$X324*$Y324),$D324)*$R324</f>
        <v>6.7069679609583401E-3</v>
      </c>
      <c r="AK324" s="99">
        <f>MIN((IFERROR(IF(AND($V324&lt;=AK$1,$W324&gt;=AK$1),INDEX(Reliability!P$23:P$50,MATCH($S324,Reliability!$C$23:$C$50,0)),0),0)*IF($T324="n/a",$D324*$Y324,$G324)+IFERROR(IF(AND($V324&lt;=AK$1,$W324&gt;=AK$1),INDEX(Reliability!P$23:P$50,MATCH($T324,Reliability!$C$23:$C$50,0)),0),0)*$H324*$X324*$Y324),$D324)*$R324</f>
        <v>6.7223907728384867E-3</v>
      </c>
    </row>
    <row r="325" spans="2:37" x14ac:dyDescent="0.25">
      <c r="B325" s="118" t="str">
        <f>unique_contracts!B320</f>
        <v>HURON_6_SOLAR</v>
      </c>
      <c r="C325" s="99" t="str">
        <f>unique_contracts!D320</f>
        <v>Online</v>
      </c>
      <c r="D325" s="117">
        <f>unique_contracts!J320</f>
        <v>20</v>
      </c>
      <c r="E325" s="99">
        <f>unique_contracts!M320</f>
        <v>0</v>
      </c>
      <c r="F325" s="99">
        <f>unique_contracts!N320</f>
        <v>0</v>
      </c>
      <c r="G325" s="99">
        <f>unique_contracts!P320</f>
        <v>0</v>
      </c>
      <c r="H325" s="99">
        <f>unique_contracts!R320</f>
        <v>0</v>
      </c>
      <c r="I325" s="99">
        <f>unique_contracts!V320</f>
        <v>0</v>
      </c>
      <c r="J325" s="118" t="str">
        <f>unique_contracts!AB320</f>
        <v>Owned</v>
      </c>
      <c r="K325" s="99">
        <f>unique_contracts!AM320</f>
        <v>2012</v>
      </c>
      <c r="L325" s="99">
        <f>unique_contracts!AN320</f>
        <v>6</v>
      </c>
      <c r="M325" s="99">
        <f>unique_contracts!AO320</f>
        <v>28</v>
      </c>
      <c r="N325" s="99">
        <f>unique_contracts!AP320</f>
        <v>2037</v>
      </c>
      <c r="O325" s="99">
        <f>unique_contracts!AQ320</f>
        <v>6</v>
      </c>
      <c r="P325" s="99">
        <f>unique_contracts!AR320</f>
        <v>27</v>
      </c>
      <c r="Q325" s="99" t="str">
        <f>unique_contracts!BP320</f>
        <v>EnergyCapacity</v>
      </c>
      <c r="R325" s="99">
        <f t="shared" si="35"/>
        <v>1</v>
      </c>
      <c r="S325" s="99" t="str">
        <f>IFERROR(IF(AND(I325&gt;0,E325="NotHybrid"),_xlfn.CONCAT(MAX(MIN(ROUNDDOWN(I325/D325,0),8),4),INDEX(resources!$G:$G,MATCH(B325,resources!$A:$A,0))),INDEX(resources!$G:$G,MATCH(B325,resources!$A:$A,0))),"n/a")</f>
        <v>utility_pv</v>
      </c>
      <c r="T325" s="99" t="str">
        <f t="shared" si="36"/>
        <v>n/a</v>
      </c>
      <c r="U325" s="99" t="str">
        <f t="shared" si="37"/>
        <v>utility_pv</v>
      </c>
      <c r="V325" s="99">
        <f t="shared" si="38"/>
        <v>2013</v>
      </c>
      <c r="W325" s="99">
        <f t="shared" si="39"/>
        <v>2036</v>
      </c>
      <c r="X325" s="116">
        <f t="shared" si="40"/>
        <v>1</v>
      </c>
      <c r="Y325" s="116">
        <f t="shared" si="41"/>
        <v>1</v>
      </c>
      <c r="Z325" s="99">
        <f>MIN((IFERROR(IF(AND($V325&lt;=Z$1,$W325&gt;=Z$1),INDEX(Reliability!E$23:E$50,MATCH($S325,Reliability!$C$23:$C$50,0)),0),0)*IF($T325="n/a",$D325*$Y325,$G325)+IFERROR(IF(AND($V325&lt;=Z$1,$W325&gt;=Z$1),INDEX(Reliability!E$23:E$50,MATCH($T325,Reliability!$C$23:$C$50,0)),0),0)*$H325*$X325*$Y325),$D325)*$R325</f>
        <v>2.4869168310564018</v>
      </c>
      <c r="AA325" s="99">
        <f>MIN((IFERROR(IF(AND($V325&lt;=AA$1,$W325&gt;=AA$1),INDEX(Reliability!F$23:F$50,MATCH($S325,Reliability!$C$23:$C$50,0)),0),0)*IF($T325="n/a",$D325*$Y325,$G325)+IFERROR(IF(AND($V325&lt;=AA$1,$W325&gt;=AA$1),INDEX(Reliability!F$23:F$50,MATCH($T325,Reliability!$C$23:$C$50,0)),0),0)*$H325*$X325*$Y325),$D325)*$R325</f>
        <v>2.4205888606664079</v>
      </c>
      <c r="AB325" s="99">
        <f>MIN((IFERROR(IF(AND($V325&lt;=AB$1,$W325&gt;=AB$1),INDEX(Reliability!G$23:G$50,MATCH($S325,Reliability!$C$23:$C$50,0)),0),0)*IF($T325="n/a",$D325*$Y325,$G325)+IFERROR(IF(AND($V325&lt;=AB$1,$W325&gt;=AB$1),INDEX(Reliability!G$23:G$50,MATCH($T325,Reliability!$C$23:$C$50,0)),0),0)*$H325*$X325*$Y325),$D325)*$R325</f>
        <v>2.3542608902764135</v>
      </c>
      <c r="AC325" s="99">
        <f>MIN((IFERROR(IF(AND($V325&lt;=AC$1,$W325&gt;=AC$1),INDEX(Reliability!H$23:H$50,MATCH($S325,Reliability!$C$23:$C$50,0)),0),0)*IF($T325="n/a",$D325*$Y325,$G325)+IFERROR(IF(AND($V325&lt;=AC$1,$W325&gt;=AC$1),INDEX(Reliability!H$23:H$50,MATCH($T325,Reliability!$C$23:$C$50,0)),0),0)*$H325*$X325*$Y325),$D325)*$R325</f>
        <v>2.0032409479598239</v>
      </c>
      <c r="AD325" s="99">
        <f>MIN((IFERROR(IF(AND($V325&lt;=AD$1,$W325&gt;=AD$1),INDEX(Reliability!I$23:I$50,MATCH($S325,Reliability!$C$23:$C$50,0)),0),0)*IF($T325="n/a",$D325*$Y325,$G325)+IFERROR(IF(AND($V325&lt;=AD$1,$W325&gt;=AD$1),INDEX(Reliability!I$23:I$50,MATCH($T325,Reliability!$C$23:$C$50,0)),0),0)*$H325*$X325*$Y325),$D325)*$R325</f>
        <v>1.6522210056432347</v>
      </c>
      <c r="AE325" s="99">
        <f>MIN((IFERROR(IF(AND($V325&lt;=AE$1,$W325&gt;=AE$1),INDEX(Reliability!J$23:J$50,MATCH($S325,Reliability!$C$23:$C$50,0)),0),0)*IF($T325="n/a",$D325*$Y325,$G325)+IFERROR(IF(AND($V325&lt;=AE$1,$W325&gt;=AE$1),INDEX(Reliability!J$23:J$50,MATCH($T325,Reliability!$C$23:$C$50,0)),0),0)*$H325*$X325*$Y325),$D325)*$R325</f>
        <v>1.5320922510014801</v>
      </c>
      <c r="AF325" s="99">
        <f>MIN((IFERROR(IF(AND($V325&lt;=AF$1,$W325&gt;=AF$1),INDEX(Reliability!K$23:K$50,MATCH($S325,Reliability!$C$23:$C$50,0)),0),0)*IF($T325="n/a",$D325*$Y325,$G325)+IFERROR(IF(AND($V325&lt;=AF$1,$W325&gt;=AF$1),INDEX(Reliability!K$23:K$50,MATCH($T325,Reliability!$C$23:$C$50,0)),0),0)*$H325*$X325*$Y325),$D325)*$R325</f>
        <v>1.4119634963597252</v>
      </c>
      <c r="AG325" s="99">
        <f>MIN((IFERROR(IF(AND($V325&lt;=AG$1,$W325&gt;=AG$1),INDEX(Reliability!L$23:L$50,MATCH($S325,Reliability!$C$23:$C$50,0)),0),0)*IF($T325="n/a",$D325*$Y325,$G325)+IFERROR(IF(AND($V325&lt;=AG$1,$W325&gt;=AG$1),INDEX(Reliability!L$23:L$50,MATCH($T325,Reliability!$C$23:$C$50,0)),0),0)*$H325*$X325*$Y325),$D325)*$R325</f>
        <v>1.3855707970877802</v>
      </c>
      <c r="AH325" s="99">
        <f>MIN((IFERROR(IF(AND($V325&lt;=AH$1,$W325&gt;=AH$1),INDEX(Reliability!M$23:M$50,MATCH($S325,Reliability!$C$23:$C$50,0)),0),0)*IF($T325="n/a",$D325*$Y325,$G325)+IFERROR(IF(AND($V325&lt;=AH$1,$W325&gt;=AH$1),INDEX(Reliability!M$23:M$50,MATCH($T325,Reliability!$C$23:$C$50,0)),0),0)*$H325*$X325*$Y325),$D325)*$R325</f>
        <v>1.359178097815835</v>
      </c>
      <c r="AI325" s="99">
        <f>MIN((IFERROR(IF(AND($V325&lt;=AI$1,$W325&gt;=AI$1),INDEX(Reliability!N$23:N$50,MATCH($S325,Reliability!$C$23:$C$50,0)),0),0)*IF($T325="n/a",$D325*$Y325,$G325)+IFERROR(IF(AND($V325&lt;=AI$1,$W325&gt;=AI$1),INDEX(Reliability!N$23:N$50,MATCH($T325,Reliability!$C$23:$C$50,0)),0),0)*$H325*$X325*$Y325),$D325)*$R325</f>
        <v>1.3327853985438898</v>
      </c>
      <c r="AJ325" s="99">
        <f>MIN((IFERROR(IF(AND($V325&lt;=AJ$1,$W325&gt;=AJ$1),INDEX(Reliability!O$23:O$50,MATCH($S325,Reliability!$C$23:$C$50,0)),0),0)*IF($T325="n/a",$D325*$Y325,$G325)+IFERROR(IF(AND($V325&lt;=AJ$1,$W325&gt;=AJ$1),INDEX(Reliability!O$23:O$50,MATCH($T325,Reliability!$C$23:$C$50,0)),0),0)*$H325*$X325*$Y325),$D325)*$R325</f>
        <v>1.3063926992719446</v>
      </c>
      <c r="AK325" s="99">
        <f>MIN((IFERROR(IF(AND($V325&lt;=AK$1,$W325&gt;=AK$1),INDEX(Reliability!P$23:P$50,MATCH($S325,Reliability!$C$23:$C$50,0)),0),0)*IF($T325="n/a",$D325*$Y325,$G325)+IFERROR(IF(AND($V325&lt;=AK$1,$W325&gt;=AK$1),INDEX(Reliability!P$23:P$50,MATCH($T325,Reliability!$C$23:$C$50,0)),0),0)*$H325*$X325*$Y325),$D325)*$R325</f>
        <v>1.28</v>
      </c>
    </row>
    <row r="326" spans="2:37" x14ac:dyDescent="0.25">
      <c r="B326" s="118" t="str">
        <f>unique_contracts!B321</f>
        <v>HUMBPP_6_UNITS</v>
      </c>
      <c r="C326" s="99" t="str">
        <f>unique_contracts!D321</f>
        <v>Online</v>
      </c>
      <c r="D326" s="117">
        <f>unique_contracts!J321</f>
        <v>81.5</v>
      </c>
      <c r="E326" s="99">
        <f>unique_contracts!M321</f>
        <v>0</v>
      </c>
      <c r="F326" s="99">
        <f>unique_contracts!N321</f>
        <v>0</v>
      </c>
      <c r="G326" s="99">
        <f>unique_contracts!P321</f>
        <v>0</v>
      </c>
      <c r="H326" s="99">
        <f>unique_contracts!R321</f>
        <v>0</v>
      </c>
      <c r="I326" s="99">
        <f>unique_contracts!V321</f>
        <v>0</v>
      </c>
      <c r="J326" s="118" t="str">
        <f>unique_contracts!AB321</f>
        <v>Owned</v>
      </c>
      <c r="K326" s="99">
        <f>unique_contracts!AM321</f>
        <v>2010</v>
      </c>
      <c r="L326" s="99">
        <f>unique_contracts!AN321</f>
        <v>9</v>
      </c>
      <c r="M326" s="99">
        <f>unique_contracts!AO321</f>
        <v>1</v>
      </c>
      <c r="N326" s="99">
        <f>unique_contracts!AP321</f>
        <v>2040</v>
      </c>
      <c r="O326" s="99">
        <f>unique_contracts!AQ321</f>
        <v>9</v>
      </c>
      <c r="P326" s="99">
        <f>unique_contracts!AR321</f>
        <v>30</v>
      </c>
      <c r="Q326" s="99" t="str">
        <f>unique_contracts!BP321</f>
        <v>EnergyCapacity</v>
      </c>
      <c r="R326" s="99">
        <f t="shared" si="35"/>
        <v>1</v>
      </c>
      <c r="S326" s="99" t="str">
        <f>IFERROR(IF(AND(I326&gt;0,E326="NotHybrid"),_xlfn.CONCAT(MAX(MIN(ROUNDDOWN(I326/D326,0),8),4),INDEX(resources!$G:$G,MATCH(B326,resources!$A:$A,0))),INDEX(resources!$G:$G,MATCH(B326,resources!$A:$A,0))),"n/a")</f>
        <v>ice</v>
      </c>
      <c r="T326" s="99" t="str">
        <f t="shared" si="36"/>
        <v>n/a</v>
      </c>
      <c r="U326" s="99" t="str">
        <f t="shared" si="37"/>
        <v>ice</v>
      </c>
      <c r="V326" s="99">
        <f t="shared" si="38"/>
        <v>2011</v>
      </c>
      <c r="W326" s="99">
        <f t="shared" si="39"/>
        <v>2039</v>
      </c>
      <c r="X326" s="116">
        <f t="shared" si="40"/>
        <v>1</v>
      </c>
      <c r="Y326" s="116">
        <f t="shared" si="41"/>
        <v>1</v>
      </c>
      <c r="Z326" s="99">
        <f>MIN((IFERROR(IF(AND($V326&lt;=Z$1,$W326&gt;=Z$1),INDEX(Reliability!E$23:E$50,MATCH($S326,Reliability!$C$23:$C$50,0)),0),0)*IF($T326="n/a",$D326*$Y326,$G326)+IFERROR(IF(AND($V326&lt;=Z$1,$W326&gt;=Z$1),INDEX(Reliability!E$23:E$50,MATCH($T326,Reliability!$C$23:$C$50,0)),0),0)*$H326*$X326*$Y326),$D326)*$R326</f>
        <v>76.13544627833241</v>
      </c>
      <c r="AA326" s="99">
        <f>MIN((IFERROR(IF(AND($V326&lt;=AA$1,$W326&gt;=AA$1),INDEX(Reliability!F$23:F$50,MATCH($S326,Reliability!$C$23:$C$50,0)),0),0)*IF($T326="n/a",$D326*$Y326,$G326)+IFERROR(IF(AND($V326&lt;=AA$1,$W326&gt;=AA$1),INDEX(Reliability!F$23:F$50,MATCH($T326,Reliability!$C$23:$C$50,0)),0),0)*$H326*$X326*$Y326),$D326)*$R326</f>
        <v>76.572267851650693</v>
      </c>
      <c r="AB326" s="99">
        <f>MIN((IFERROR(IF(AND($V326&lt;=AB$1,$W326&gt;=AB$1),INDEX(Reliability!G$23:G$50,MATCH($S326,Reliability!$C$23:$C$50,0)),0),0)*IF($T326="n/a",$D326*$Y326,$G326)+IFERROR(IF(AND($V326&lt;=AB$1,$W326&gt;=AB$1),INDEX(Reliability!G$23:G$50,MATCH($T326,Reliability!$C$23:$C$50,0)),0),0)*$H326*$X326*$Y326),$D326)*$R326</f>
        <v>77.009089424968977</v>
      </c>
      <c r="AC326" s="99">
        <f>MIN((IFERROR(IF(AND($V326&lt;=AC$1,$W326&gt;=AC$1),INDEX(Reliability!H$23:H$50,MATCH($S326,Reliability!$C$23:$C$50,0)),0),0)*IF($T326="n/a",$D326*$Y326,$G326)+IFERROR(IF(AND($V326&lt;=AC$1,$W326&gt;=AC$1),INDEX(Reliability!H$23:H$50,MATCH($T326,Reliability!$C$23:$C$50,0)),0),0)*$H326*$X326*$Y326),$D326)*$R326</f>
        <v>76.953080864715474</v>
      </c>
      <c r="AD326" s="99">
        <f>MIN((IFERROR(IF(AND($V326&lt;=AD$1,$W326&gt;=AD$1),INDEX(Reliability!I$23:I$50,MATCH($S326,Reliability!$C$23:$C$50,0)),0),0)*IF($T326="n/a",$D326*$Y326,$G326)+IFERROR(IF(AND($V326&lt;=AD$1,$W326&gt;=AD$1),INDEX(Reliability!I$23:I$50,MATCH($T326,Reliability!$C$23:$C$50,0)),0),0)*$H326*$X326*$Y326),$D326)*$R326</f>
        <v>76.897072304461986</v>
      </c>
      <c r="AE326" s="99">
        <f>MIN((IFERROR(IF(AND($V326&lt;=AE$1,$W326&gt;=AE$1),INDEX(Reliability!J$23:J$50,MATCH($S326,Reliability!$C$23:$C$50,0)),0),0)*IF($T326="n/a",$D326*$Y326,$G326)+IFERROR(IF(AND($V326&lt;=AE$1,$W326&gt;=AE$1),INDEX(Reliability!J$23:J$50,MATCH($T326,Reliability!$C$23:$C$50,0)),0),0)*$H326*$X326*$Y326),$D326)*$R326</f>
        <v>77.059783160554531</v>
      </c>
      <c r="AF326" s="99">
        <f>MIN((IFERROR(IF(AND($V326&lt;=AF$1,$W326&gt;=AF$1),INDEX(Reliability!K$23:K$50,MATCH($S326,Reliability!$C$23:$C$50,0)),0),0)*IF($T326="n/a",$D326*$Y326,$G326)+IFERROR(IF(AND($V326&lt;=AF$1,$W326&gt;=AF$1),INDEX(Reliability!K$23:K$50,MATCH($T326,Reliability!$C$23:$C$50,0)),0),0)*$H326*$X326*$Y326),$D326)*$R326</f>
        <v>77.222494016647076</v>
      </c>
      <c r="AG326" s="99">
        <f>MIN((IFERROR(IF(AND($V326&lt;=AG$1,$W326&gt;=AG$1),INDEX(Reliability!L$23:L$50,MATCH($S326,Reliability!$C$23:$C$50,0)),0),0)*IF($T326="n/a",$D326*$Y326,$G326)+IFERROR(IF(AND($V326&lt;=AG$1,$W326&gt;=AG$1),INDEX(Reliability!L$23:L$50,MATCH($T326,Reliability!$C$23:$C$50,0)),0),0)*$H326*$X326*$Y326),$D326)*$R326</f>
        <v>76.147184101528794</v>
      </c>
      <c r="AH326" s="99">
        <f>MIN((IFERROR(IF(AND($V326&lt;=AH$1,$W326&gt;=AH$1),INDEX(Reliability!M$23:M$50,MATCH($S326,Reliability!$C$23:$C$50,0)),0),0)*IF($T326="n/a",$D326*$Y326,$G326)+IFERROR(IF(AND($V326&lt;=AH$1,$W326&gt;=AH$1),INDEX(Reliability!M$23:M$50,MATCH($T326,Reliability!$C$23:$C$50,0)),0),0)*$H326*$X326*$Y326),$D326)*$R326</f>
        <v>75.071874186410525</v>
      </c>
      <c r="AI326" s="99">
        <f>MIN((IFERROR(IF(AND($V326&lt;=AI$1,$W326&gt;=AI$1),INDEX(Reliability!N$23:N$50,MATCH($S326,Reliability!$C$23:$C$50,0)),0),0)*IF($T326="n/a",$D326*$Y326,$G326)+IFERROR(IF(AND($V326&lt;=AI$1,$W326&gt;=AI$1),INDEX(Reliability!N$23:N$50,MATCH($T326,Reliability!$C$23:$C$50,0)),0),0)*$H326*$X326*$Y326),$D326)*$R326</f>
        <v>73.996564271292257</v>
      </c>
      <c r="AJ326" s="99">
        <f>MIN((IFERROR(IF(AND($V326&lt;=AJ$1,$W326&gt;=AJ$1),INDEX(Reliability!O$23:O$50,MATCH($S326,Reliability!$C$23:$C$50,0)),0),0)*IF($T326="n/a",$D326*$Y326,$G326)+IFERROR(IF(AND($V326&lt;=AJ$1,$W326&gt;=AJ$1),INDEX(Reliability!O$23:O$50,MATCH($T326,Reliability!$C$23:$C$50,0)),0),0)*$H326*$X326*$Y326),$D326)*$R326</f>
        <v>72.921254356173989</v>
      </c>
      <c r="AK326" s="99">
        <f>MIN((IFERROR(IF(AND($V326&lt;=AK$1,$W326&gt;=AK$1),INDEX(Reliability!P$23:P$50,MATCH($S326,Reliability!$C$23:$C$50,0)),0),0)*IF($T326="n/a",$D326*$Y326,$G326)+IFERROR(IF(AND($V326&lt;=AK$1,$W326&gt;=AK$1),INDEX(Reliability!P$23:P$50,MATCH($T326,Reliability!$C$23:$C$50,0)),0),0)*$H326*$X326*$Y326),$D326)*$R326</f>
        <v>71.845944441055721</v>
      </c>
    </row>
    <row r="327" spans="2:37" x14ac:dyDescent="0.25">
      <c r="B327" s="118" t="str">
        <f>unique_contracts!B322</f>
        <v>HUMBPP_1_UNITS3</v>
      </c>
      <c r="C327" s="99" t="str">
        <f>unique_contracts!D322</f>
        <v>Online</v>
      </c>
      <c r="D327" s="117">
        <f>unique_contracts!J322</f>
        <v>65.08</v>
      </c>
      <c r="E327" s="99">
        <f>unique_contracts!M322</f>
        <v>0</v>
      </c>
      <c r="F327" s="99">
        <f>unique_contracts!N322</f>
        <v>0</v>
      </c>
      <c r="G327" s="99">
        <f>unique_contracts!P322</f>
        <v>0</v>
      </c>
      <c r="H327" s="99">
        <f>unique_contracts!R322</f>
        <v>0</v>
      </c>
      <c r="I327" s="99">
        <f>unique_contracts!V322</f>
        <v>0</v>
      </c>
      <c r="J327" s="118" t="str">
        <f>unique_contracts!AB322</f>
        <v>Owned</v>
      </c>
      <c r="K327" s="99">
        <f>unique_contracts!AM322</f>
        <v>2010</v>
      </c>
      <c r="L327" s="99">
        <f>unique_contracts!AN322</f>
        <v>9</v>
      </c>
      <c r="M327" s="99">
        <f>unique_contracts!AO322</f>
        <v>1</v>
      </c>
      <c r="N327" s="99">
        <f>unique_contracts!AP322</f>
        <v>2040</v>
      </c>
      <c r="O327" s="99">
        <f>unique_contracts!AQ322</f>
        <v>9</v>
      </c>
      <c r="P327" s="99">
        <f>unique_contracts!AR322</f>
        <v>30</v>
      </c>
      <c r="Q327" s="99" t="str">
        <f>unique_contracts!BP322</f>
        <v>EnergyCapacity</v>
      </c>
      <c r="R327" s="99">
        <f t="shared" si="35"/>
        <v>1</v>
      </c>
      <c r="S327" s="99" t="str">
        <f>IFERROR(IF(AND(I327&gt;0,E327="NotHybrid"),_xlfn.CONCAT(MAX(MIN(ROUNDDOWN(I327/D327,0),8),4),INDEX(resources!$G:$G,MATCH(B327,resources!$A:$A,0))),INDEX(resources!$G:$G,MATCH(B327,resources!$A:$A,0))),"n/a")</f>
        <v>ice</v>
      </c>
      <c r="T327" s="99" t="str">
        <f t="shared" si="36"/>
        <v>n/a</v>
      </c>
      <c r="U327" s="99" t="str">
        <f t="shared" si="37"/>
        <v>ice</v>
      </c>
      <c r="V327" s="99">
        <f t="shared" si="38"/>
        <v>2011</v>
      </c>
      <c r="W327" s="99">
        <f t="shared" si="39"/>
        <v>2039</v>
      </c>
      <c r="X327" s="116">
        <f t="shared" si="40"/>
        <v>1</v>
      </c>
      <c r="Y327" s="116">
        <f t="shared" si="41"/>
        <v>1</v>
      </c>
      <c r="Z327" s="99">
        <f>MIN((IFERROR(IF(AND($V327&lt;=Z$1,$W327&gt;=Z$1),INDEX(Reliability!E$23:E$50,MATCH($S327,Reliability!$C$23:$C$50,0)),0),0)*IF($T327="n/a",$D327*$Y327,$G327)+IFERROR(IF(AND($V327&lt;=Z$1,$W327&gt;=Z$1),INDEX(Reliability!E$23:E$50,MATCH($T327,Reliability!$C$23:$C$50,0)),0),0)*$H327*$X327*$Y327),$D327)*$R327</f>
        <v>60.796255752072064</v>
      </c>
      <c r="AA327" s="99">
        <f>MIN((IFERROR(IF(AND($V327&lt;=AA$1,$W327&gt;=AA$1),INDEX(Reliability!F$23:F$50,MATCH($S327,Reliability!$C$23:$C$50,0)),0),0)*IF($T327="n/a",$D327*$Y327,$G327)+IFERROR(IF(AND($V327&lt;=AA$1,$W327&gt;=AA$1),INDEX(Reliability!F$23:F$50,MATCH($T327,Reliability!$C$23:$C$50,0)),0),0)*$H327*$X327*$Y327),$D327)*$R327</f>
        <v>61.145069837858003</v>
      </c>
      <c r="AB327" s="99">
        <f>MIN((IFERROR(IF(AND($V327&lt;=AB$1,$W327&gt;=AB$1),INDEX(Reliability!G$23:G$50,MATCH($S327,Reliability!$C$23:$C$50,0)),0),0)*IF($T327="n/a",$D327*$Y327,$G327)+IFERROR(IF(AND($V327&lt;=AB$1,$W327&gt;=AB$1),INDEX(Reliability!G$23:G$50,MATCH($T327,Reliability!$C$23:$C$50,0)),0),0)*$H327*$X327*$Y327),$D327)*$R327</f>
        <v>61.493883923643942</v>
      </c>
      <c r="AC327" s="99">
        <f>MIN((IFERROR(IF(AND($V327&lt;=AC$1,$W327&gt;=AC$1),INDEX(Reliability!H$23:H$50,MATCH($S327,Reliability!$C$23:$C$50,0)),0),0)*IF($T327="n/a",$D327*$Y327,$G327)+IFERROR(IF(AND($V327&lt;=AC$1,$W327&gt;=AC$1),INDEX(Reliability!H$23:H$50,MATCH($T327,Reliability!$C$23:$C$50,0)),0),0)*$H327*$X327*$Y327),$D327)*$R327</f>
        <v>61.449159542032923</v>
      </c>
      <c r="AD327" s="99">
        <f>MIN((IFERROR(IF(AND($V327&lt;=AD$1,$W327&gt;=AD$1),INDEX(Reliability!I$23:I$50,MATCH($S327,Reliability!$C$23:$C$50,0)),0),0)*IF($T327="n/a",$D327*$Y327,$G327)+IFERROR(IF(AND($V327&lt;=AD$1,$W327&gt;=AD$1),INDEX(Reliability!I$23:I$50,MATCH($T327,Reliability!$C$23:$C$50,0)),0),0)*$H327*$X327*$Y327),$D327)*$R327</f>
        <v>61.404435160421919</v>
      </c>
      <c r="AE327" s="99">
        <f>MIN((IFERROR(IF(AND($V327&lt;=AE$1,$W327&gt;=AE$1),INDEX(Reliability!J$23:J$50,MATCH($S327,Reliability!$C$23:$C$50,0)),0),0)*IF($T327="n/a",$D327*$Y327,$G327)+IFERROR(IF(AND($V327&lt;=AE$1,$W327&gt;=AE$1),INDEX(Reliability!J$23:J$50,MATCH($T327,Reliability!$C$23:$C$50,0)),0),0)*$H327*$X327*$Y327),$D327)*$R327</f>
        <v>61.534364271029311</v>
      </c>
      <c r="AF327" s="99">
        <f>MIN((IFERROR(IF(AND($V327&lt;=AF$1,$W327&gt;=AF$1),INDEX(Reliability!K$23:K$50,MATCH($S327,Reliability!$C$23:$C$50,0)),0),0)*IF($T327="n/a",$D327*$Y327,$G327)+IFERROR(IF(AND($V327&lt;=AF$1,$W327&gt;=AF$1),INDEX(Reliability!K$23:K$50,MATCH($T327,Reliability!$C$23:$C$50,0)),0),0)*$H327*$X327*$Y327),$D327)*$R327</f>
        <v>61.664293381636703</v>
      </c>
      <c r="AG327" s="99">
        <f>MIN((IFERROR(IF(AND($V327&lt;=AG$1,$W327&gt;=AG$1),INDEX(Reliability!L$23:L$50,MATCH($S327,Reliability!$C$23:$C$50,0)),0),0)*IF($T327="n/a",$D327*$Y327,$G327)+IFERROR(IF(AND($V327&lt;=AG$1,$W327&gt;=AG$1),INDEX(Reliability!L$23:L$50,MATCH($T327,Reliability!$C$23:$C$50,0)),0),0)*$H327*$X327*$Y327),$D327)*$R327</f>
        <v>60.805628727944715</v>
      </c>
      <c r="AH327" s="99">
        <f>MIN((IFERROR(IF(AND($V327&lt;=AH$1,$W327&gt;=AH$1),INDEX(Reliability!M$23:M$50,MATCH($S327,Reliability!$C$23:$C$50,0)),0),0)*IF($T327="n/a",$D327*$Y327,$G327)+IFERROR(IF(AND($V327&lt;=AH$1,$W327&gt;=AH$1),INDEX(Reliability!M$23:M$50,MATCH($T327,Reliability!$C$23:$C$50,0)),0),0)*$H327*$X327*$Y327),$D327)*$R327</f>
        <v>59.946964074252726</v>
      </c>
      <c r="AI327" s="99">
        <f>MIN((IFERROR(IF(AND($V327&lt;=AI$1,$W327&gt;=AI$1),INDEX(Reliability!N$23:N$50,MATCH($S327,Reliability!$C$23:$C$50,0)),0),0)*IF($T327="n/a",$D327*$Y327,$G327)+IFERROR(IF(AND($V327&lt;=AI$1,$W327&gt;=AI$1),INDEX(Reliability!N$23:N$50,MATCH($T327,Reliability!$C$23:$C$50,0)),0),0)*$H327*$X327*$Y327),$D327)*$R327</f>
        <v>59.088299420560737</v>
      </c>
      <c r="AJ327" s="99">
        <f>MIN((IFERROR(IF(AND($V327&lt;=AJ$1,$W327&gt;=AJ$1),INDEX(Reliability!O$23:O$50,MATCH($S327,Reliability!$C$23:$C$50,0)),0),0)*IF($T327="n/a",$D327*$Y327,$G327)+IFERROR(IF(AND($V327&lt;=AJ$1,$W327&gt;=AJ$1),INDEX(Reliability!O$23:O$50,MATCH($T327,Reliability!$C$23:$C$50,0)),0),0)*$H327*$X327*$Y327),$D327)*$R327</f>
        <v>58.229634766868742</v>
      </c>
      <c r="AK327" s="99">
        <f>MIN((IFERROR(IF(AND($V327&lt;=AK$1,$W327&gt;=AK$1),INDEX(Reliability!P$23:P$50,MATCH($S327,Reliability!$C$23:$C$50,0)),0),0)*IF($T327="n/a",$D327*$Y327,$G327)+IFERROR(IF(AND($V327&lt;=AK$1,$W327&gt;=AK$1),INDEX(Reliability!P$23:P$50,MATCH($T327,Reliability!$C$23:$C$50,0)),0),0)*$H327*$X327*$Y327),$D327)*$R327</f>
        <v>57.37097011317676</v>
      </c>
    </row>
    <row r="328" spans="2:37" x14ac:dyDescent="0.25">
      <c r="B328" s="118" t="str">
        <f>unique_contracts!B323</f>
        <v>HOLSTR_1_SOLAR2</v>
      </c>
      <c r="C328" s="99" t="str">
        <f>unique_contracts!D323</f>
        <v>Online</v>
      </c>
      <c r="D328" s="117">
        <f>unique_contracts!J323</f>
        <v>1.5</v>
      </c>
      <c r="E328" s="99">
        <f>unique_contracts!M323</f>
        <v>0</v>
      </c>
      <c r="F328" s="99">
        <f>unique_contracts!N323</f>
        <v>0</v>
      </c>
      <c r="G328" s="99">
        <f>unique_contracts!P323</f>
        <v>0</v>
      </c>
      <c r="H328" s="99">
        <f>unique_contracts!R323</f>
        <v>0</v>
      </c>
      <c r="I328" s="99">
        <f>unique_contracts!V323</f>
        <v>0</v>
      </c>
      <c r="J328" s="118" t="str">
        <f>unique_contracts!AB323</f>
        <v>Buy</v>
      </c>
      <c r="K328" s="99">
        <f>unique_contracts!AM323</f>
        <v>2015</v>
      </c>
      <c r="L328" s="99">
        <f>unique_contracts!AN323</f>
        <v>4</v>
      </c>
      <c r="M328" s="99">
        <f>unique_contracts!AO323</f>
        <v>17</v>
      </c>
      <c r="N328" s="99">
        <f>unique_contracts!AP323</f>
        <v>2035</v>
      </c>
      <c r="O328" s="99">
        <f>unique_contracts!AQ323</f>
        <v>4</v>
      </c>
      <c r="P328" s="99">
        <f>unique_contracts!AR323</f>
        <v>16</v>
      </c>
      <c r="Q328" s="99" t="str">
        <f>unique_contracts!BP323</f>
        <v>EnergyCapacity</v>
      </c>
      <c r="R328" s="99">
        <f t="shared" si="35"/>
        <v>1</v>
      </c>
      <c r="S328" s="99" t="str">
        <f>IFERROR(IF(AND(I328&gt;0,E328="NotHybrid"),_xlfn.CONCAT(MAX(MIN(ROUNDDOWN(I328/D328,0),8),4),INDEX(resources!$G:$G,MATCH(B328,resources!$A:$A,0))),INDEX(resources!$G:$G,MATCH(B328,resources!$A:$A,0))),"n/a")</f>
        <v>utility_pv</v>
      </c>
      <c r="T328" s="99" t="str">
        <f t="shared" si="36"/>
        <v>n/a</v>
      </c>
      <c r="U328" s="99" t="str">
        <f t="shared" si="37"/>
        <v>utility_pv</v>
      </c>
      <c r="V328" s="99">
        <f t="shared" si="38"/>
        <v>2015</v>
      </c>
      <c r="W328" s="99">
        <f t="shared" si="39"/>
        <v>2034</v>
      </c>
      <c r="X328" s="116">
        <f t="shared" si="40"/>
        <v>1</v>
      </c>
      <c r="Y328" s="116">
        <f t="shared" si="41"/>
        <v>1</v>
      </c>
      <c r="Z328" s="99">
        <f>MIN((IFERROR(IF(AND($V328&lt;=Z$1,$W328&gt;=Z$1),INDEX(Reliability!E$23:E$50,MATCH($S328,Reliability!$C$23:$C$50,0)),0),0)*IF($T328="n/a",$D328*$Y328,$G328)+IFERROR(IF(AND($V328&lt;=Z$1,$W328&gt;=Z$1),INDEX(Reliability!E$23:E$50,MATCH($T328,Reliability!$C$23:$C$50,0)),0),0)*$H328*$X328*$Y328),$D328)*$R328</f>
        <v>0.18651876232923015</v>
      </c>
      <c r="AA328" s="99">
        <f>MIN((IFERROR(IF(AND($V328&lt;=AA$1,$W328&gt;=AA$1),INDEX(Reliability!F$23:F$50,MATCH($S328,Reliability!$C$23:$C$50,0)),0),0)*IF($T328="n/a",$D328*$Y328,$G328)+IFERROR(IF(AND($V328&lt;=AA$1,$W328&gt;=AA$1),INDEX(Reliability!F$23:F$50,MATCH($T328,Reliability!$C$23:$C$50,0)),0),0)*$H328*$X328*$Y328),$D328)*$R328</f>
        <v>0.18154416454998057</v>
      </c>
      <c r="AB328" s="99">
        <f>MIN((IFERROR(IF(AND($V328&lt;=AB$1,$W328&gt;=AB$1),INDEX(Reliability!G$23:G$50,MATCH($S328,Reliability!$C$23:$C$50,0)),0),0)*IF($T328="n/a",$D328*$Y328,$G328)+IFERROR(IF(AND($V328&lt;=AB$1,$W328&gt;=AB$1),INDEX(Reliability!G$23:G$50,MATCH($T328,Reliability!$C$23:$C$50,0)),0),0)*$H328*$X328*$Y328),$D328)*$R328</f>
        <v>0.17656956677073102</v>
      </c>
      <c r="AC328" s="99">
        <f>MIN((IFERROR(IF(AND($V328&lt;=AC$1,$W328&gt;=AC$1),INDEX(Reliability!H$23:H$50,MATCH($S328,Reliability!$C$23:$C$50,0)),0),0)*IF($T328="n/a",$D328*$Y328,$G328)+IFERROR(IF(AND($V328&lt;=AC$1,$W328&gt;=AC$1),INDEX(Reliability!H$23:H$50,MATCH($T328,Reliability!$C$23:$C$50,0)),0),0)*$H328*$X328*$Y328),$D328)*$R328</f>
        <v>0.15024307109698681</v>
      </c>
      <c r="AD328" s="99">
        <f>MIN((IFERROR(IF(AND($V328&lt;=AD$1,$W328&gt;=AD$1),INDEX(Reliability!I$23:I$50,MATCH($S328,Reliability!$C$23:$C$50,0)),0),0)*IF($T328="n/a",$D328*$Y328,$G328)+IFERROR(IF(AND($V328&lt;=AD$1,$W328&gt;=AD$1),INDEX(Reliability!I$23:I$50,MATCH($T328,Reliability!$C$23:$C$50,0)),0),0)*$H328*$X328*$Y328),$D328)*$R328</f>
        <v>0.12391657542324259</v>
      </c>
      <c r="AE328" s="99">
        <f>MIN((IFERROR(IF(AND($V328&lt;=AE$1,$W328&gt;=AE$1),INDEX(Reliability!J$23:J$50,MATCH($S328,Reliability!$C$23:$C$50,0)),0),0)*IF($T328="n/a",$D328*$Y328,$G328)+IFERROR(IF(AND($V328&lt;=AE$1,$W328&gt;=AE$1),INDEX(Reliability!J$23:J$50,MATCH($T328,Reliability!$C$23:$C$50,0)),0),0)*$H328*$X328*$Y328),$D328)*$R328</f>
        <v>0.114906918825111</v>
      </c>
      <c r="AF328" s="99">
        <f>MIN((IFERROR(IF(AND($V328&lt;=AF$1,$W328&gt;=AF$1),INDEX(Reliability!K$23:K$50,MATCH($S328,Reliability!$C$23:$C$50,0)),0),0)*IF($T328="n/a",$D328*$Y328,$G328)+IFERROR(IF(AND($V328&lt;=AF$1,$W328&gt;=AF$1),INDEX(Reliability!K$23:K$50,MATCH($T328,Reliability!$C$23:$C$50,0)),0),0)*$H328*$X328*$Y328),$D328)*$R328</f>
        <v>0.1058972622269794</v>
      </c>
      <c r="AG328" s="99">
        <f>MIN((IFERROR(IF(AND($V328&lt;=AG$1,$W328&gt;=AG$1),INDEX(Reliability!L$23:L$50,MATCH($S328,Reliability!$C$23:$C$50,0)),0),0)*IF($T328="n/a",$D328*$Y328,$G328)+IFERROR(IF(AND($V328&lt;=AG$1,$W328&gt;=AG$1),INDEX(Reliability!L$23:L$50,MATCH($T328,Reliability!$C$23:$C$50,0)),0),0)*$H328*$X328*$Y328),$D328)*$R328</f>
        <v>0.10391780978158351</v>
      </c>
      <c r="AH328" s="99">
        <f>MIN((IFERROR(IF(AND($V328&lt;=AH$1,$W328&gt;=AH$1),INDEX(Reliability!M$23:M$50,MATCH($S328,Reliability!$C$23:$C$50,0)),0),0)*IF($T328="n/a",$D328*$Y328,$G328)+IFERROR(IF(AND($V328&lt;=AH$1,$W328&gt;=AH$1),INDEX(Reliability!M$23:M$50,MATCH($T328,Reliability!$C$23:$C$50,0)),0),0)*$H328*$X328*$Y328),$D328)*$R328</f>
        <v>0.10193835733618761</v>
      </c>
      <c r="AI328" s="99">
        <f>MIN((IFERROR(IF(AND($V328&lt;=AI$1,$W328&gt;=AI$1),INDEX(Reliability!N$23:N$50,MATCH($S328,Reliability!$C$23:$C$50,0)),0),0)*IF($T328="n/a",$D328*$Y328,$G328)+IFERROR(IF(AND($V328&lt;=AI$1,$W328&gt;=AI$1),INDEX(Reliability!N$23:N$50,MATCH($T328,Reliability!$C$23:$C$50,0)),0),0)*$H328*$X328*$Y328),$D328)*$R328</f>
        <v>9.9958904890791733E-2</v>
      </c>
      <c r="AJ328" s="99">
        <f>MIN((IFERROR(IF(AND($V328&lt;=AJ$1,$W328&gt;=AJ$1),INDEX(Reliability!O$23:O$50,MATCH($S328,Reliability!$C$23:$C$50,0)),0),0)*IF($T328="n/a",$D328*$Y328,$G328)+IFERROR(IF(AND($V328&lt;=AJ$1,$W328&gt;=AJ$1),INDEX(Reliability!O$23:O$50,MATCH($T328,Reliability!$C$23:$C$50,0)),0),0)*$H328*$X328*$Y328),$D328)*$R328</f>
        <v>9.7979452445395854E-2</v>
      </c>
      <c r="AK328" s="99">
        <f>MIN((IFERROR(IF(AND($V328&lt;=AK$1,$W328&gt;=AK$1),INDEX(Reliability!P$23:P$50,MATCH($S328,Reliability!$C$23:$C$50,0)),0),0)*IF($T328="n/a",$D328*$Y328,$G328)+IFERROR(IF(AND($V328&lt;=AK$1,$W328&gt;=AK$1),INDEX(Reliability!P$23:P$50,MATCH($T328,Reliability!$C$23:$C$50,0)),0),0)*$H328*$X328*$Y328),$D328)*$R328</f>
        <v>0</v>
      </c>
    </row>
    <row r="329" spans="2:37" x14ac:dyDescent="0.25">
      <c r="B329" s="118" t="str">
        <f>unique_contracts!B324</f>
        <v>HOLSTR_1_SOLAR</v>
      </c>
      <c r="C329" s="99" t="str">
        <f>unique_contracts!D324</f>
        <v>Online</v>
      </c>
      <c r="D329" s="117">
        <f>unique_contracts!J324</f>
        <v>1.5</v>
      </c>
      <c r="E329" s="99">
        <f>unique_contracts!M324</f>
        <v>0</v>
      </c>
      <c r="F329" s="99">
        <f>unique_contracts!N324</f>
        <v>0</v>
      </c>
      <c r="G329" s="99">
        <f>unique_contracts!P324</f>
        <v>0</v>
      </c>
      <c r="H329" s="99">
        <f>unique_contracts!R324</f>
        <v>0</v>
      </c>
      <c r="I329" s="99">
        <f>unique_contracts!V324</f>
        <v>0</v>
      </c>
      <c r="J329" s="118" t="str">
        <f>unique_contracts!AB324</f>
        <v>Buy</v>
      </c>
      <c r="K329" s="99">
        <f>unique_contracts!AM324</f>
        <v>2014</v>
      </c>
      <c r="L329" s="99">
        <f>unique_contracts!AN324</f>
        <v>6</v>
      </c>
      <c r="M329" s="99">
        <f>unique_contracts!AO324</f>
        <v>16</v>
      </c>
      <c r="N329" s="99">
        <f>unique_contracts!AP324</f>
        <v>2034</v>
      </c>
      <c r="O329" s="99">
        <f>unique_contracts!AQ324</f>
        <v>6</v>
      </c>
      <c r="P329" s="99">
        <f>unique_contracts!AR324</f>
        <v>15</v>
      </c>
      <c r="Q329" s="99" t="str">
        <f>unique_contracts!BP324</f>
        <v>EnergyCapacity</v>
      </c>
      <c r="R329" s="99">
        <f t="shared" si="35"/>
        <v>1</v>
      </c>
      <c r="S329" s="99" t="str">
        <f>IFERROR(IF(AND(I329&gt;0,E329="NotHybrid"),_xlfn.CONCAT(MAX(MIN(ROUNDDOWN(I329/D329,0),8),4),INDEX(resources!$G:$G,MATCH(B329,resources!$A:$A,0))),INDEX(resources!$G:$G,MATCH(B329,resources!$A:$A,0))),"n/a")</f>
        <v>utility_pv</v>
      </c>
      <c r="T329" s="99" t="str">
        <f t="shared" si="36"/>
        <v>n/a</v>
      </c>
      <c r="U329" s="99" t="str">
        <f t="shared" si="37"/>
        <v>utility_pv</v>
      </c>
      <c r="V329" s="99">
        <f t="shared" si="38"/>
        <v>2015</v>
      </c>
      <c r="W329" s="99">
        <f t="shared" si="39"/>
        <v>2033</v>
      </c>
      <c r="X329" s="116">
        <f t="shared" si="40"/>
        <v>1</v>
      </c>
      <c r="Y329" s="116">
        <f t="shared" si="41"/>
        <v>1</v>
      </c>
      <c r="Z329" s="99">
        <f>MIN((IFERROR(IF(AND($V329&lt;=Z$1,$W329&gt;=Z$1),INDEX(Reliability!E$23:E$50,MATCH($S329,Reliability!$C$23:$C$50,0)),0),0)*IF($T329="n/a",$D329*$Y329,$G329)+IFERROR(IF(AND($V329&lt;=Z$1,$W329&gt;=Z$1),INDEX(Reliability!E$23:E$50,MATCH($T329,Reliability!$C$23:$C$50,0)),0),0)*$H329*$X329*$Y329),$D329)*$R329</f>
        <v>0.18651876232923015</v>
      </c>
      <c r="AA329" s="99">
        <f>MIN((IFERROR(IF(AND($V329&lt;=AA$1,$W329&gt;=AA$1),INDEX(Reliability!F$23:F$50,MATCH($S329,Reliability!$C$23:$C$50,0)),0),0)*IF($T329="n/a",$D329*$Y329,$G329)+IFERROR(IF(AND($V329&lt;=AA$1,$W329&gt;=AA$1),INDEX(Reliability!F$23:F$50,MATCH($T329,Reliability!$C$23:$C$50,0)),0),0)*$H329*$X329*$Y329),$D329)*$R329</f>
        <v>0.18154416454998057</v>
      </c>
      <c r="AB329" s="99">
        <f>MIN((IFERROR(IF(AND($V329&lt;=AB$1,$W329&gt;=AB$1),INDEX(Reliability!G$23:G$50,MATCH($S329,Reliability!$C$23:$C$50,0)),0),0)*IF($T329="n/a",$D329*$Y329,$G329)+IFERROR(IF(AND($V329&lt;=AB$1,$W329&gt;=AB$1),INDEX(Reliability!G$23:G$50,MATCH($T329,Reliability!$C$23:$C$50,0)),0),0)*$H329*$X329*$Y329),$D329)*$R329</f>
        <v>0.17656956677073102</v>
      </c>
      <c r="AC329" s="99">
        <f>MIN((IFERROR(IF(AND($V329&lt;=AC$1,$W329&gt;=AC$1),INDEX(Reliability!H$23:H$50,MATCH($S329,Reliability!$C$23:$C$50,0)),0),0)*IF($T329="n/a",$D329*$Y329,$G329)+IFERROR(IF(AND($V329&lt;=AC$1,$W329&gt;=AC$1),INDEX(Reliability!H$23:H$50,MATCH($T329,Reliability!$C$23:$C$50,0)),0),0)*$H329*$X329*$Y329),$D329)*$R329</f>
        <v>0.15024307109698681</v>
      </c>
      <c r="AD329" s="99">
        <f>MIN((IFERROR(IF(AND($V329&lt;=AD$1,$W329&gt;=AD$1),INDEX(Reliability!I$23:I$50,MATCH($S329,Reliability!$C$23:$C$50,0)),0),0)*IF($T329="n/a",$D329*$Y329,$G329)+IFERROR(IF(AND($V329&lt;=AD$1,$W329&gt;=AD$1),INDEX(Reliability!I$23:I$50,MATCH($T329,Reliability!$C$23:$C$50,0)),0),0)*$H329*$X329*$Y329),$D329)*$R329</f>
        <v>0.12391657542324259</v>
      </c>
      <c r="AE329" s="99">
        <f>MIN((IFERROR(IF(AND($V329&lt;=AE$1,$W329&gt;=AE$1),INDEX(Reliability!J$23:J$50,MATCH($S329,Reliability!$C$23:$C$50,0)),0),0)*IF($T329="n/a",$D329*$Y329,$G329)+IFERROR(IF(AND($V329&lt;=AE$1,$W329&gt;=AE$1),INDEX(Reliability!J$23:J$50,MATCH($T329,Reliability!$C$23:$C$50,0)),0),0)*$H329*$X329*$Y329),$D329)*$R329</f>
        <v>0.114906918825111</v>
      </c>
      <c r="AF329" s="99">
        <f>MIN((IFERROR(IF(AND($V329&lt;=AF$1,$W329&gt;=AF$1),INDEX(Reliability!K$23:K$50,MATCH($S329,Reliability!$C$23:$C$50,0)),0),0)*IF($T329="n/a",$D329*$Y329,$G329)+IFERROR(IF(AND($V329&lt;=AF$1,$W329&gt;=AF$1),INDEX(Reliability!K$23:K$50,MATCH($T329,Reliability!$C$23:$C$50,0)),0),0)*$H329*$X329*$Y329),$D329)*$R329</f>
        <v>0.1058972622269794</v>
      </c>
      <c r="AG329" s="99">
        <f>MIN((IFERROR(IF(AND($V329&lt;=AG$1,$W329&gt;=AG$1),INDEX(Reliability!L$23:L$50,MATCH($S329,Reliability!$C$23:$C$50,0)),0),0)*IF($T329="n/a",$D329*$Y329,$G329)+IFERROR(IF(AND($V329&lt;=AG$1,$W329&gt;=AG$1),INDEX(Reliability!L$23:L$50,MATCH($T329,Reliability!$C$23:$C$50,0)),0),0)*$H329*$X329*$Y329),$D329)*$R329</f>
        <v>0.10391780978158351</v>
      </c>
      <c r="AH329" s="99">
        <f>MIN((IFERROR(IF(AND($V329&lt;=AH$1,$W329&gt;=AH$1),INDEX(Reliability!M$23:M$50,MATCH($S329,Reliability!$C$23:$C$50,0)),0),0)*IF($T329="n/a",$D329*$Y329,$G329)+IFERROR(IF(AND($V329&lt;=AH$1,$W329&gt;=AH$1),INDEX(Reliability!M$23:M$50,MATCH($T329,Reliability!$C$23:$C$50,0)),0),0)*$H329*$X329*$Y329),$D329)*$R329</f>
        <v>0.10193835733618761</v>
      </c>
      <c r="AI329" s="99">
        <f>MIN((IFERROR(IF(AND($V329&lt;=AI$1,$W329&gt;=AI$1),INDEX(Reliability!N$23:N$50,MATCH($S329,Reliability!$C$23:$C$50,0)),0),0)*IF($T329="n/a",$D329*$Y329,$G329)+IFERROR(IF(AND($V329&lt;=AI$1,$W329&gt;=AI$1),INDEX(Reliability!N$23:N$50,MATCH($T329,Reliability!$C$23:$C$50,0)),0),0)*$H329*$X329*$Y329),$D329)*$R329</f>
        <v>9.9958904890791733E-2</v>
      </c>
      <c r="AJ329" s="99">
        <f>MIN((IFERROR(IF(AND($V329&lt;=AJ$1,$W329&gt;=AJ$1),INDEX(Reliability!O$23:O$50,MATCH($S329,Reliability!$C$23:$C$50,0)),0),0)*IF($T329="n/a",$D329*$Y329,$G329)+IFERROR(IF(AND($V329&lt;=AJ$1,$W329&gt;=AJ$1),INDEX(Reliability!O$23:O$50,MATCH($T329,Reliability!$C$23:$C$50,0)),0),0)*$H329*$X329*$Y329),$D329)*$R329</f>
        <v>0</v>
      </c>
      <c r="AK329" s="99">
        <f>MIN((IFERROR(IF(AND($V329&lt;=AK$1,$W329&gt;=AK$1),INDEX(Reliability!P$23:P$50,MATCH($S329,Reliability!$C$23:$C$50,0)),0),0)*IF($T329="n/a",$D329*$Y329,$G329)+IFERROR(IF(AND($V329&lt;=AK$1,$W329&gt;=AK$1),INDEX(Reliability!P$23:P$50,MATCH($T329,Reliability!$C$23:$C$50,0)),0),0)*$H329*$X329*$Y329),$D329)*$R329</f>
        <v>0</v>
      </c>
    </row>
    <row r="330" spans="2:37" x14ac:dyDescent="0.25">
      <c r="B330" s="118" t="str">
        <f>unique_contracts!B325</f>
        <v>HMLTBR_6_UNITS</v>
      </c>
      <c r="C330" s="99" t="str">
        <f>unique_contracts!D325</f>
        <v>Online</v>
      </c>
      <c r="D330" s="117">
        <f>unique_contracts!J325</f>
        <v>4.8</v>
      </c>
      <c r="E330" s="99">
        <f>unique_contracts!M325</f>
        <v>0</v>
      </c>
      <c r="F330" s="99">
        <f>unique_contracts!N325</f>
        <v>0</v>
      </c>
      <c r="G330" s="99">
        <f>unique_contracts!P325</f>
        <v>0</v>
      </c>
      <c r="H330" s="99">
        <f>unique_contracts!R325</f>
        <v>0</v>
      </c>
      <c r="I330" s="99">
        <f>unique_contracts!V325</f>
        <v>0</v>
      </c>
      <c r="J330" s="118" t="str">
        <f>unique_contracts!AB325</f>
        <v>Owned</v>
      </c>
      <c r="K330" s="99">
        <f>unique_contracts!AM325</f>
        <v>1950</v>
      </c>
      <c r="L330" s="99">
        <f>unique_contracts!AN325</f>
        <v>1</v>
      </c>
      <c r="M330" s="99">
        <f>unique_contracts!AO325</f>
        <v>1</v>
      </c>
      <c r="N330" s="99">
        <f>unique_contracts!AP325</f>
        <v>2099</v>
      </c>
      <c r="O330" s="99">
        <f>unique_contracts!AQ325</f>
        <v>12</v>
      </c>
      <c r="P330" s="99">
        <f>unique_contracts!AR325</f>
        <v>31</v>
      </c>
      <c r="Q330" s="99" t="str">
        <f>unique_contracts!BP325</f>
        <v>EnergyCapacity</v>
      </c>
      <c r="R330" s="99">
        <f t="shared" si="35"/>
        <v>1</v>
      </c>
      <c r="S330" s="99" t="str">
        <f>IFERROR(IF(AND(I330&gt;0,E330="NotHybrid"),_xlfn.CONCAT(MAX(MIN(ROUNDDOWN(I330/D330,0),8),4),INDEX(resources!$G:$G,MATCH(B330,resources!$A:$A,0))),INDEX(resources!$G:$G,MATCH(B330,resources!$A:$A,0))),"n/a")</f>
        <v>small_hydro</v>
      </c>
      <c r="T330" s="99" t="str">
        <f t="shared" si="36"/>
        <v>n/a</v>
      </c>
      <c r="U330" s="99" t="str">
        <f t="shared" si="37"/>
        <v>small_hydro</v>
      </c>
      <c r="V330" s="99">
        <f t="shared" si="38"/>
        <v>1950</v>
      </c>
      <c r="W330" s="99">
        <f t="shared" si="39"/>
        <v>2099</v>
      </c>
      <c r="X330" s="116">
        <f t="shared" si="40"/>
        <v>1</v>
      </c>
      <c r="Y330" s="116">
        <f t="shared" si="41"/>
        <v>1</v>
      </c>
      <c r="Z330" s="99">
        <f>MIN((IFERROR(IF(AND($V330&lt;=Z$1,$W330&gt;=Z$1),INDEX(Reliability!E$23:E$50,MATCH($S330,Reliability!$C$23:$C$50,0)),0),0)*IF($T330="n/a",$D330*$Y330,$G330)+IFERROR(IF(AND($V330&lt;=Z$1,$W330&gt;=Z$1),INDEX(Reliability!E$23:E$50,MATCH($T330,Reliability!$C$23:$C$50,0)),0),0)*$H330*$X330*$Y330),$D330)*$R330</f>
        <v>1.749100608535092</v>
      </c>
      <c r="AA330" s="99">
        <f>MIN((IFERROR(IF(AND($V330&lt;=AA$1,$W330&gt;=AA$1),INDEX(Reliability!F$23:F$50,MATCH($S330,Reliability!$C$23:$C$50,0)),0),0)*IF($T330="n/a",$D330*$Y330,$G330)+IFERROR(IF(AND($V330&lt;=AA$1,$W330&gt;=AA$1),INDEX(Reliability!F$23:F$50,MATCH($T330,Reliability!$C$23:$C$50,0)),0),0)*$H330*$X330*$Y330),$D330)*$R330</f>
        <v>1.794818865436316</v>
      </c>
      <c r="AB330" s="99">
        <f>MIN((IFERROR(IF(AND($V330&lt;=AB$1,$W330&gt;=AB$1),INDEX(Reliability!G$23:G$50,MATCH($S330,Reliability!$C$23:$C$50,0)),0),0)*IF($T330="n/a",$D330*$Y330,$G330)+IFERROR(IF(AND($V330&lt;=AB$1,$W330&gt;=AB$1),INDEX(Reliability!G$23:G$50,MATCH($T330,Reliability!$C$23:$C$50,0)),0),0)*$H330*$X330*$Y330),$D330)*$R330</f>
        <v>1.8405371223375397</v>
      </c>
      <c r="AC330" s="99">
        <f>MIN((IFERROR(IF(AND($V330&lt;=AC$1,$W330&gt;=AC$1),INDEX(Reliability!H$23:H$50,MATCH($S330,Reliability!$C$23:$C$50,0)),0),0)*IF($T330="n/a",$D330*$Y330,$G330)+IFERROR(IF(AND($V330&lt;=AC$1,$W330&gt;=AC$1),INDEX(Reliability!H$23:H$50,MATCH($T330,Reliability!$C$23:$C$50,0)),0),0)*$H330*$X330*$Y330),$D330)*$R330</f>
        <v>1.8060703639211106</v>
      </c>
      <c r="AD330" s="99">
        <f>MIN((IFERROR(IF(AND($V330&lt;=AD$1,$W330&gt;=AD$1),INDEX(Reliability!I$23:I$50,MATCH($S330,Reliability!$C$23:$C$50,0)),0),0)*IF($T330="n/a",$D330*$Y330,$G330)+IFERROR(IF(AND($V330&lt;=AD$1,$W330&gt;=AD$1),INDEX(Reliability!I$23:I$50,MATCH($T330,Reliability!$C$23:$C$50,0)),0),0)*$H330*$X330*$Y330),$D330)*$R330</f>
        <v>1.7716036055046813</v>
      </c>
      <c r="AE330" s="99">
        <f>MIN((IFERROR(IF(AND($V330&lt;=AE$1,$W330&gt;=AE$1),INDEX(Reliability!J$23:J$50,MATCH($S330,Reliability!$C$23:$C$50,0)),0),0)*IF($T330="n/a",$D330*$Y330,$G330)+IFERROR(IF(AND($V330&lt;=AE$1,$W330&gt;=AE$1),INDEX(Reliability!J$23:J$50,MATCH($T330,Reliability!$C$23:$C$50,0)),0),0)*$H330*$X330*$Y330),$D330)*$R330</f>
        <v>1.8233696680647675</v>
      </c>
      <c r="AF330" s="99">
        <f>MIN((IFERROR(IF(AND($V330&lt;=AF$1,$W330&gt;=AF$1),INDEX(Reliability!K$23:K$50,MATCH($S330,Reliability!$C$23:$C$50,0)),0),0)*IF($T330="n/a",$D330*$Y330,$G330)+IFERROR(IF(AND($V330&lt;=AF$1,$W330&gt;=AF$1),INDEX(Reliability!K$23:K$50,MATCH($T330,Reliability!$C$23:$C$50,0)),0),0)*$H330*$X330*$Y330),$D330)*$R330</f>
        <v>1.8751357306248535</v>
      </c>
      <c r="AG330" s="99">
        <f>MIN((IFERROR(IF(AND($V330&lt;=AG$1,$W330&gt;=AG$1),INDEX(Reliability!L$23:L$50,MATCH($S330,Reliability!$C$23:$C$50,0)),0),0)*IF($T330="n/a",$D330*$Y330,$G330)+IFERROR(IF(AND($V330&lt;=AG$1,$W330&gt;=AG$1),INDEX(Reliability!L$23:L$50,MATCH($T330,Reliability!$C$23:$C$50,0)),0),0)*$H330*$X330*$Y330),$D330)*$R330</f>
        <v>1.7960549905694361</v>
      </c>
      <c r="AH330" s="99">
        <f>MIN((IFERROR(IF(AND($V330&lt;=AH$1,$W330&gt;=AH$1),INDEX(Reliability!M$23:M$50,MATCH($S330,Reliability!$C$23:$C$50,0)),0),0)*IF($T330="n/a",$D330*$Y330,$G330)+IFERROR(IF(AND($V330&lt;=AH$1,$W330&gt;=AH$1),INDEX(Reliability!M$23:M$50,MATCH($T330,Reliability!$C$23:$C$50,0)),0),0)*$H330*$X330*$Y330),$D330)*$R330</f>
        <v>1.7169742505140184</v>
      </c>
      <c r="AI330" s="99">
        <f>MIN((IFERROR(IF(AND($V330&lt;=AI$1,$W330&gt;=AI$1),INDEX(Reliability!N$23:N$50,MATCH($S330,Reliability!$C$23:$C$50,0)),0),0)*IF($T330="n/a",$D330*$Y330,$G330)+IFERROR(IF(AND($V330&lt;=AI$1,$W330&gt;=AI$1),INDEX(Reliability!N$23:N$50,MATCH($T330,Reliability!$C$23:$C$50,0)),0),0)*$H330*$X330*$Y330),$D330)*$R330</f>
        <v>1.637893510458601</v>
      </c>
      <c r="AJ330" s="99">
        <f>MIN((IFERROR(IF(AND($V330&lt;=AJ$1,$W330&gt;=AJ$1),INDEX(Reliability!O$23:O$50,MATCH($S330,Reliability!$C$23:$C$50,0)),0),0)*IF($T330="n/a",$D330*$Y330,$G330)+IFERROR(IF(AND($V330&lt;=AJ$1,$W330&gt;=AJ$1),INDEX(Reliability!O$23:O$50,MATCH($T330,Reliability!$C$23:$C$50,0)),0),0)*$H330*$X330*$Y330),$D330)*$R330</f>
        <v>1.5588127704031833</v>
      </c>
      <c r="AK330" s="99">
        <f>MIN((IFERROR(IF(AND($V330&lt;=AK$1,$W330&gt;=AK$1),INDEX(Reliability!P$23:P$50,MATCH($S330,Reliability!$C$23:$C$50,0)),0),0)*IF($T330="n/a",$D330*$Y330,$G330)+IFERROR(IF(AND($V330&lt;=AK$1,$W330&gt;=AK$1),INDEX(Reliability!P$23:P$50,MATCH($T330,Reliability!$C$23:$C$50,0)),0),0)*$H330*$X330*$Y330),$D330)*$R330</f>
        <v>1.4797320303477652</v>
      </c>
    </row>
    <row r="331" spans="2:37" x14ac:dyDescent="0.25">
      <c r="B331" s="118" t="str">
        <f>unique_contracts!B326</f>
        <v>HIGGNS_7_QFUNTS</v>
      </c>
      <c r="C331" s="99" t="str">
        <f>unique_contracts!D326</f>
        <v>Online</v>
      </c>
      <c r="D331" s="117">
        <f>unique_contracts!J326</f>
        <v>0.5</v>
      </c>
      <c r="E331" s="99">
        <f>unique_contracts!M326</f>
        <v>0</v>
      </c>
      <c r="F331" s="99">
        <f>unique_contracts!N326</f>
        <v>0</v>
      </c>
      <c r="G331" s="99">
        <f>unique_contracts!P326</f>
        <v>0</v>
      </c>
      <c r="H331" s="99">
        <f>unique_contracts!R326</f>
        <v>0</v>
      </c>
      <c r="I331" s="99">
        <f>unique_contracts!V326</f>
        <v>0</v>
      </c>
      <c r="J331" s="118" t="str">
        <f>unique_contracts!AB326</f>
        <v>Buy</v>
      </c>
      <c r="K331" s="99">
        <f>unique_contracts!AM326</f>
        <v>2009</v>
      </c>
      <c r="L331" s="99">
        <f>unique_contracts!AN326</f>
        <v>10</v>
      </c>
      <c r="M331" s="99">
        <f>unique_contracts!AO326</f>
        <v>6</v>
      </c>
      <c r="N331" s="99">
        <f>unique_contracts!AP326</f>
        <v>2024</v>
      </c>
      <c r="O331" s="99">
        <f>unique_contracts!AQ326</f>
        <v>10</v>
      </c>
      <c r="P331" s="99">
        <f>unique_contracts!AR326</f>
        <v>5</v>
      </c>
      <c r="Q331" s="99" t="str">
        <f>unique_contracts!BP326</f>
        <v>EnergyCapacity</v>
      </c>
      <c r="R331" s="99">
        <f t="shared" si="35"/>
        <v>1</v>
      </c>
      <c r="S331" s="99" t="str">
        <f>IFERROR(IF(AND(I331&gt;0,E331="NotHybrid"),_xlfn.CONCAT(MAX(MIN(ROUNDDOWN(I331/D331,0),8),4),INDEX(resources!$G:$G,MATCH(B331,resources!$A:$A,0))),INDEX(resources!$G:$G,MATCH(B331,resources!$A:$A,0))),"n/a")</f>
        <v>hydro</v>
      </c>
      <c r="T331" s="99" t="str">
        <f t="shared" si="36"/>
        <v>n/a</v>
      </c>
      <c r="U331" s="99" t="str">
        <f t="shared" si="37"/>
        <v>hydro</v>
      </c>
      <c r="V331" s="99">
        <f t="shared" si="38"/>
        <v>2010</v>
      </c>
      <c r="W331" s="99">
        <f t="shared" si="39"/>
        <v>2024</v>
      </c>
      <c r="X331" s="116">
        <f t="shared" si="40"/>
        <v>1</v>
      </c>
      <c r="Y331" s="116">
        <f t="shared" si="41"/>
        <v>1</v>
      </c>
      <c r="Z331" s="99">
        <f>MIN((IFERROR(IF(AND($V331&lt;=Z$1,$W331&gt;=Z$1),INDEX(Reliability!E$23:E$50,MATCH($S331,Reliability!$C$23:$C$50,0)),0),0)*IF($T331="n/a",$D331*$Y331,$G331)+IFERROR(IF(AND($V331&lt;=Z$1,$W331&gt;=Z$1),INDEX(Reliability!E$23:E$50,MATCH($T331,Reliability!$C$23:$C$50,0)),0),0)*$H331*$X331*$Y331),$D331)*$R331</f>
        <v>0.25404271307261811</v>
      </c>
      <c r="AA331" s="99">
        <f>MIN((IFERROR(IF(AND($V331&lt;=AA$1,$W331&gt;=AA$1),INDEX(Reliability!F$23:F$50,MATCH($S331,Reliability!$C$23:$C$50,0)),0),0)*IF($T331="n/a",$D331*$Y331,$G331)+IFERROR(IF(AND($V331&lt;=AA$1,$W331&gt;=AA$1),INDEX(Reliability!F$23:F$50,MATCH($T331,Reliability!$C$23:$C$50,0)),0),0)*$H331*$X331*$Y331),$D331)*$R331</f>
        <v>0</v>
      </c>
      <c r="AB331" s="99">
        <f>MIN((IFERROR(IF(AND($V331&lt;=AB$1,$W331&gt;=AB$1),INDEX(Reliability!G$23:G$50,MATCH($S331,Reliability!$C$23:$C$50,0)),0),0)*IF($T331="n/a",$D331*$Y331,$G331)+IFERROR(IF(AND($V331&lt;=AB$1,$W331&gt;=AB$1),INDEX(Reliability!G$23:G$50,MATCH($T331,Reliability!$C$23:$C$50,0)),0),0)*$H331*$X331*$Y331),$D331)*$R331</f>
        <v>0</v>
      </c>
      <c r="AC331" s="99">
        <f>MIN((IFERROR(IF(AND($V331&lt;=AC$1,$W331&gt;=AC$1),INDEX(Reliability!H$23:H$50,MATCH($S331,Reliability!$C$23:$C$50,0)),0),0)*IF($T331="n/a",$D331*$Y331,$G331)+IFERROR(IF(AND($V331&lt;=AC$1,$W331&gt;=AC$1),INDEX(Reliability!H$23:H$50,MATCH($T331,Reliability!$C$23:$C$50,0)),0),0)*$H331*$X331*$Y331),$D331)*$R331</f>
        <v>0</v>
      </c>
      <c r="AD331" s="99">
        <f>MIN((IFERROR(IF(AND($V331&lt;=AD$1,$W331&gt;=AD$1),INDEX(Reliability!I$23:I$50,MATCH($S331,Reliability!$C$23:$C$50,0)),0),0)*IF($T331="n/a",$D331*$Y331,$G331)+IFERROR(IF(AND($V331&lt;=AD$1,$W331&gt;=AD$1),INDEX(Reliability!I$23:I$50,MATCH($T331,Reliability!$C$23:$C$50,0)),0),0)*$H331*$X331*$Y331),$D331)*$R331</f>
        <v>0</v>
      </c>
      <c r="AE331" s="99">
        <f>MIN((IFERROR(IF(AND($V331&lt;=AE$1,$W331&gt;=AE$1),INDEX(Reliability!J$23:J$50,MATCH($S331,Reliability!$C$23:$C$50,0)),0),0)*IF($T331="n/a",$D331*$Y331,$G331)+IFERROR(IF(AND($V331&lt;=AE$1,$W331&gt;=AE$1),INDEX(Reliability!J$23:J$50,MATCH($T331,Reliability!$C$23:$C$50,0)),0),0)*$H331*$X331*$Y331),$D331)*$R331</f>
        <v>0</v>
      </c>
      <c r="AF331" s="99">
        <f>MIN((IFERROR(IF(AND($V331&lt;=AF$1,$W331&gt;=AF$1),INDEX(Reliability!K$23:K$50,MATCH($S331,Reliability!$C$23:$C$50,0)),0),0)*IF($T331="n/a",$D331*$Y331,$G331)+IFERROR(IF(AND($V331&lt;=AF$1,$W331&gt;=AF$1),INDEX(Reliability!K$23:K$50,MATCH($T331,Reliability!$C$23:$C$50,0)),0),0)*$H331*$X331*$Y331),$D331)*$R331</f>
        <v>0</v>
      </c>
      <c r="AG331" s="99">
        <f>MIN((IFERROR(IF(AND($V331&lt;=AG$1,$W331&gt;=AG$1),INDEX(Reliability!L$23:L$50,MATCH($S331,Reliability!$C$23:$C$50,0)),0),0)*IF($T331="n/a",$D331*$Y331,$G331)+IFERROR(IF(AND($V331&lt;=AG$1,$W331&gt;=AG$1),INDEX(Reliability!L$23:L$50,MATCH($T331,Reliability!$C$23:$C$50,0)),0),0)*$H331*$X331*$Y331),$D331)*$R331</f>
        <v>0</v>
      </c>
      <c r="AH331" s="99">
        <f>MIN((IFERROR(IF(AND($V331&lt;=AH$1,$W331&gt;=AH$1),INDEX(Reliability!M$23:M$50,MATCH($S331,Reliability!$C$23:$C$50,0)),0),0)*IF($T331="n/a",$D331*$Y331,$G331)+IFERROR(IF(AND($V331&lt;=AH$1,$W331&gt;=AH$1),INDEX(Reliability!M$23:M$50,MATCH($T331,Reliability!$C$23:$C$50,0)),0),0)*$H331*$X331*$Y331),$D331)*$R331</f>
        <v>0</v>
      </c>
      <c r="AI331" s="99">
        <f>MIN((IFERROR(IF(AND($V331&lt;=AI$1,$W331&gt;=AI$1),INDEX(Reliability!N$23:N$50,MATCH($S331,Reliability!$C$23:$C$50,0)),0),0)*IF($T331="n/a",$D331*$Y331,$G331)+IFERROR(IF(AND($V331&lt;=AI$1,$W331&gt;=AI$1),INDEX(Reliability!N$23:N$50,MATCH($T331,Reliability!$C$23:$C$50,0)),0),0)*$H331*$X331*$Y331),$D331)*$R331</f>
        <v>0</v>
      </c>
      <c r="AJ331" s="99">
        <f>MIN((IFERROR(IF(AND($V331&lt;=AJ$1,$W331&gt;=AJ$1),INDEX(Reliability!O$23:O$50,MATCH($S331,Reliability!$C$23:$C$50,0)),0),0)*IF($T331="n/a",$D331*$Y331,$G331)+IFERROR(IF(AND($V331&lt;=AJ$1,$W331&gt;=AJ$1),INDEX(Reliability!O$23:O$50,MATCH($T331,Reliability!$C$23:$C$50,0)),0),0)*$H331*$X331*$Y331),$D331)*$R331</f>
        <v>0</v>
      </c>
      <c r="AK331" s="99">
        <f>MIN((IFERROR(IF(AND($V331&lt;=AK$1,$W331&gt;=AK$1),INDEX(Reliability!P$23:P$50,MATCH($S331,Reliability!$C$23:$C$50,0)),0),0)*IF($T331="n/a",$D331*$Y331,$G331)+IFERROR(IF(AND($V331&lt;=AK$1,$W331&gt;=AK$1),INDEX(Reliability!P$23:P$50,MATCH($T331,Reliability!$C$23:$C$50,0)),0),0)*$H331*$X331*$Y331),$D331)*$R331</f>
        <v>0</v>
      </c>
    </row>
    <row r="332" spans="2:37" x14ac:dyDescent="0.25">
      <c r="B332" s="118" t="str">
        <f>unique_contracts!B327</f>
        <v>HENRTS_1_SOLAR</v>
      </c>
      <c r="C332" s="99" t="str">
        <f>unique_contracts!D327</f>
        <v>Online</v>
      </c>
      <c r="D332" s="117">
        <f>unique_contracts!J327</f>
        <v>100</v>
      </c>
      <c r="E332" s="99">
        <f>unique_contracts!M327</f>
        <v>0</v>
      </c>
      <c r="F332" s="99">
        <f>unique_contracts!N327</f>
        <v>0</v>
      </c>
      <c r="G332" s="99">
        <f>unique_contracts!P327</f>
        <v>0</v>
      </c>
      <c r="H332" s="99">
        <f>unique_contracts!R327</f>
        <v>0</v>
      </c>
      <c r="I332" s="99">
        <f>unique_contracts!V327</f>
        <v>0</v>
      </c>
      <c r="J332" s="118" t="str">
        <f>unique_contracts!AB327</f>
        <v>Buy</v>
      </c>
      <c r="K332" s="99">
        <f>unique_contracts!AM327</f>
        <v>2016</v>
      </c>
      <c r="L332" s="99">
        <f>unique_contracts!AN327</f>
        <v>10</v>
      </c>
      <c r="M332" s="99">
        <f>unique_contracts!AO327</f>
        <v>1</v>
      </c>
      <c r="N332" s="99">
        <f>unique_contracts!AP327</f>
        <v>2036</v>
      </c>
      <c r="O332" s="99">
        <f>unique_contracts!AQ327</f>
        <v>9</v>
      </c>
      <c r="P332" s="99">
        <f>unique_contracts!AR327</f>
        <v>30</v>
      </c>
      <c r="Q332" s="99" t="str">
        <f>unique_contracts!BP327</f>
        <v>EnergyCapacity</v>
      </c>
      <c r="R332" s="99">
        <f t="shared" si="35"/>
        <v>1</v>
      </c>
      <c r="S332" s="99" t="str">
        <f>IFERROR(IF(AND(I332&gt;0,E332="NotHybrid"),_xlfn.CONCAT(MAX(MIN(ROUNDDOWN(I332/D332,0),8),4),INDEX(resources!$G:$G,MATCH(B332,resources!$A:$A,0))),INDEX(resources!$G:$G,MATCH(B332,resources!$A:$A,0))),"n/a")</f>
        <v>utility_pv</v>
      </c>
      <c r="T332" s="99" t="str">
        <f t="shared" si="36"/>
        <v>n/a</v>
      </c>
      <c r="U332" s="99" t="str">
        <f t="shared" si="37"/>
        <v>utility_pv</v>
      </c>
      <c r="V332" s="99">
        <f t="shared" si="38"/>
        <v>2017</v>
      </c>
      <c r="W332" s="99">
        <f t="shared" si="39"/>
        <v>2035</v>
      </c>
      <c r="X332" s="116">
        <f t="shared" si="40"/>
        <v>1</v>
      </c>
      <c r="Y332" s="116">
        <f t="shared" si="41"/>
        <v>1</v>
      </c>
      <c r="Z332" s="99">
        <f>MIN((IFERROR(IF(AND($V332&lt;=Z$1,$W332&gt;=Z$1),INDEX(Reliability!E$23:E$50,MATCH($S332,Reliability!$C$23:$C$50,0)),0),0)*IF($T332="n/a",$D332*$Y332,$G332)+IFERROR(IF(AND($V332&lt;=Z$1,$W332&gt;=Z$1),INDEX(Reliability!E$23:E$50,MATCH($T332,Reliability!$C$23:$C$50,0)),0),0)*$H332*$X332*$Y332),$D332)*$R332</f>
        <v>12.434584155282009</v>
      </c>
      <c r="AA332" s="99">
        <f>MIN((IFERROR(IF(AND($V332&lt;=AA$1,$W332&gt;=AA$1),INDEX(Reliability!F$23:F$50,MATCH($S332,Reliability!$C$23:$C$50,0)),0),0)*IF($T332="n/a",$D332*$Y332,$G332)+IFERROR(IF(AND($V332&lt;=AA$1,$W332&gt;=AA$1),INDEX(Reliability!F$23:F$50,MATCH($T332,Reliability!$C$23:$C$50,0)),0),0)*$H332*$X332*$Y332),$D332)*$R332</f>
        <v>12.102944303332039</v>
      </c>
      <c r="AB332" s="99">
        <f>MIN((IFERROR(IF(AND($V332&lt;=AB$1,$W332&gt;=AB$1),INDEX(Reliability!G$23:G$50,MATCH($S332,Reliability!$C$23:$C$50,0)),0),0)*IF($T332="n/a",$D332*$Y332,$G332)+IFERROR(IF(AND($V332&lt;=AB$1,$W332&gt;=AB$1),INDEX(Reliability!G$23:G$50,MATCH($T332,Reliability!$C$23:$C$50,0)),0),0)*$H332*$X332*$Y332),$D332)*$R332</f>
        <v>11.771304451382068</v>
      </c>
      <c r="AC332" s="99">
        <f>MIN((IFERROR(IF(AND($V332&lt;=AC$1,$W332&gt;=AC$1),INDEX(Reliability!H$23:H$50,MATCH($S332,Reliability!$C$23:$C$50,0)),0),0)*IF($T332="n/a",$D332*$Y332,$G332)+IFERROR(IF(AND($V332&lt;=AC$1,$W332&gt;=AC$1),INDEX(Reliability!H$23:H$50,MATCH($T332,Reliability!$C$23:$C$50,0)),0),0)*$H332*$X332*$Y332),$D332)*$R332</f>
        <v>10.01620473979912</v>
      </c>
      <c r="AD332" s="99">
        <f>MIN((IFERROR(IF(AND($V332&lt;=AD$1,$W332&gt;=AD$1),INDEX(Reliability!I$23:I$50,MATCH($S332,Reliability!$C$23:$C$50,0)),0),0)*IF($T332="n/a",$D332*$Y332,$G332)+IFERROR(IF(AND($V332&lt;=AD$1,$W332&gt;=AD$1),INDEX(Reliability!I$23:I$50,MATCH($T332,Reliability!$C$23:$C$50,0)),0),0)*$H332*$X332*$Y332),$D332)*$R332</f>
        <v>8.2611050282161731</v>
      </c>
      <c r="AE332" s="99">
        <f>MIN((IFERROR(IF(AND($V332&lt;=AE$1,$W332&gt;=AE$1),INDEX(Reliability!J$23:J$50,MATCH($S332,Reliability!$C$23:$C$50,0)),0),0)*IF($T332="n/a",$D332*$Y332,$G332)+IFERROR(IF(AND($V332&lt;=AE$1,$W332&gt;=AE$1),INDEX(Reliability!J$23:J$50,MATCH($T332,Reliability!$C$23:$C$50,0)),0),0)*$H332*$X332*$Y332),$D332)*$R332</f>
        <v>7.6604612550073998</v>
      </c>
      <c r="AF332" s="99">
        <f>MIN((IFERROR(IF(AND($V332&lt;=AF$1,$W332&gt;=AF$1),INDEX(Reliability!K$23:K$50,MATCH($S332,Reliability!$C$23:$C$50,0)),0),0)*IF($T332="n/a",$D332*$Y332,$G332)+IFERROR(IF(AND($V332&lt;=AF$1,$W332&gt;=AF$1),INDEX(Reliability!K$23:K$50,MATCH($T332,Reliability!$C$23:$C$50,0)),0),0)*$H332*$X332*$Y332),$D332)*$R332</f>
        <v>7.0598174817986266</v>
      </c>
      <c r="AG332" s="99">
        <f>MIN((IFERROR(IF(AND($V332&lt;=AG$1,$W332&gt;=AG$1),INDEX(Reliability!L$23:L$50,MATCH($S332,Reliability!$C$23:$C$50,0)),0),0)*IF($T332="n/a",$D332*$Y332,$G332)+IFERROR(IF(AND($V332&lt;=AG$1,$W332&gt;=AG$1),INDEX(Reliability!L$23:L$50,MATCH($T332,Reliability!$C$23:$C$50,0)),0),0)*$H332*$X332*$Y332),$D332)*$R332</f>
        <v>6.9278539854389001</v>
      </c>
      <c r="AH332" s="99">
        <f>MIN((IFERROR(IF(AND($V332&lt;=AH$1,$W332&gt;=AH$1),INDEX(Reliability!M$23:M$50,MATCH($S332,Reliability!$C$23:$C$50,0)),0),0)*IF($T332="n/a",$D332*$Y332,$G332)+IFERROR(IF(AND($V332&lt;=AH$1,$W332&gt;=AH$1),INDEX(Reliability!M$23:M$50,MATCH($T332,Reliability!$C$23:$C$50,0)),0),0)*$H332*$X332*$Y332),$D332)*$R332</f>
        <v>6.7958904890791745</v>
      </c>
      <c r="AI332" s="99">
        <f>MIN((IFERROR(IF(AND($V332&lt;=AI$1,$W332&gt;=AI$1),INDEX(Reliability!N$23:N$50,MATCH($S332,Reliability!$C$23:$C$50,0)),0),0)*IF($T332="n/a",$D332*$Y332,$G332)+IFERROR(IF(AND($V332&lt;=AI$1,$W332&gt;=AI$1),INDEX(Reliability!N$23:N$50,MATCH($T332,Reliability!$C$23:$C$50,0)),0),0)*$H332*$X332*$Y332),$D332)*$R332</f>
        <v>6.6639269927194489</v>
      </c>
      <c r="AJ332" s="99">
        <f>MIN((IFERROR(IF(AND($V332&lt;=AJ$1,$W332&gt;=AJ$1),INDEX(Reliability!O$23:O$50,MATCH($S332,Reliability!$C$23:$C$50,0)),0),0)*IF($T332="n/a",$D332*$Y332,$G332)+IFERROR(IF(AND($V332&lt;=AJ$1,$W332&gt;=AJ$1),INDEX(Reliability!O$23:O$50,MATCH($T332,Reliability!$C$23:$C$50,0)),0),0)*$H332*$X332*$Y332),$D332)*$R332</f>
        <v>6.5319634963597233</v>
      </c>
      <c r="AK332" s="99">
        <f>MIN((IFERROR(IF(AND($V332&lt;=AK$1,$W332&gt;=AK$1),INDEX(Reliability!P$23:P$50,MATCH($S332,Reliability!$C$23:$C$50,0)),0),0)*IF($T332="n/a",$D332*$Y332,$G332)+IFERROR(IF(AND($V332&lt;=AK$1,$W332&gt;=AK$1),INDEX(Reliability!P$23:P$50,MATCH($T332,Reliability!$C$23:$C$50,0)),0),0)*$H332*$X332*$Y332),$D332)*$R332</f>
        <v>6.4</v>
      </c>
    </row>
    <row r="333" spans="2:37" x14ac:dyDescent="0.25">
      <c r="B333" s="118" t="str">
        <f>unique_contracts!B328</f>
        <v>HENRTA_6_SOLAR1</v>
      </c>
      <c r="C333" s="99" t="str">
        <f>unique_contracts!D328</f>
        <v>Online</v>
      </c>
      <c r="D333" s="117">
        <f>unique_contracts!J328</f>
        <v>1.5</v>
      </c>
      <c r="E333" s="99">
        <f>unique_contracts!M328</f>
        <v>0</v>
      </c>
      <c r="F333" s="99">
        <f>unique_contracts!N328</f>
        <v>0</v>
      </c>
      <c r="G333" s="99">
        <f>unique_contracts!P328</f>
        <v>0</v>
      </c>
      <c r="H333" s="99">
        <f>unique_contracts!R328</f>
        <v>0</v>
      </c>
      <c r="I333" s="99">
        <f>unique_contracts!V328</f>
        <v>0</v>
      </c>
      <c r="J333" s="118" t="str">
        <f>unique_contracts!AB328</f>
        <v>Buy</v>
      </c>
      <c r="K333" s="99">
        <f>unique_contracts!AM328</f>
        <v>2016</v>
      </c>
      <c r="L333" s="99">
        <f>unique_contracts!AN328</f>
        <v>2</v>
      </c>
      <c r="M333" s="99">
        <f>unique_contracts!AO328</f>
        <v>1</v>
      </c>
      <c r="N333" s="99">
        <f>unique_contracts!AP328</f>
        <v>2036</v>
      </c>
      <c r="O333" s="99">
        <f>unique_contracts!AQ328</f>
        <v>1</v>
      </c>
      <c r="P333" s="99">
        <f>unique_contracts!AR328</f>
        <v>31</v>
      </c>
      <c r="Q333" s="99" t="str">
        <f>unique_contracts!BP328</f>
        <v>EnergyCapacity</v>
      </c>
      <c r="R333" s="99">
        <f t="shared" si="35"/>
        <v>1</v>
      </c>
      <c r="S333" s="99" t="str">
        <f>IFERROR(IF(AND(I333&gt;0,E333="NotHybrid"),_xlfn.CONCAT(MAX(MIN(ROUNDDOWN(I333/D333,0),8),4),INDEX(resources!$G:$G,MATCH(B333,resources!$A:$A,0))),INDEX(resources!$G:$G,MATCH(B333,resources!$A:$A,0))),"n/a")</f>
        <v>utility_pv</v>
      </c>
      <c r="T333" s="99" t="str">
        <f t="shared" si="36"/>
        <v>n/a</v>
      </c>
      <c r="U333" s="99" t="str">
        <f t="shared" si="37"/>
        <v>utility_pv</v>
      </c>
      <c r="V333" s="99">
        <f t="shared" si="38"/>
        <v>2016</v>
      </c>
      <c r="W333" s="99">
        <f t="shared" si="39"/>
        <v>2035</v>
      </c>
      <c r="X333" s="116">
        <f t="shared" si="40"/>
        <v>1</v>
      </c>
      <c r="Y333" s="116">
        <f t="shared" si="41"/>
        <v>1</v>
      </c>
      <c r="Z333" s="99">
        <f>MIN((IFERROR(IF(AND($V333&lt;=Z$1,$W333&gt;=Z$1),INDEX(Reliability!E$23:E$50,MATCH($S333,Reliability!$C$23:$C$50,0)),0),0)*IF($T333="n/a",$D333*$Y333,$G333)+IFERROR(IF(AND($V333&lt;=Z$1,$W333&gt;=Z$1),INDEX(Reliability!E$23:E$50,MATCH($T333,Reliability!$C$23:$C$50,0)),0),0)*$H333*$X333*$Y333),$D333)*$R333</f>
        <v>0.18651876232923015</v>
      </c>
      <c r="AA333" s="99">
        <f>MIN((IFERROR(IF(AND($V333&lt;=AA$1,$W333&gt;=AA$1),INDEX(Reliability!F$23:F$50,MATCH($S333,Reliability!$C$23:$C$50,0)),0),0)*IF($T333="n/a",$D333*$Y333,$G333)+IFERROR(IF(AND($V333&lt;=AA$1,$W333&gt;=AA$1),INDEX(Reliability!F$23:F$50,MATCH($T333,Reliability!$C$23:$C$50,0)),0),0)*$H333*$X333*$Y333),$D333)*$R333</f>
        <v>0.18154416454998057</v>
      </c>
      <c r="AB333" s="99">
        <f>MIN((IFERROR(IF(AND($V333&lt;=AB$1,$W333&gt;=AB$1),INDEX(Reliability!G$23:G$50,MATCH($S333,Reliability!$C$23:$C$50,0)),0),0)*IF($T333="n/a",$D333*$Y333,$G333)+IFERROR(IF(AND($V333&lt;=AB$1,$W333&gt;=AB$1),INDEX(Reliability!G$23:G$50,MATCH($T333,Reliability!$C$23:$C$50,0)),0),0)*$H333*$X333*$Y333),$D333)*$R333</f>
        <v>0.17656956677073102</v>
      </c>
      <c r="AC333" s="99">
        <f>MIN((IFERROR(IF(AND($V333&lt;=AC$1,$W333&gt;=AC$1),INDEX(Reliability!H$23:H$50,MATCH($S333,Reliability!$C$23:$C$50,0)),0),0)*IF($T333="n/a",$D333*$Y333,$G333)+IFERROR(IF(AND($V333&lt;=AC$1,$W333&gt;=AC$1),INDEX(Reliability!H$23:H$50,MATCH($T333,Reliability!$C$23:$C$50,0)),0),0)*$H333*$X333*$Y333),$D333)*$R333</f>
        <v>0.15024307109698681</v>
      </c>
      <c r="AD333" s="99">
        <f>MIN((IFERROR(IF(AND($V333&lt;=AD$1,$W333&gt;=AD$1),INDEX(Reliability!I$23:I$50,MATCH($S333,Reliability!$C$23:$C$50,0)),0),0)*IF($T333="n/a",$D333*$Y333,$G333)+IFERROR(IF(AND($V333&lt;=AD$1,$W333&gt;=AD$1),INDEX(Reliability!I$23:I$50,MATCH($T333,Reliability!$C$23:$C$50,0)),0),0)*$H333*$X333*$Y333),$D333)*$R333</f>
        <v>0.12391657542324259</v>
      </c>
      <c r="AE333" s="99">
        <f>MIN((IFERROR(IF(AND($V333&lt;=AE$1,$W333&gt;=AE$1),INDEX(Reliability!J$23:J$50,MATCH($S333,Reliability!$C$23:$C$50,0)),0),0)*IF($T333="n/a",$D333*$Y333,$G333)+IFERROR(IF(AND($V333&lt;=AE$1,$W333&gt;=AE$1),INDEX(Reliability!J$23:J$50,MATCH($T333,Reliability!$C$23:$C$50,0)),0),0)*$H333*$X333*$Y333),$D333)*$R333</f>
        <v>0.114906918825111</v>
      </c>
      <c r="AF333" s="99">
        <f>MIN((IFERROR(IF(AND($V333&lt;=AF$1,$W333&gt;=AF$1),INDEX(Reliability!K$23:K$50,MATCH($S333,Reliability!$C$23:$C$50,0)),0),0)*IF($T333="n/a",$D333*$Y333,$G333)+IFERROR(IF(AND($V333&lt;=AF$1,$W333&gt;=AF$1),INDEX(Reliability!K$23:K$50,MATCH($T333,Reliability!$C$23:$C$50,0)),0),0)*$H333*$X333*$Y333),$D333)*$R333</f>
        <v>0.1058972622269794</v>
      </c>
      <c r="AG333" s="99">
        <f>MIN((IFERROR(IF(AND($V333&lt;=AG$1,$W333&gt;=AG$1),INDEX(Reliability!L$23:L$50,MATCH($S333,Reliability!$C$23:$C$50,0)),0),0)*IF($T333="n/a",$D333*$Y333,$G333)+IFERROR(IF(AND($V333&lt;=AG$1,$W333&gt;=AG$1),INDEX(Reliability!L$23:L$50,MATCH($T333,Reliability!$C$23:$C$50,0)),0),0)*$H333*$X333*$Y333),$D333)*$R333</f>
        <v>0.10391780978158351</v>
      </c>
      <c r="AH333" s="99">
        <f>MIN((IFERROR(IF(AND($V333&lt;=AH$1,$W333&gt;=AH$1),INDEX(Reliability!M$23:M$50,MATCH($S333,Reliability!$C$23:$C$50,0)),0),0)*IF($T333="n/a",$D333*$Y333,$G333)+IFERROR(IF(AND($V333&lt;=AH$1,$W333&gt;=AH$1),INDEX(Reliability!M$23:M$50,MATCH($T333,Reliability!$C$23:$C$50,0)),0),0)*$H333*$X333*$Y333),$D333)*$R333</f>
        <v>0.10193835733618761</v>
      </c>
      <c r="AI333" s="99">
        <f>MIN((IFERROR(IF(AND($V333&lt;=AI$1,$W333&gt;=AI$1),INDEX(Reliability!N$23:N$50,MATCH($S333,Reliability!$C$23:$C$50,0)),0),0)*IF($T333="n/a",$D333*$Y333,$G333)+IFERROR(IF(AND($V333&lt;=AI$1,$W333&gt;=AI$1),INDEX(Reliability!N$23:N$50,MATCH($T333,Reliability!$C$23:$C$50,0)),0),0)*$H333*$X333*$Y333),$D333)*$R333</f>
        <v>9.9958904890791733E-2</v>
      </c>
      <c r="AJ333" s="99">
        <f>MIN((IFERROR(IF(AND($V333&lt;=AJ$1,$W333&gt;=AJ$1),INDEX(Reliability!O$23:O$50,MATCH($S333,Reliability!$C$23:$C$50,0)),0),0)*IF($T333="n/a",$D333*$Y333,$G333)+IFERROR(IF(AND($V333&lt;=AJ$1,$W333&gt;=AJ$1),INDEX(Reliability!O$23:O$50,MATCH($T333,Reliability!$C$23:$C$50,0)),0),0)*$H333*$X333*$Y333),$D333)*$R333</f>
        <v>9.7979452445395854E-2</v>
      </c>
      <c r="AK333" s="99">
        <f>MIN((IFERROR(IF(AND($V333&lt;=AK$1,$W333&gt;=AK$1),INDEX(Reliability!P$23:P$50,MATCH($S333,Reliability!$C$23:$C$50,0)),0),0)*IF($T333="n/a",$D333*$Y333,$G333)+IFERROR(IF(AND($V333&lt;=AK$1,$W333&gt;=AK$1),INDEX(Reliability!P$23:P$50,MATCH($T333,Reliability!$C$23:$C$50,0)),0),0)*$H333*$X333*$Y333),$D333)*$R333</f>
        <v>9.6000000000000002E-2</v>
      </c>
    </row>
    <row r="334" spans="2:37" x14ac:dyDescent="0.25">
      <c r="B334" s="118" t="str">
        <f>unique_contracts!B329</f>
        <v>HELMPG_7_UNIT 3</v>
      </c>
      <c r="C334" s="99" t="str">
        <f>unique_contracts!D329</f>
        <v>Online</v>
      </c>
      <c r="D334" s="117">
        <f>unique_contracts!J329</f>
        <v>404</v>
      </c>
      <c r="E334" s="99">
        <f>unique_contracts!M329</f>
        <v>0</v>
      </c>
      <c r="F334" s="99">
        <f>unique_contracts!N329</f>
        <v>0</v>
      </c>
      <c r="G334" s="99">
        <f>unique_contracts!P329</f>
        <v>0</v>
      </c>
      <c r="H334" s="99">
        <f>unique_contracts!R329</f>
        <v>0</v>
      </c>
      <c r="I334" s="99">
        <f>unique_contracts!V329</f>
        <v>0</v>
      </c>
      <c r="J334" s="118" t="str">
        <f>unique_contracts!AB329</f>
        <v>Owned</v>
      </c>
      <c r="K334" s="99">
        <f>unique_contracts!AM329</f>
        <v>1899</v>
      </c>
      <c r="L334" s="99">
        <f>unique_contracts!AN329</f>
        <v>12</v>
      </c>
      <c r="M334" s="99">
        <f>unique_contracts!AO329</f>
        <v>30</v>
      </c>
      <c r="N334" s="99">
        <f>unique_contracts!AP329</f>
        <v>2099</v>
      </c>
      <c r="O334" s="99">
        <f>unique_contracts!AQ329</f>
        <v>12</v>
      </c>
      <c r="P334" s="99">
        <f>unique_contracts!AR329</f>
        <v>31</v>
      </c>
      <c r="Q334" s="99" t="str">
        <f>unique_contracts!BP329</f>
        <v>EnergyCapacity</v>
      </c>
      <c r="R334" s="99">
        <f t="shared" si="35"/>
        <v>1</v>
      </c>
      <c r="S334" s="99" t="str">
        <f>IFERROR(IF(AND(I334&gt;0,E334="NotHybrid"),_xlfn.CONCAT(MAX(MIN(ROUNDDOWN(I334/D334,0),8),4),INDEX(resources!$G:$G,MATCH(B334,resources!$A:$A,0))),INDEX(resources!$G:$G,MATCH(B334,resources!$A:$A,0))),"n/a")</f>
        <v>pumped_storage</v>
      </c>
      <c r="T334" s="99" t="str">
        <f t="shared" si="36"/>
        <v>n/a</v>
      </c>
      <c r="U334" s="99" t="str">
        <f t="shared" si="37"/>
        <v>pumped_storage</v>
      </c>
      <c r="V334" s="99">
        <f t="shared" si="38"/>
        <v>1900</v>
      </c>
      <c r="W334" s="99">
        <f t="shared" si="39"/>
        <v>2099</v>
      </c>
      <c r="X334" s="116">
        <f t="shared" si="40"/>
        <v>1</v>
      </c>
      <c r="Y334" s="116">
        <f t="shared" si="41"/>
        <v>1</v>
      </c>
      <c r="Z334" s="99">
        <f>MIN((IFERROR(IF(AND($V334&lt;=Z$1,$W334&gt;=Z$1),INDEX(Reliability!E$23:E$50,MATCH($S334,Reliability!$C$23:$C$50,0)),0),0)*IF($T334="n/a",$D334*$Y334,$G334)+IFERROR(IF(AND($V334&lt;=Z$1,$W334&gt;=Z$1),INDEX(Reliability!E$23:E$50,MATCH($T334,Reliability!$C$23:$C$50,0)),0),0)*$H334*$X334*$Y334),$D334)*$R334</f>
        <v>364.00400000000002</v>
      </c>
      <c r="AA334" s="99">
        <f>MIN((IFERROR(IF(AND($V334&lt;=AA$1,$W334&gt;=AA$1),INDEX(Reliability!F$23:F$50,MATCH($S334,Reliability!$C$23:$C$50,0)),0),0)*IF($T334="n/a",$D334*$Y334,$G334)+IFERROR(IF(AND($V334&lt;=AA$1,$W334&gt;=AA$1),INDEX(Reliability!F$23:F$50,MATCH($T334,Reliability!$C$23:$C$50,0)),0),0)*$H334*$X334*$Y334),$D334)*$R334</f>
        <v>359.56</v>
      </c>
      <c r="AB334" s="99">
        <f>MIN((IFERROR(IF(AND($V334&lt;=AB$1,$W334&gt;=AB$1),INDEX(Reliability!G$23:G$50,MATCH($S334,Reliability!$C$23:$C$50,0)),0),0)*IF($T334="n/a",$D334*$Y334,$G334)+IFERROR(IF(AND($V334&lt;=AB$1,$W334&gt;=AB$1),INDEX(Reliability!G$23:G$50,MATCH($T334,Reliability!$C$23:$C$50,0)),0),0)*$H334*$X334*$Y334),$D334)*$R334</f>
        <v>355.11599999999999</v>
      </c>
      <c r="AC334" s="99">
        <f>MIN((IFERROR(IF(AND($V334&lt;=AC$1,$W334&gt;=AC$1),INDEX(Reliability!H$23:H$50,MATCH($S334,Reliability!$C$23:$C$50,0)),0),0)*IF($T334="n/a",$D334*$Y334,$G334)+IFERROR(IF(AND($V334&lt;=AC$1,$W334&gt;=AC$1),INDEX(Reliability!H$23:H$50,MATCH($T334,Reliability!$C$23:$C$50,0)),0),0)*$H334*$X334*$Y334),$D334)*$R334</f>
        <v>350.87400000000002</v>
      </c>
      <c r="AD334" s="99">
        <f>MIN((IFERROR(IF(AND($V334&lt;=AD$1,$W334&gt;=AD$1),INDEX(Reliability!I$23:I$50,MATCH($S334,Reliability!$C$23:$C$50,0)),0),0)*IF($T334="n/a",$D334*$Y334,$G334)+IFERROR(IF(AND($V334&lt;=AD$1,$W334&gt;=AD$1),INDEX(Reliability!I$23:I$50,MATCH($T334,Reliability!$C$23:$C$50,0)),0),0)*$H334*$X334*$Y334),$D334)*$R334</f>
        <v>346.63200000000001</v>
      </c>
      <c r="AE334" s="99">
        <f>MIN((IFERROR(IF(AND($V334&lt;=AE$1,$W334&gt;=AE$1),INDEX(Reliability!J$23:J$50,MATCH($S334,Reliability!$C$23:$C$50,0)),0),0)*IF($T334="n/a",$D334*$Y334,$G334)+IFERROR(IF(AND($V334&lt;=AE$1,$W334&gt;=AE$1),INDEX(Reliability!J$23:J$50,MATCH($T334,Reliability!$C$23:$C$50,0)),0),0)*$H334*$X334*$Y334),$D334)*$R334</f>
        <v>353.096</v>
      </c>
      <c r="AF334" s="99">
        <f>MIN((IFERROR(IF(AND($V334&lt;=AF$1,$W334&gt;=AF$1),INDEX(Reliability!K$23:K$50,MATCH($S334,Reliability!$C$23:$C$50,0)),0),0)*IF($T334="n/a",$D334*$Y334,$G334)+IFERROR(IF(AND($V334&lt;=AF$1,$W334&gt;=AF$1),INDEX(Reliability!K$23:K$50,MATCH($T334,Reliability!$C$23:$C$50,0)),0),0)*$H334*$X334*$Y334),$D334)*$R334</f>
        <v>359.56</v>
      </c>
      <c r="AG334" s="99">
        <f>MIN((IFERROR(IF(AND($V334&lt;=AG$1,$W334&gt;=AG$1),INDEX(Reliability!L$23:L$50,MATCH($S334,Reliability!$C$23:$C$50,0)),0),0)*IF($T334="n/a",$D334*$Y334,$G334)+IFERROR(IF(AND($V334&lt;=AG$1,$W334&gt;=AG$1),INDEX(Reliability!L$23:L$50,MATCH($T334,Reliability!$C$23:$C$50,0)),0),0)*$H334*$X334*$Y334),$D334)*$R334</f>
        <v>346.87440000000004</v>
      </c>
      <c r="AH334" s="99">
        <f>MIN((IFERROR(IF(AND($V334&lt;=AH$1,$W334&gt;=AH$1),INDEX(Reliability!M$23:M$50,MATCH($S334,Reliability!$C$23:$C$50,0)),0),0)*IF($T334="n/a",$D334*$Y334,$G334)+IFERROR(IF(AND($V334&lt;=AH$1,$W334&gt;=AH$1),INDEX(Reliability!M$23:M$50,MATCH($T334,Reliability!$C$23:$C$50,0)),0),0)*$H334*$X334*$Y334),$D334)*$R334</f>
        <v>334.18880000000001</v>
      </c>
      <c r="AI334" s="99">
        <f>MIN((IFERROR(IF(AND($V334&lt;=AI$1,$W334&gt;=AI$1),INDEX(Reliability!N$23:N$50,MATCH($S334,Reliability!$C$23:$C$50,0)),0),0)*IF($T334="n/a",$D334*$Y334,$G334)+IFERROR(IF(AND($V334&lt;=AI$1,$W334&gt;=AI$1),INDEX(Reliability!N$23:N$50,MATCH($T334,Reliability!$C$23:$C$50,0)),0),0)*$H334*$X334*$Y334),$D334)*$R334</f>
        <v>321.50320000000005</v>
      </c>
      <c r="AJ334" s="99">
        <f>MIN((IFERROR(IF(AND($V334&lt;=AJ$1,$W334&gt;=AJ$1),INDEX(Reliability!O$23:O$50,MATCH($S334,Reliability!$C$23:$C$50,0)),0),0)*IF($T334="n/a",$D334*$Y334,$G334)+IFERROR(IF(AND($V334&lt;=AJ$1,$W334&gt;=AJ$1),INDEX(Reliability!O$23:O$50,MATCH($T334,Reliability!$C$23:$C$50,0)),0),0)*$H334*$X334*$Y334),$D334)*$R334</f>
        <v>308.81760000000003</v>
      </c>
      <c r="AK334" s="99">
        <f>MIN((IFERROR(IF(AND($V334&lt;=AK$1,$W334&gt;=AK$1),INDEX(Reliability!P$23:P$50,MATCH($S334,Reliability!$C$23:$C$50,0)),0),0)*IF($T334="n/a",$D334*$Y334,$G334)+IFERROR(IF(AND($V334&lt;=AK$1,$W334&gt;=AK$1),INDEX(Reliability!P$23:P$50,MATCH($T334,Reliability!$C$23:$C$50,0)),0),0)*$H334*$X334*$Y334),$D334)*$R334</f>
        <v>296.13200000000001</v>
      </c>
    </row>
    <row r="335" spans="2:37" x14ac:dyDescent="0.25">
      <c r="B335" s="118" t="str">
        <f>unique_contracts!B330</f>
        <v>HELMPG_7_UNIT 2</v>
      </c>
      <c r="C335" s="99" t="str">
        <f>unique_contracts!D330</f>
        <v>Online</v>
      </c>
      <c r="D335" s="117">
        <f>unique_contracts!J330</f>
        <v>404</v>
      </c>
      <c r="E335" s="99">
        <f>unique_contracts!M330</f>
        <v>0</v>
      </c>
      <c r="F335" s="99">
        <f>unique_contracts!N330</f>
        <v>0</v>
      </c>
      <c r="G335" s="99">
        <f>unique_contracts!P330</f>
        <v>0</v>
      </c>
      <c r="H335" s="99">
        <f>unique_contracts!R330</f>
        <v>0</v>
      </c>
      <c r="I335" s="99">
        <f>unique_contracts!V330</f>
        <v>0</v>
      </c>
      <c r="J335" s="118" t="str">
        <f>unique_contracts!AB330</f>
        <v>Owned</v>
      </c>
      <c r="K335" s="99">
        <f>unique_contracts!AM330</f>
        <v>1899</v>
      </c>
      <c r="L335" s="99">
        <f>unique_contracts!AN330</f>
        <v>12</v>
      </c>
      <c r="M335" s="99">
        <f>unique_contracts!AO330</f>
        <v>30</v>
      </c>
      <c r="N335" s="99">
        <f>unique_contracts!AP330</f>
        <v>2099</v>
      </c>
      <c r="O335" s="99">
        <f>unique_contracts!AQ330</f>
        <v>12</v>
      </c>
      <c r="P335" s="99">
        <f>unique_contracts!AR330</f>
        <v>31</v>
      </c>
      <c r="Q335" s="99" t="str">
        <f>unique_contracts!BP330</f>
        <v>EnergyCapacity</v>
      </c>
      <c r="R335" s="99">
        <f t="shared" si="35"/>
        <v>1</v>
      </c>
      <c r="S335" s="99" t="str">
        <f>IFERROR(IF(AND(I335&gt;0,E335="NotHybrid"),_xlfn.CONCAT(MAX(MIN(ROUNDDOWN(I335/D335,0),8),4),INDEX(resources!$G:$G,MATCH(B335,resources!$A:$A,0))),INDEX(resources!$G:$G,MATCH(B335,resources!$A:$A,0))),"n/a")</f>
        <v>pumped_storage</v>
      </c>
      <c r="T335" s="99" t="str">
        <f t="shared" si="36"/>
        <v>n/a</v>
      </c>
      <c r="U335" s="99" t="str">
        <f t="shared" si="37"/>
        <v>pumped_storage</v>
      </c>
      <c r="V335" s="99">
        <f t="shared" si="38"/>
        <v>1900</v>
      </c>
      <c r="W335" s="99">
        <f t="shared" si="39"/>
        <v>2099</v>
      </c>
      <c r="X335" s="116">
        <f t="shared" si="40"/>
        <v>1</v>
      </c>
      <c r="Y335" s="116">
        <f t="shared" si="41"/>
        <v>1</v>
      </c>
      <c r="Z335" s="99">
        <f>MIN((IFERROR(IF(AND($V335&lt;=Z$1,$W335&gt;=Z$1),INDEX(Reliability!E$23:E$50,MATCH($S335,Reliability!$C$23:$C$50,0)),0),0)*IF($T335="n/a",$D335*$Y335,$G335)+IFERROR(IF(AND($V335&lt;=Z$1,$W335&gt;=Z$1),INDEX(Reliability!E$23:E$50,MATCH($T335,Reliability!$C$23:$C$50,0)),0),0)*$H335*$X335*$Y335),$D335)*$R335</f>
        <v>364.00400000000002</v>
      </c>
      <c r="AA335" s="99">
        <f>MIN((IFERROR(IF(AND($V335&lt;=AA$1,$W335&gt;=AA$1),INDEX(Reliability!F$23:F$50,MATCH($S335,Reliability!$C$23:$C$50,0)),0),0)*IF($T335="n/a",$D335*$Y335,$G335)+IFERROR(IF(AND($V335&lt;=AA$1,$W335&gt;=AA$1),INDEX(Reliability!F$23:F$50,MATCH($T335,Reliability!$C$23:$C$50,0)),0),0)*$H335*$X335*$Y335),$D335)*$R335</f>
        <v>359.56</v>
      </c>
      <c r="AB335" s="99">
        <f>MIN((IFERROR(IF(AND($V335&lt;=AB$1,$W335&gt;=AB$1),INDEX(Reliability!G$23:G$50,MATCH($S335,Reliability!$C$23:$C$50,0)),0),0)*IF($T335="n/a",$D335*$Y335,$G335)+IFERROR(IF(AND($V335&lt;=AB$1,$W335&gt;=AB$1),INDEX(Reliability!G$23:G$50,MATCH($T335,Reliability!$C$23:$C$50,0)),0),0)*$H335*$X335*$Y335),$D335)*$R335</f>
        <v>355.11599999999999</v>
      </c>
      <c r="AC335" s="99">
        <f>MIN((IFERROR(IF(AND($V335&lt;=AC$1,$W335&gt;=AC$1),INDEX(Reliability!H$23:H$50,MATCH($S335,Reliability!$C$23:$C$50,0)),0),0)*IF($T335="n/a",$D335*$Y335,$G335)+IFERROR(IF(AND($V335&lt;=AC$1,$W335&gt;=AC$1),INDEX(Reliability!H$23:H$50,MATCH($T335,Reliability!$C$23:$C$50,0)),0),0)*$H335*$X335*$Y335),$D335)*$R335</f>
        <v>350.87400000000002</v>
      </c>
      <c r="AD335" s="99">
        <f>MIN((IFERROR(IF(AND($V335&lt;=AD$1,$W335&gt;=AD$1),INDEX(Reliability!I$23:I$50,MATCH($S335,Reliability!$C$23:$C$50,0)),0),0)*IF($T335="n/a",$D335*$Y335,$G335)+IFERROR(IF(AND($V335&lt;=AD$1,$W335&gt;=AD$1),INDEX(Reliability!I$23:I$50,MATCH($T335,Reliability!$C$23:$C$50,0)),0),0)*$H335*$X335*$Y335),$D335)*$R335</f>
        <v>346.63200000000001</v>
      </c>
      <c r="AE335" s="99">
        <f>MIN((IFERROR(IF(AND($V335&lt;=AE$1,$W335&gt;=AE$1),INDEX(Reliability!J$23:J$50,MATCH($S335,Reliability!$C$23:$C$50,0)),0),0)*IF($T335="n/a",$D335*$Y335,$G335)+IFERROR(IF(AND($V335&lt;=AE$1,$W335&gt;=AE$1),INDEX(Reliability!J$23:J$50,MATCH($T335,Reliability!$C$23:$C$50,0)),0),0)*$H335*$X335*$Y335),$D335)*$R335</f>
        <v>353.096</v>
      </c>
      <c r="AF335" s="99">
        <f>MIN((IFERROR(IF(AND($V335&lt;=AF$1,$W335&gt;=AF$1),INDEX(Reliability!K$23:K$50,MATCH($S335,Reliability!$C$23:$C$50,0)),0),0)*IF($T335="n/a",$D335*$Y335,$G335)+IFERROR(IF(AND($V335&lt;=AF$1,$W335&gt;=AF$1),INDEX(Reliability!K$23:K$50,MATCH($T335,Reliability!$C$23:$C$50,0)),0),0)*$H335*$X335*$Y335),$D335)*$R335</f>
        <v>359.56</v>
      </c>
      <c r="AG335" s="99">
        <f>MIN((IFERROR(IF(AND($V335&lt;=AG$1,$W335&gt;=AG$1),INDEX(Reliability!L$23:L$50,MATCH($S335,Reliability!$C$23:$C$50,0)),0),0)*IF($T335="n/a",$D335*$Y335,$G335)+IFERROR(IF(AND($V335&lt;=AG$1,$W335&gt;=AG$1),INDEX(Reliability!L$23:L$50,MATCH($T335,Reliability!$C$23:$C$50,0)),0),0)*$H335*$X335*$Y335),$D335)*$R335</f>
        <v>346.87440000000004</v>
      </c>
      <c r="AH335" s="99">
        <f>MIN((IFERROR(IF(AND($V335&lt;=AH$1,$W335&gt;=AH$1),INDEX(Reliability!M$23:M$50,MATCH($S335,Reliability!$C$23:$C$50,0)),0),0)*IF($T335="n/a",$D335*$Y335,$G335)+IFERROR(IF(AND($V335&lt;=AH$1,$W335&gt;=AH$1),INDEX(Reliability!M$23:M$50,MATCH($T335,Reliability!$C$23:$C$50,0)),0),0)*$H335*$X335*$Y335),$D335)*$R335</f>
        <v>334.18880000000001</v>
      </c>
      <c r="AI335" s="99">
        <f>MIN((IFERROR(IF(AND($V335&lt;=AI$1,$W335&gt;=AI$1),INDEX(Reliability!N$23:N$50,MATCH($S335,Reliability!$C$23:$C$50,0)),0),0)*IF($T335="n/a",$D335*$Y335,$G335)+IFERROR(IF(AND($V335&lt;=AI$1,$W335&gt;=AI$1),INDEX(Reliability!N$23:N$50,MATCH($T335,Reliability!$C$23:$C$50,0)),0),0)*$H335*$X335*$Y335),$D335)*$R335</f>
        <v>321.50320000000005</v>
      </c>
      <c r="AJ335" s="99">
        <f>MIN((IFERROR(IF(AND($V335&lt;=AJ$1,$W335&gt;=AJ$1),INDEX(Reliability!O$23:O$50,MATCH($S335,Reliability!$C$23:$C$50,0)),0),0)*IF($T335="n/a",$D335*$Y335,$G335)+IFERROR(IF(AND($V335&lt;=AJ$1,$W335&gt;=AJ$1),INDEX(Reliability!O$23:O$50,MATCH($T335,Reliability!$C$23:$C$50,0)),0),0)*$H335*$X335*$Y335),$D335)*$R335</f>
        <v>308.81760000000003</v>
      </c>
      <c r="AK335" s="99">
        <f>MIN((IFERROR(IF(AND($V335&lt;=AK$1,$W335&gt;=AK$1),INDEX(Reliability!P$23:P$50,MATCH($S335,Reliability!$C$23:$C$50,0)),0),0)*IF($T335="n/a",$D335*$Y335,$G335)+IFERROR(IF(AND($V335&lt;=AK$1,$W335&gt;=AK$1),INDEX(Reliability!P$23:P$50,MATCH($T335,Reliability!$C$23:$C$50,0)),0),0)*$H335*$X335*$Y335),$D335)*$R335</f>
        <v>296.13200000000001</v>
      </c>
    </row>
    <row r="336" spans="2:37" x14ac:dyDescent="0.25">
      <c r="B336" s="118" t="str">
        <f>unique_contracts!B331</f>
        <v>HELMPG_7_UNIT 1</v>
      </c>
      <c r="C336" s="99" t="str">
        <f>unique_contracts!D331</f>
        <v>Online</v>
      </c>
      <c r="D336" s="117">
        <f>unique_contracts!J331</f>
        <v>404</v>
      </c>
      <c r="E336" s="99">
        <f>unique_contracts!M331</f>
        <v>0</v>
      </c>
      <c r="F336" s="99">
        <f>unique_contracts!N331</f>
        <v>0</v>
      </c>
      <c r="G336" s="99">
        <f>unique_contracts!P331</f>
        <v>0</v>
      </c>
      <c r="H336" s="99">
        <f>unique_contracts!R331</f>
        <v>0</v>
      </c>
      <c r="I336" s="99">
        <f>unique_contracts!V331</f>
        <v>0</v>
      </c>
      <c r="J336" s="118" t="str">
        <f>unique_contracts!AB331</f>
        <v>Owned</v>
      </c>
      <c r="K336" s="99">
        <f>unique_contracts!AM331</f>
        <v>1899</v>
      </c>
      <c r="L336" s="99">
        <f>unique_contracts!AN331</f>
        <v>12</v>
      </c>
      <c r="M336" s="99">
        <f>unique_contracts!AO331</f>
        <v>30</v>
      </c>
      <c r="N336" s="99">
        <f>unique_contracts!AP331</f>
        <v>2099</v>
      </c>
      <c r="O336" s="99">
        <f>unique_contracts!AQ331</f>
        <v>12</v>
      </c>
      <c r="P336" s="99">
        <f>unique_contracts!AR331</f>
        <v>31</v>
      </c>
      <c r="Q336" s="99" t="str">
        <f>unique_contracts!BP331</f>
        <v>EnergyCapacity</v>
      </c>
      <c r="R336" s="99">
        <f t="shared" si="35"/>
        <v>1</v>
      </c>
      <c r="S336" s="99" t="str">
        <f>IFERROR(IF(AND(I336&gt;0,E336="NotHybrid"),_xlfn.CONCAT(MAX(MIN(ROUNDDOWN(I336/D336,0),8),4),INDEX(resources!$G:$G,MATCH(B336,resources!$A:$A,0))),INDEX(resources!$G:$G,MATCH(B336,resources!$A:$A,0))),"n/a")</f>
        <v>pumped_storage</v>
      </c>
      <c r="T336" s="99" t="str">
        <f t="shared" si="36"/>
        <v>n/a</v>
      </c>
      <c r="U336" s="99" t="str">
        <f t="shared" si="37"/>
        <v>pumped_storage</v>
      </c>
      <c r="V336" s="99">
        <f t="shared" si="38"/>
        <v>1900</v>
      </c>
      <c r="W336" s="99">
        <f t="shared" si="39"/>
        <v>2099</v>
      </c>
      <c r="X336" s="116">
        <f t="shared" si="40"/>
        <v>1</v>
      </c>
      <c r="Y336" s="116">
        <f t="shared" si="41"/>
        <v>1</v>
      </c>
      <c r="Z336" s="99">
        <f>MIN((IFERROR(IF(AND($V336&lt;=Z$1,$W336&gt;=Z$1),INDEX(Reliability!E$23:E$50,MATCH($S336,Reliability!$C$23:$C$50,0)),0),0)*IF($T336="n/a",$D336*$Y336,$G336)+IFERROR(IF(AND($V336&lt;=Z$1,$W336&gt;=Z$1),INDEX(Reliability!E$23:E$50,MATCH($T336,Reliability!$C$23:$C$50,0)),0),0)*$H336*$X336*$Y336),$D336)*$R336</f>
        <v>364.00400000000002</v>
      </c>
      <c r="AA336" s="99">
        <f>MIN((IFERROR(IF(AND($V336&lt;=AA$1,$W336&gt;=AA$1),INDEX(Reliability!F$23:F$50,MATCH($S336,Reliability!$C$23:$C$50,0)),0),0)*IF($T336="n/a",$D336*$Y336,$G336)+IFERROR(IF(AND($V336&lt;=AA$1,$W336&gt;=AA$1),INDEX(Reliability!F$23:F$50,MATCH($T336,Reliability!$C$23:$C$50,0)),0),0)*$H336*$X336*$Y336),$D336)*$R336</f>
        <v>359.56</v>
      </c>
      <c r="AB336" s="99">
        <f>MIN((IFERROR(IF(AND($V336&lt;=AB$1,$W336&gt;=AB$1),INDEX(Reliability!G$23:G$50,MATCH($S336,Reliability!$C$23:$C$50,0)),0),0)*IF($T336="n/a",$D336*$Y336,$G336)+IFERROR(IF(AND($V336&lt;=AB$1,$W336&gt;=AB$1),INDEX(Reliability!G$23:G$50,MATCH($T336,Reliability!$C$23:$C$50,0)),0),0)*$H336*$X336*$Y336),$D336)*$R336</f>
        <v>355.11599999999999</v>
      </c>
      <c r="AC336" s="99">
        <f>MIN((IFERROR(IF(AND($V336&lt;=AC$1,$W336&gt;=AC$1),INDEX(Reliability!H$23:H$50,MATCH($S336,Reliability!$C$23:$C$50,0)),0),0)*IF($T336="n/a",$D336*$Y336,$G336)+IFERROR(IF(AND($V336&lt;=AC$1,$W336&gt;=AC$1),INDEX(Reliability!H$23:H$50,MATCH($T336,Reliability!$C$23:$C$50,0)),0),0)*$H336*$X336*$Y336),$D336)*$R336</f>
        <v>350.87400000000002</v>
      </c>
      <c r="AD336" s="99">
        <f>MIN((IFERROR(IF(AND($V336&lt;=AD$1,$W336&gt;=AD$1),INDEX(Reliability!I$23:I$50,MATCH($S336,Reliability!$C$23:$C$50,0)),0),0)*IF($T336="n/a",$D336*$Y336,$G336)+IFERROR(IF(AND($V336&lt;=AD$1,$W336&gt;=AD$1),INDEX(Reliability!I$23:I$50,MATCH($T336,Reliability!$C$23:$C$50,0)),0),0)*$H336*$X336*$Y336),$D336)*$R336</f>
        <v>346.63200000000001</v>
      </c>
      <c r="AE336" s="99">
        <f>MIN((IFERROR(IF(AND($V336&lt;=AE$1,$W336&gt;=AE$1),INDEX(Reliability!J$23:J$50,MATCH($S336,Reliability!$C$23:$C$50,0)),0),0)*IF($T336="n/a",$D336*$Y336,$G336)+IFERROR(IF(AND($V336&lt;=AE$1,$W336&gt;=AE$1),INDEX(Reliability!J$23:J$50,MATCH($T336,Reliability!$C$23:$C$50,0)),0),0)*$H336*$X336*$Y336),$D336)*$R336</f>
        <v>353.096</v>
      </c>
      <c r="AF336" s="99">
        <f>MIN((IFERROR(IF(AND($V336&lt;=AF$1,$W336&gt;=AF$1),INDEX(Reliability!K$23:K$50,MATCH($S336,Reliability!$C$23:$C$50,0)),0),0)*IF($T336="n/a",$D336*$Y336,$G336)+IFERROR(IF(AND($V336&lt;=AF$1,$W336&gt;=AF$1),INDEX(Reliability!K$23:K$50,MATCH($T336,Reliability!$C$23:$C$50,0)),0),0)*$H336*$X336*$Y336),$D336)*$R336</f>
        <v>359.56</v>
      </c>
      <c r="AG336" s="99">
        <f>MIN((IFERROR(IF(AND($V336&lt;=AG$1,$W336&gt;=AG$1),INDEX(Reliability!L$23:L$50,MATCH($S336,Reliability!$C$23:$C$50,0)),0),0)*IF($T336="n/a",$D336*$Y336,$G336)+IFERROR(IF(AND($V336&lt;=AG$1,$W336&gt;=AG$1),INDEX(Reliability!L$23:L$50,MATCH($T336,Reliability!$C$23:$C$50,0)),0),0)*$H336*$X336*$Y336),$D336)*$R336</f>
        <v>346.87440000000004</v>
      </c>
      <c r="AH336" s="99">
        <f>MIN((IFERROR(IF(AND($V336&lt;=AH$1,$W336&gt;=AH$1),INDEX(Reliability!M$23:M$50,MATCH($S336,Reliability!$C$23:$C$50,0)),0),0)*IF($T336="n/a",$D336*$Y336,$G336)+IFERROR(IF(AND($V336&lt;=AH$1,$W336&gt;=AH$1),INDEX(Reliability!M$23:M$50,MATCH($T336,Reliability!$C$23:$C$50,0)),0),0)*$H336*$X336*$Y336),$D336)*$R336</f>
        <v>334.18880000000001</v>
      </c>
      <c r="AI336" s="99">
        <f>MIN((IFERROR(IF(AND($V336&lt;=AI$1,$W336&gt;=AI$1),INDEX(Reliability!N$23:N$50,MATCH($S336,Reliability!$C$23:$C$50,0)),0),0)*IF($T336="n/a",$D336*$Y336,$G336)+IFERROR(IF(AND($V336&lt;=AI$1,$W336&gt;=AI$1),INDEX(Reliability!N$23:N$50,MATCH($T336,Reliability!$C$23:$C$50,0)),0),0)*$H336*$X336*$Y336),$D336)*$R336</f>
        <v>321.50320000000005</v>
      </c>
      <c r="AJ336" s="99">
        <f>MIN((IFERROR(IF(AND($V336&lt;=AJ$1,$W336&gt;=AJ$1),INDEX(Reliability!O$23:O$50,MATCH($S336,Reliability!$C$23:$C$50,0)),0),0)*IF($T336="n/a",$D336*$Y336,$G336)+IFERROR(IF(AND($V336&lt;=AJ$1,$W336&gt;=AJ$1),INDEX(Reliability!O$23:O$50,MATCH($T336,Reliability!$C$23:$C$50,0)),0),0)*$H336*$X336*$Y336),$D336)*$R336</f>
        <v>308.81760000000003</v>
      </c>
      <c r="AK336" s="99">
        <f>MIN((IFERROR(IF(AND($V336&lt;=AK$1,$W336&gt;=AK$1),INDEX(Reliability!P$23:P$50,MATCH($S336,Reliability!$C$23:$C$50,0)),0),0)*IF($T336="n/a",$D336*$Y336,$G336)+IFERROR(IF(AND($V336&lt;=AK$1,$W336&gt;=AK$1),INDEX(Reliability!P$23:P$50,MATCH($T336,Reliability!$C$23:$C$50,0)),0),0)*$H336*$X336*$Y336),$D336)*$R336</f>
        <v>296.13200000000001</v>
      </c>
    </row>
    <row r="337" spans="2:37" x14ac:dyDescent="0.25">
      <c r="B337" s="118" t="str">
        <f>unique_contracts!B332</f>
        <v>HATRDG_2_WIND</v>
      </c>
      <c r="C337" s="99" t="str">
        <f>unique_contracts!D332</f>
        <v>Online</v>
      </c>
      <c r="D337" s="117">
        <f>unique_contracts!J332</f>
        <v>103.2</v>
      </c>
      <c r="E337" s="99">
        <f>unique_contracts!M332</f>
        <v>0</v>
      </c>
      <c r="F337" s="99">
        <f>unique_contracts!N332</f>
        <v>0</v>
      </c>
      <c r="G337" s="99">
        <f>unique_contracts!P332</f>
        <v>0</v>
      </c>
      <c r="H337" s="99">
        <f>unique_contracts!R332</f>
        <v>0</v>
      </c>
      <c r="I337" s="99">
        <f>unique_contracts!V332</f>
        <v>0</v>
      </c>
      <c r="J337" s="118" t="str">
        <f>unique_contracts!AB332</f>
        <v>Buy</v>
      </c>
      <c r="K337" s="99">
        <f>unique_contracts!AM332</f>
        <v>2010</v>
      </c>
      <c r="L337" s="99">
        <f>unique_contracts!AN332</f>
        <v>12</v>
      </c>
      <c r="M337" s="99">
        <f>unique_contracts!AO332</f>
        <v>14</v>
      </c>
      <c r="N337" s="99">
        <f>unique_contracts!AP332</f>
        <v>2025</v>
      </c>
      <c r="O337" s="99">
        <f>unique_contracts!AQ332</f>
        <v>12</v>
      </c>
      <c r="P337" s="99">
        <f>unique_contracts!AR332</f>
        <v>13</v>
      </c>
      <c r="Q337" s="99" t="str">
        <f>unique_contracts!BP332</f>
        <v>EnergyCapacity</v>
      </c>
      <c r="R337" s="99">
        <f t="shared" si="35"/>
        <v>1</v>
      </c>
      <c r="S337" s="99" t="str">
        <f>IFERROR(IF(AND(I337&gt;0,E337="NotHybrid"),_xlfn.CONCAT(MAX(MIN(ROUNDDOWN(I337/D337,0),8),4),INDEX(resources!$G:$G,MATCH(B337,resources!$A:$A,0))),INDEX(resources!$G:$G,MATCH(B337,resources!$A:$A,0))),"n/a")</f>
        <v>in_state_wind_north</v>
      </c>
      <c r="T337" s="99" t="str">
        <f t="shared" si="36"/>
        <v>n/a</v>
      </c>
      <c r="U337" s="99" t="str">
        <f t="shared" si="37"/>
        <v>in_state_wind_north</v>
      </c>
      <c r="V337" s="99">
        <f t="shared" si="38"/>
        <v>2011</v>
      </c>
      <c r="W337" s="99">
        <f t="shared" si="39"/>
        <v>2025</v>
      </c>
      <c r="X337" s="116">
        <f t="shared" si="40"/>
        <v>1</v>
      </c>
      <c r="Y337" s="116">
        <f t="shared" si="41"/>
        <v>1</v>
      </c>
      <c r="Z337" s="99">
        <f>MIN((IFERROR(IF(AND($V337&lt;=Z$1,$W337&gt;=Z$1),INDEX(Reliability!E$23:E$50,MATCH($S337,Reliability!$C$23:$C$50,0)),0),0)*IF($T337="n/a",$D337*$Y337,$G337)+IFERROR(IF(AND($V337&lt;=Z$1,$W337&gt;=Z$1),INDEX(Reliability!E$23:E$50,MATCH($T337,Reliability!$C$23:$C$50,0)),0),0)*$H337*$X337*$Y337),$D337)*$R337</f>
        <v>24.440556877075192</v>
      </c>
      <c r="AA337" s="99">
        <f>MIN((IFERROR(IF(AND($V337&lt;=AA$1,$W337&gt;=AA$1),INDEX(Reliability!F$23:F$50,MATCH($S337,Reliability!$C$23:$C$50,0)),0),0)*IF($T337="n/a",$D337*$Y337,$G337)+IFERROR(IF(AND($V337&lt;=AA$1,$W337&gt;=AA$1),INDEX(Reliability!F$23:F$50,MATCH($T337,Reliability!$C$23:$C$50,0)),0),0)*$H337*$X337*$Y337),$D337)*$R337</f>
        <v>28.144849894105526</v>
      </c>
      <c r="AB337" s="99">
        <f>MIN((IFERROR(IF(AND($V337&lt;=AB$1,$W337&gt;=AB$1),INDEX(Reliability!G$23:G$50,MATCH($S337,Reliability!$C$23:$C$50,0)),0),0)*IF($T337="n/a",$D337*$Y337,$G337)+IFERROR(IF(AND($V337&lt;=AB$1,$W337&gt;=AB$1),INDEX(Reliability!G$23:G$50,MATCH($T337,Reliability!$C$23:$C$50,0)),0),0)*$H337*$X337*$Y337),$D337)*$R337</f>
        <v>0</v>
      </c>
      <c r="AC337" s="99">
        <f>MIN((IFERROR(IF(AND($V337&lt;=AC$1,$W337&gt;=AC$1),INDEX(Reliability!H$23:H$50,MATCH($S337,Reliability!$C$23:$C$50,0)),0),0)*IF($T337="n/a",$D337*$Y337,$G337)+IFERROR(IF(AND($V337&lt;=AC$1,$W337&gt;=AC$1),INDEX(Reliability!H$23:H$50,MATCH($T337,Reliability!$C$23:$C$50,0)),0),0)*$H337*$X337*$Y337),$D337)*$R337</f>
        <v>0</v>
      </c>
      <c r="AD337" s="99">
        <f>MIN((IFERROR(IF(AND($V337&lt;=AD$1,$W337&gt;=AD$1),INDEX(Reliability!I$23:I$50,MATCH($S337,Reliability!$C$23:$C$50,0)),0),0)*IF($T337="n/a",$D337*$Y337,$G337)+IFERROR(IF(AND($V337&lt;=AD$1,$W337&gt;=AD$1),INDEX(Reliability!I$23:I$50,MATCH($T337,Reliability!$C$23:$C$50,0)),0),0)*$H337*$X337*$Y337),$D337)*$R337</f>
        <v>0</v>
      </c>
      <c r="AE337" s="99">
        <f>MIN((IFERROR(IF(AND($V337&lt;=AE$1,$W337&gt;=AE$1),INDEX(Reliability!J$23:J$50,MATCH($S337,Reliability!$C$23:$C$50,0)),0),0)*IF($T337="n/a",$D337*$Y337,$G337)+IFERROR(IF(AND($V337&lt;=AE$1,$W337&gt;=AE$1),INDEX(Reliability!J$23:J$50,MATCH($T337,Reliability!$C$23:$C$50,0)),0),0)*$H337*$X337*$Y337),$D337)*$R337</f>
        <v>0</v>
      </c>
      <c r="AF337" s="99">
        <f>MIN((IFERROR(IF(AND($V337&lt;=AF$1,$W337&gt;=AF$1),INDEX(Reliability!K$23:K$50,MATCH($S337,Reliability!$C$23:$C$50,0)),0),0)*IF($T337="n/a",$D337*$Y337,$G337)+IFERROR(IF(AND($V337&lt;=AF$1,$W337&gt;=AF$1),INDEX(Reliability!K$23:K$50,MATCH($T337,Reliability!$C$23:$C$50,0)),0),0)*$H337*$X337*$Y337),$D337)*$R337</f>
        <v>0</v>
      </c>
      <c r="AG337" s="99">
        <f>MIN((IFERROR(IF(AND($V337&lt;=AG$1,$W337&gt;=AG$1),INDEX(Reliability!L$23:L$50,MATCH($S337,Reliability!$C$23:$C$50,0)),0),0)*IF($T337="n/a",$D337*$Y337,$G337)+IFERROR(IF(AND($V337&lt;=AG$1,$W337&gt;=AG$1),INDEX(Reliability!L$23:L$50,MATCH($T337,Reliability!$C$23:$C$50,0)),0),0)*$H337*$X337*$Y337),$D337)*$R337</f>
        <v>0</v>
      </c>
      <c r="AH337" s="99">
        <f>MIN((IFERROR(IF(AND($V337&lt;=AH$1,$W337&gt;=AH$1),INDEX(Reliability!M$23:M$50,MATCH($S337,Reliability!$C$23:$C$50,0)),0),0)*IF($T337="n/a",$D337*$Y337,$G337)+IFERROR(IF(AND($V337&lt;=AH$1,$W337&gt;=AH$1),INDEX(Reliability!M$23:M$50,MATCH($T337,Reliability!$C$23:$C$50,0)),0),0)*$H337*$X337*$Y337),$D337)*$R337</f>
        <v>0</v>
      </c>
      <c r="AI337" s="99">
        <f>MIN((IFERROR(IF(AND($V337&lt;=AI$1,$W337&gt;=AI$1),INDEX(Reliability!N$23:N$50,MATCH($S337,Reliability!$C$23:$C$50,0)),0),0)*IF($T337="n/a",$D337*$Y337,$G337)+IFERROR(IF(AND($V337&lt;=AI$1,$W337&gt;=AI$1),INDEX(Reliability!N$23:N$50,MATCH($T337,Reliability!$C$23:$C$50,0)),0),0)*$H337*$X337*$Y337),$D337)*$R337</f>
        <v>0</v>
      </c>
      <c r="AJ337" s="99">
        <f>MIN((IFERROR(IF(AND($V337&lt;=AJ$1,$W337&gt;=AJ$1),INDEX(Reliability!O$23:O$50,MATCH($S337,Reliability!$C$23:$C$50,0)),0),0)*IF($T337="n/a",$D337*$Y337,$G337)+IFERROR(IF(AND($V337&lt;=AJ$1,$W337&gt;=AJ$1),INDEX(Reliability!O$23:O$50,MATCH($T337,Reliability!$C$23:$C$50,0)),0),0)*$H337*$X337*$Y337),$D337)*$R337</f>
        <v>0</v>
      </c>
      <c r="AK337" s="99">
        <f>MIN((IFERROR(IF(AND($V337&lt;=AK$1,$W337&gt;=AK$1),INDEX(Reliability!P$23:P$50,MATCH($S337,Reliability!$C$23:$C$50,0)),0),0)*IF($T337="n/a",$D337*$Y337,$G337)+IFERROR(IF(AND($V337&lt;=AK$1,$W337&gt;=AK$1),INDEX(Reliability!P$23:P$50,MATCH($T337,Reliability!$C$23:$C$50,0)),0),0)*$H337*$X337*$Y337),$D337)*$R337</f>
        <v>0</v>
      </c>
    </row>
    <row r="338" spans="2:37" x14ac:dyDescent="0.25">
      <c r="B338" s="118" t="str">
        <f>unique_contracts!B333</f>
        <v>HATCR2_7_UNIT</v>
      </c>
      <c r="C338" s="99" t="str">
        <f>unique_contracts!D333</f>
        <v>Online</v>
      </c>
      <c r="D338" s="117">
        <f>unique_contracts!J333</f>
        <v>8.5</v>
      </c>
      <c r="E338" s="99">
        <f>unique_contracts!M333</f>
        <v>0</v>
      </c>
      <c r="F338" s="99">
        <f>unique_contracts!N333</f>
        <v>0</v>
      </c>
      <c r="G338" s="99">
        <f>unique_contracts!P333</f>
        <v>0</v>
      </c>
      <c r="H338" s="99">
        <f>unique_contracts!R333</f>
        <v>0</v>
      </c>
      <c r="I338" s="99">
        <f>unique_contracts!V333</f>
        <v>0</v>
      </c>
      <c r="J338" s="118" t="str">
        <f>unique_contracts!AB333</f>
        <v>Owned</v>
      </c>
      <c r="K338" s="99">
        <f>unique_contracts!AM333</f>
        <v>1950</v>
      </c>
      <c r="L338" s="99">
        <f>unique_contracts!AN333</f>
        <v>1</v>
      </c>
      <c r="M338" s="99">
        <f>unique_contracts!AO333</f>
        <v>1</v>
      </c>
      <c r="N338" s="99">
        <f>unique_contracts!AP333</f>
        <v>2099</v>
      </c>
      <c r="O338" s="99">
        <f>unique_contracts!AQ333</f>
        <v>12</v>
      </c>
      <c r="P338" s="99">
        <f>unique_contracts!AR333</f>
        <v>31</v>
      </c>
      <c r="Q338" s="99" t="str">
        <f>unique_contracts!BP333</f>
        <v>EnergyCapacity</v>
      </c>
      <c r="R338" s="99">
        <f t="shared" si="35"/>
        <v>1</v>
      </c>
      <c r="S338" s="99" t="str">
        <f>IFERROR(IF(AND(I338&gt;0,E338="NotHybrid"),_xlfn.CONCAT(MAX(MIN(ROUNDDOWN(I338/D338,0),8),4),INDEX(resources!$G:$G,MATCH(B338,resources!$A:$A,0))),INDEX(resources!$G:$G,MATCH(B338,resources!$A:$A,0))),"n/a")</f>
        <v>small_hydro</v>
      </c>
      <c r="T338" s="99" t="str">
        <f t="shared" si="36"/>
        <v>n/a</v>
      </c>
      <c r="U338" s="99" t="str">
        <f t="shared" si="37"/>
        <v>small_hydro</v>
      </c>
      <c r="V338" s="99">
        <f t="shared" si="38"/>
        <v>1950</v>
      </c>
      <c r="W338" s="99">
        <f t="shared" si="39"/>
        <v>2099</v>
      </c>
      <c r="X338" s="116">
        <f t="shared" si="40"/>
        <v>1</v>
      </c>
      <c r="Y338" s="116">
        <f t="shared" si="41"/>
        <v>1</v>
      </c>
      <c r="Z338" s="99">
        <f>MIN((IFERROR(IF(AND($V338&lt;=Z$1,$W338&gt;=Z$1),INDEX(Reliability!E$23:E$50,MATCH($S338,Reliability!$C$23:$C$50,0)),0),0)*IF($T338="n/a",$D338*$Y338,$G338)+IFERROR(IF(AND($V338&lt;=Z$1,$W338&gt;=Z$1),INDEX(Reliability!E$23:E$50,MATCH($T338,Reliability!$C$23:$C$50,0)),0),0)*$H338*$X338*$Y338),$D338)*$R338</f>
        <v>3.0973656609475588</v>
      </c>
      <c r="AA338" s="99">
        <f>MIN((IFERROR(IF(AND($V338&lt;=AA$1,$W338&gt;=AA$1),INDEX(Reliability!F$23:F$50,MATCH($S338,Reliability!$C$23:$C$50,0)),0),0)*IF($T338="n/a",$D338*$Y338,$G338)+IFERROR(IF(AND($V338&lt;=AA$1,$W338&gt;=AA$1),INDEX(Reliability!F$23:F$50,MATCH($T338,Reliability!$C$23:$C$50,0)),0),0)*$H338*$X338*$Y338),$D338)*$R338</f>
        <v>3.178325074210143</v>
      </c>
      <c r="AB338" s="99">
        <f>MIN((IFERROR(IF(AND($V338&lt;=AB$1,$W338&gt;=AB$1),INDEX(Reliability!G$23:G$50,MATCH($S338,Reliability!$C$23:$C$50,0)),0),0)*IF($T338="n/a",$D338*$Y338,$G338)+IFERROR(IF(AND($V338&lt;=AB$1,$W338&gt;=AB$1),INDEX(Reliability!G$23:G$50,MATCH($T338,Reliability!$C$23:$C$50,0)),0),0)*$H338*$X338*$Y338),$D338)*$R338</f>
        <v>3.2592844874727267</v>
      </c>
      <c r="AC338" s="99">
        <f>MIN((IFERROR(IF(AND($V338&lt;=AC$1,$W338&gt;=AC$1),INDEX(Reliability!H$23:H$50,MATCH($S338,Reliability!$C$23:$C$50,0)),0),0)*IF($T338="n/a",$D338*$Y338,$G338)+IFERROR(IF(AND($V338&lt;=AC$1,$W338&gt;=AC$1),INDEX(Reliability!H$23:H$50,MATCH($T338,Reliability!$C$23:$C$50,0)),0),0)*$H338*$X338*$Y338),$D338)*$R338</f>
        <v>3.1982496027769667</v>
      </c>
      <c r="AD338" s="99">
        <f>MIN((IFERROR(IF(AND($V338&lt;=AD$1,$W338&gt;=AD$1),INDEX(Reliability!I$23:I$50,MATCH($S338,Reliability!$C$23:$C$50,0)),0),0)*IF($T338="n/a",$D338*$Y338,$G338)+IFERROR(IF(AND($V338&lt;=AD$1,$W338&gt;=AD$1),INDEX(Reliability!I$23:I$50,MATCH($T338,Reliability!$C$23:$C$50,0)),0),0)*$H338*$X338*$Y338),$D338)*$R338</f>
        <v>3.1372147180812067</v>
      </c>
      <c r="AE338" s="99">
        <f>MIN((IFERROR(IF(AND($V338&lt;=AE$1,$W338&gt;=AE$1),INDEX(Reliability!J$23:J$50,MATCH($S338,Reliability!$C$23:$C$50,0)),0),0)*IF($T338="n/a",$D338*$Y338,$G338)+IFERROR(IF(AND($V338&lt;=AE$1,$W338&gt;=AE$1),INDEX(Reliability!J$23:J$50,MATCH($T338,Reliability!$C$23:$C$50,0)),0),0)*$H338*$X338*$Y338),$D338)*$R338</f>
        <v>3.2288837871980256</v>
      </c>
      <c r="AF338" s="99">
        <f>MIN((IFERROR(IF(AND($V338&lt;=AF$1,$W338&gt;=AF$1),INDEX(Reliability!K$23:K$50,MATCH($S338,Reliability!$C$23:$C$50,0)),0),0)*IF($T338="n/a",$D338*$Y338,$G338)+IFERROR(IF(AND($V338&lt;=AF$1,$W338&gt;=AF$1),INDEX(Reliability!K$23:K$50,MATCH($T338,Reliability!$C$23:$C$50,0)),0),0)*$H338*$X338*$Y338),$D338)*$R338</f>
        <v>3.320552856314845</v>
      </c>
      <c r="AG338" s="99">
        <f>MIN((IFERROR(IF(AND($V338&lt;=AG$1,$W338&gt;=AG$1),INDEX(Reliability!L$23:L$50,MATCH($S338,Reliability!$C$23:$C$50,0)),0),0)*IF($T338="n/a",$D338*$Y338,$G338)+IFERROR(IF(AND($V338&lt;=AG$1,$W338&gt;=AG$1),INDEX(Reliability!L$23:L$50,MATCH($T338,Reliability!$C$23:$C$50,0)),0),0)*$H338*$X338*$Y338),$D338)*$R338</f>
        <v>3.1805140458000429</v>
      </c>
      <c r="AH338" s="99">
        <f>MIN((IFERROR(IF(AND($V338&lt;=AH$1,$W338&gt;=AH$1),INDEX(Reliability!M$23:M$50,MATCH($S338,Reliability!$C$23:$C$50,0)),0),0)*IF($T338="n/a",$D338*$Y338,$G338)+IFERROR(IF(AND($V338&lt;=AH$1,$W338&gt;=AH$1),INDEX(Reliability!M$23:M$50,MATCH($T338,Reliability!$C$23:$C$50,0)),0),0)*$H338*$X338*$Y338),$D338)*$R338</f>
        <v>3.0404752352852409</v>
      </c>
      <c r="AI338" s="99">
        <f>MIN((IFERROR(IF(AND($V338&lt;=AI$1,$W338&gt;=AI$1),INDEX(Reliability!N$23:N$50,MATCH($S338,Reliability!$C$23:$C$50,0)),0),0)*IF($T338="n/a",$D338*$Y338,$G338)+IFERROR(IF(AND($V338&lt;=AI$1,$W338&gt;=AI$1),INDEX(Reliability!N$23:N$50,MATCH($T338,Reliability!$C$23:$C$50,0)),0),0)*$H338*$X338*$Y338),$D338)*$R338</f>
        <v>2.9004364247704393</v>
      </c>
      <c r="AJ338" s="99">
        <f>MIN((IFERROR(IF(AND($V338&lt;=AJ$1,$W338&gt;=AJ$1),INDEX(Reliability!O$23:O$50,MATCH($S338,Reliability!$C$23:$C$50,0)),0),0)*IF($T338="n/a",$D338*$Y338,$G338)+IFERROR(IF(AND($V338&lt;=AJ$1,$W338&gt;=AJ$1),INDEX(Reliability!O$23:O$50,MATCH($T338,Reliability!$C$23:$C$50,0)),0),0)*$H338*$X338*$Y338),$D338)*$R338</f>
        <v>2.7603976142556372</v>
      </c>
      <c r="AK338" s="99">
        <f>MIN((IFERROR(IF(AND($V338&lt;=AK$1,$W338&gt;=AK$1),INDEX(Reliability!P$23:P$50,MATCH($S338,Reliability!$C$23:$C$50,0)),0),0)*IF($T338="n/a",$D338*$Y338,$G338)+IFERROR(IF(AND($V338&lt;=AK$1,$W338&gt;=AK$1),INDEX(Reliability!P$23:P$50,MATCH($T338,Reliability!$C$23:$C$50,0)),0),0)*$H338*$X338*$Y338),$D338)*$R338</f>
        <v>2.6203588037408343</v>
      </c>
    </row>
    <row r="339" spans="2:37" x14ac:dyDescent="0.25">
      <c r="B339" s="118" t="str">
        <f>unique_contracts!B334</f>
        <v>HATCR1_7_UNIT</v>
      </c>
      <c r="C339" s="99" t="str">
        <f>unique_contracts!D334</f>
        <v>Online</v>
      </c>
      <c r="D339" s="117">
        <f>unique_contracts!J334</f>
        <v>8.5</v>
      </c>
      <c r="E339" s="99">
        <f>unique_contracts!M334</f>
        <v>0</v>
      </c>
      <c r="F339" s="99">
        <f>unique_contracts!N334</f>
        <v>0</v>
      </c>
      <c r="G339" s="99">
        <f>unique_contracts!P334</f>
        <v>0</v>
      </c>
      <c r="H339" s="99">
        <f>unique_contracts!R334</f>
        <v>0</v>
      </c>
      <c r="I339" s="99">
        <f>unique_contracts!V334</f>
        <v>0</v>
      </c>
      <c r="J339" s="118" t="str">
        <f>unique_contracts!AB334</f>
        <v>Owned</v>
      </c>
      <c r="K339" s="99">
        <f>unique_contracts!AM334</f>
        <v>1950</v>
      </c>
      <c r="L339" s="99">
        <f>unique_contracts!AN334</f>
        <v>1</v>
      </c>
      <c r="M339" s="99">
        <f>unique_contracts!AO334</f>
        <v>1</v>
      </c>
      <c r="N339" s="99">
        <f>unique_contracts!AP334</f>
        <v>2099</v>
      </c>
      <c r="O339" s="99">
        <f>unique_contracts!AQ334</f>
        <v>12</v>
      </c>
      <c r="P339" s="99">
        <f>unique_contracts!AR334</f>
        <v>31</v>
      </c>
      <c r="Q339" s="99" t="str">
        <f>unique_contracts!BP334</f>
        <v>EnergyCapacity</v>
      </c>
      <c r="R339" s="99">
        <f t="shared" si="35"/>
        <v>1</v>
      </c>
      <c r="S339" s="99" t="str">
        <f>IFERROR(IF(AND(I339&gt;0,E339="NotHybrid"),_xlfn.CONCAT(MAX(MIN(ROUNDDOWN(I339/D339,0),8),4),INDEX(resources!$G:$G,MATCH(B339,resources!$A:$A,0))),INDEX(resources!$G:$G,MATCH(B339,resources!$A:$A,0))),"n/a")</f>
        <v>small_hydro</v>
      </c>
      <c r="T339" s="99" t="str">
        <f t="shared" si="36"/>
        <v>n/a</v>
      </c>
      <c r="U339" s="99" t="str">
        <f t="shared" si="37"/>
        <v>small_hydro</v>
      </c>
      <c r="V339" s="99">
        <f t="shared" si="38"/>
        <v>1950</v>
      </c>
      <c r="W339" s="99">
        <f t="shared" si="39"/>
        <v>2099</v>
      </c>
      <c r="X339" s="116">
        <f t="shared" si="40"/>
        <v>1</v>
      </c>
      <c r="Y339" s="116">
        <f t="shared" si="41"/>
        <v>1</v>
      </c>
      <c r="Z339" s="99">
        <f>MIN((IFERROR(IF(AND($V339&lt;=Z$1,$W339&gt;=Z$1),INDEX(Reliability!E$23:E$50,MATCH($S339,Reliability!$C$23:$C$50,0)),0),0)*IF($T339="n/a",$D339*$Y339,$G339)+IFERROR(IF(AND($V339&lt;=Z$1,$W339&gt;=Z$1),INDEX(Reliability!E$23:E$50,MATCH($T339,Reliability!$C$23:$C$50,0)),0),0)*$H339*$X339*$Y339),$D339)*$R339</f>
        <v>3.0973656609475588</v>
      </c>
      <c r="AA339" s="99">
        <f>MIN((IFERROR(IF(AND($V339&lt;=AA$1,$W339&gt;=AA$1),INDEX(Reliability!F$23:F$50,MATCH($S339,Reliability!$C$23:$C$50,0)),0),0)*IF($T339="n/a",$D339*$Y339,$G339)+IFERROR(IF(AND($V339&lt;=AA$1,$W339&gt;=AA$1),INDEX(Reliability!F$23:F$50,MATCH($T339,Reliability!$C$23:$C$50,0)),0),0)*$H339*$X339*$Y339),$D339)*$R339</f>
        <v>3.178325074210143</v>
      </c>
      <c r="AB339" s="99">
        <f>MIN((IFERROR(IF(AND($V339&lt;=AB$1,$W339&gt;=AB$1),INDEX(Reliability!G$23:G$50,MATCH($S339,Reliability!$C$23:$C$50,0)),0),0)*IF($T339="n/a",$D339*$Y339,$G339)+IFERROR(IF(AND($V339&lt;=AB$1,$W339&gt;=AB$1),INDEX(Reliability!G$23:G$50,MATCH($T339,Reliability!$C$23:$C$50,0)),0),0)*$H339*$X339*$Y339),$D339)*$R339</f>
        <v>3.2592844874727267</v>
      </c>
      <c r="AC339" s="99">
        <f>MIN((IFERROR(IF(AND($V339&lt;=AC$1,$W339&gt;=AC$1),INDEX(Reliability!H$23:H$50,MATCH($S339,Reliability!$C$23:$C$50,0)),0),0)*IF($T339="n/a",$D339*$Y339,$G339)+IFERROR(IF(AND($V339&lt;=AC$1,$W339&gt;=AC$1),INDEX(Reliability!H$23:H$50,MATCH($T339,Reliability!$C$23:$C$50,0)),0),0)*$H339*$X339*$Y339),$D339)*$R339</f>
        <v>3.1982496027769667</v>
      </c>
      <c r="AD339" s="99">
        <f>MIN((IFERROR(IF(AND($V339&lt;=AD$1,$W339&gt;=AD$1),INDEX(Reliability!I$23:I$50,MATCH($S339,Reliability!$C$23:$C$50,0)),0),0)*IF($T339="n/a",$D339*$Y339,$G339)+IFERROR(IF(AND($V339&lt;=AD$1,$W339&gt;=AD$1),INDEX(Reliability!I$23:I$50,MATCH($T339,Reliability!$C$23:$C$50,0)),0),0)*$H339*$X339*$Y339),$D339)*$R339</f>
        <v>3.1372147180812067</v>
      </c>
      <c r="AE339" s="99">
        <f>MIN((IFERROR(IF(AND($V339&lt;=AE$1,$W339&gt;=AE$1),INDEX(Reliability!J$23:J$50,MATCH($S339,Reliability!$C$23:$C$50,0)),0),0)*IF($T339="n/a",$D339*$Y339,$G339)+IFERROR(IF(AND($V339&lt;=AE$1,$W339&gt;=AE$1),INDEX(Reliability!J$23:J$50,MATCH($T339,Reliability!$C$23:$C$50,0)),0),0)*$H339*$X339*$Y339),$D339)*$R339</f>
        <v>3.2288837871980256</v>
      </c>
      <c r="AF339" s="99">
        <f>MIN((IFERROR(IF(AND($V339&lt;=AF$1,$W339&gt;=AF$1),INDEX(Reliability!K$23:K$50,MATCH($S339,Reliability!$C$23:$C$50,0)),0),0)*IF($T339="n/a",$D339*$Y339,$G339)+IFERROR(IF(AND($V339&lt;=AF$1,$W339&gt;=AF$1),INDEX(Reliability!K$23:K$50,MATCH($T339,Reliability!$C$23:$C$50,0)),0),0)*$H339*$X339*$Y339),$D339)*$R339</f>
        <v>3.320552856314845</v>
      </c>
      <c r="AG339" s="99">
        <f>MIN((IFERROR(IF(AND($V339&lt;=AG$1,$W339&gt;=AG$1),INDEX(Reliability!L$23:L$50,MATCH($S339,Reliability!$C$23:$C$50,0)),0),0)*IF($T339="n/a",$D339*$Y339,$G339)+IFERROR(IF(AND($V339&lt;=AG$1,$W339&gt;=AG$1),INDEX(Reliability!L$23:L$50,MATCH($T339,Reliability!$C$23:$C$50,0)),0),0)*$H339*$X339*$Y339),$D339)*$R339</f>
        <v>3.1805140458000429</v>
      </c>
      <c r="AH339" s="99">
        <f>MIN((IFERROR(IF(AND($V339&lt;=AH$1,$W339&gt;=AH$1),INDEX(Reliability!M$23:M$50,MATCH($S339,Reliability!$C$23:$C$50,0)),0),0)*IF($T339="n/a",$D339*$Y339,$G339)+IFERROR(IF(AND($V339&lt;=AH$1,$W339&gt;=AH$1),INDEX(Reliability!M$23:M$50,MATCH($T339,Reliability!$C$23:$C$50,0)),0),0)*$H339*$X339*$Y339),$D339)*$R339</f>
        <v>3.0404752352852409</v>
      </c>
      <c r="AI339" s="99">
        <f>MIN((IFERROR(IF(AND($V339&lt;=AI$1,$W339&gt;=AI$1),INDEX(Reliability!N$23:N$50,MATCH($S339,Reliability!$C$23:$C$50,0)),0),0)*IF($T339="n/a",$D339*$Y339,$G339)+IFERROR(IF(AND($V339&lt;=AI$1,$W339&gt;=AI$1),INDEX(Reliability!N$23:N$50,MATCH($T339,Reliability!$C$23:$C$50,0)),0),0)*$H339*$X339*$Y339),$D339)*$R339</f>
        <v>2.9004364247704393</v>
      </c>
      <c r="AJ339" s="99">
        <f>MIN((IFERROR(IF(AND($V339&lt;=AJ$1,$W339&gt;=AJ$1),INDEX(Reliability!O$23:O$50,MATCH($S339,Reliability!$C$23:$C$50,0)),0),0)*IF($T339="n/a",$D339*$Y339,$G339)+IFERROR(IF(AND($V339&lt;=AJ$1,$W339&gt;=AJ$1),INDEX(Reliability!O$23:O$50,MATCH($T339,Reliability!$C$23:$C$50,0)),0),0)*$H339*$X339*$Y339),$D339)*$R339</f>
        <v>2.7603976142556372</v>
      </c>
      <c r="AK339" s="99">
        <f>MIN((IFERROR(IF(AND($V339&lt;=AK$1,$W339&gt;=AK$1),INDEX(Reliability!P$23:P$50,MATCH($S339,Reliability!$C$23:$C$50,0)),0),0)*IF($T339="n/a",$D339*$Y339,$G339)+IFERROR(IF(AND($V339&lt;=AK$1,$W339&gt;=AK$1),INDEX(Reliability!P$23:P$50,MATCH($T339,Reliability!$C$23:$C$50,0)),0),0)*$H339*$X339*$Y339),$D339)*$R339</f>
        <v>2.6203588037408343</v>
      </c>
    </row>
    <row r="340" spans="2:37" x14ac:dyDescent="0.25">
      <c r="B340" s="118" t="str">
        <f>unique_contracts!B335</f>
        <v>HARDWK_6_STWBM1</v>
      </c>
      <c r="C340" s="99" t="str">
        <f>unique_contracts!D335</f>
        <v>Online</v>
      </c>
      <c r="D340" s="117">
        <f>unique_contracts!J335</f>
        <v>1</v>
      </c>
      <c r="E340" s="99">
        <f>unique_contracts!M335</f>
        <v>0</v>
      </c>
      <c r="F340" s="99">
        <f>unique_contracts!N335</f>
        <v>0</v>
      </c>
      <c r="G340" s="99">
        <f>unique_contracts!P335</f>
        <v>0</v>
      </c>
      <c r="H340" s="99">
        <f>unique_contracts!R335</f>
        <v>0</v>
      </c>
      <c r="I340" s="99">
        <f>unique_contracts!V335</f>
        <v>0</v>
      </c>
      <c r="J340" s="118" t="str">
        <f>unique_contracts!AB335</f>
        <v>Buy</v>
      </c>
      <c r="K340" s="99">
        <f>unique_contracts!AM335</f>
        <v>2020</v>
      </c>
      <c r="L340" s="99">
        <f>unique_contracts!AN335</f>
        <v>6</v>
      </c>
      <c r="M340" s="99">
        <f>unique_contracts!AO335</f>
        <v>22</v>
      </c>
      <c r="N340" s="99">
        <f>unique_contracts!AP335</f>
        <v>2040</v>
      </c>
      <c r="O340" s="99">
        <f>unique_contracts!AQ335</f>
        <v>6</v>
      </c>
      <c r="P340" s="99">
        <f>unique_contracts!AR335</f>
        <v>21</v>
      </c>
      <c r="Q340" s="99" t="str">
        <f>unique_contracts!BP335</f>
        <v>EnergyCapacity</v>
      </c>
      <c r="R340" s="99">
        <f t="shared" si="35"/>
        <v>1</v>
      </c>
      <c r="S340" s="99" t="str">
        <f>IFERROR(IF(AND(I340&gt;0,E340="NotHybrid"),_xlfn.CONCAT(MAX(MIN(ROUNDDOWN(I340/D340,0),8),4),INDEX(resources!$G:$G,MATCH(B340,resources!$A:$A,0))),INDEX(resources!$G:$G,MATCH(B340,resources!$A:$A,0))),"n/a")</f>
        <v>biogas</v>
      </c>
      <c r="T340" s="99" t="str">
        <f t="shared" si="36"/>
        <v>n/a</v>
      </c>
      <c r="U340" s="99" t="str">
        <f t="shared" si="37"/>
        <v>biogas</v>
      </c>
      <c r="V340" s="99">
        <f t="shared" si="38"/>
        <v>2021</v>
      </c>
      <c r="W340" s="99">
        <f t="shared" si="39"/>
        <v>2039</v>
      </c>
      <c r="X340" s="116">
        <f t="shared" si="40"/>
        <v>1</v>
      </c>
      <c r="Y340" s="116">
        <f t="shared" si="41"/>
        <v>1</v>
      </c>
      <c r="Z340" s="99">
        <f>MIN((IFERROR(IF(AND($V340&lt;=Z$1,$W340&gt;=Z$1),INDEX(Reliability!E$23:E$50,MATCH($S340,Reliability!$C$23:$C$50,0)),0),0)*IF($T340="n/a",$D340*$Y340,$G340)+IFERROR(IF(AND($V340&lt;=Z$1,$W340&gt;=Z$1),INDEX(Reliability!E$23:E$50,MATCH($T340,Reliability!$C$23:$C$50,0)),0),0)*$H340*$X340*$Y340),$D340)*$R340</f>
        <v>0.74993508538984277</v>
      </c>
      <c r="AA340" s="99">
        <f>MIN((IFERROR(IF(AND($V340&lt;=AA$1,$W340&gt;=AA$1),INDEX(Reliability!F$23:F$50,MATCH($S340,Reliability!$C$23:$C$50,0)),0),0)*IF($T340="n/a",$D340*$Y340,$G340)+IFERROR(IF(AND($V340&lt;=AA$1,$W340&gt;=AA$1),INDEX(Reliability!F$23:F$50,MATCH($T340,Reliability!$C$23:$C$50,0)),0),0)*$H340*$X340*$Y340),$D340)*$R340</f>
        <v>0.76621477432747476</v>
      </c>
      <c r="AB340" s="99">
        <f>MIN((IFERROR(IF(AND($V340&lt;=AB$1,$W340&gt;=AB$1),INDEX(Reliability!G$23:G$50,MATCH($S340,Reliability!$C$23:$C$50,0)),0),0)*IF($T340="n/a",$D340*$Y340,$G340)+IFERROR(IF(AND($V340&lt;=AB$1,$W340&gt;=AB$1),INDEX(Reliability!G$23:G$50,MATCH($T340,Reliability!$C$23:$C$50,0)),0),0)*$H340*$X340*$Y340),$D340)*$R340</f>
        <v>0.78249446326510674</v>
      </c>
      <c r="AC340" s="99">
        <f>MIN((IFERROR(IF(AND($V340&lt;=AC$1,$W340&gt;=AC$1),INDEX(Reliability!H$23:H$50,MATCH($S340,Reliability!$C$23:$C$50,0)),0),0)*IF($T340="n/a",$D340*$Y340,$G340)+IFERROR(IF(AND($V340&lt;=AC$1,$W340&gt;=AC$1),INDEX(Reliability!H$23:H$50,MATCH($T340,Reliability!$C$23:$C$50,0)),0),0)*$H340*$X340*$Y340),$D340)*$R340</f>
        <v>0.78556571387656016</v>
      </c>
      <c r="AD340" s="99">
        <f>MIN((IFERROR(IF(AND($V340&lt;=AD$1,$W340&gt;=AD$1),INDEX(Reliability!I$23:I$50,MATCH($S340,Reliability!$C$23:$C$50,0)),0),0)*IF($T340="n/a",$D340*$Y340,$G340)+IFERROR(IF(AND($V340&lt;=AD$1,$W340&gt;=AD$1),INDEX(Reliability!I$23:I$50,MATCH($T340,Reliability!$C$23:$C$50,0)),0),0)*$H340*$X340*$Y340),$D340)*$R340</f>
        <v>0.78863696448801368</v>
      </c>
      <c r="AE340" s="99">
        <f>MIN((IFERROR(IF(AND($V340&lt;=AE$1,$W340&gt;=AE$1),INDEX(Reliability!J$23:J$50,MATCH($S340,Reliability!$C$23:$C$50,0)),0),0)*IF($T340="n/a",$D340*$Y340,$G340)+IFERROR(IF(AND($V340&lt;=AE$1,$W340&gt;=AE$1),INDEX(Reliability!J$23:J$50,MATCH($T340,Reliability!$C$23:$C$50,0)),0),0)*$H340*$X340*$Y340),$D340)*$R340</f>
        <v>0.77725397013863851</v>
      </c>
      <c r="AF340" s="99">
        <f>MIN((IFERROR(IF(AND($V340&lt;=AF$1,$W340&gt;=AF$1),INDEX(Reliability!K$23:K$50,MATCH($S340,Reliability!$C$23:$C$50,0)),0),0)*IF($T340="n/a",$D340*$Y340,$G340)+IFERROR(IF(AND($V340&lt;=AF$1,$W340&gt;=AF$1),INDEX(Reliability!K$23:K$50,MATCH($T340,Reliability!$C$23:$C$50,0)),0),0)*$H340*$X340*$Y340),$D340)*$R340</f>
        <v>0.76587097578926322</v>
      </c>
      <c r="AG340" s="99">
        <f>MIN((IFERROR(IF(AND($V340&lt;=AG$1,$W340&gt;=AG$1),INDEX(Reliability!L$23:L$50,MATCH($S340,Reliability!$C$23:$C$50,0)),0),0)*IF($T340="n/a",$D340*$Y340,$G340)+IFERROR(IF(AND($V340&lt;=AG$1,$W340&gt;=AG$1),INDEX(Reliability!L$23:L$50,MATCH($T340,Reliability!$C$23:$C$50,0)),0),0)*$H340*$X340*$Y340),$D340)*$R340</f>
        <v>0.78423035140973241</v>
      </c>
      <c r="AH340" s="99">
        <f>MIN((IFERROR(IF(AND($V340&lt;=AH$1,$W340&gt;=AH$1),INDEX(Reliability!M$23:M$50,MATCH($S340,Reliability!$C$23:$C$50,0)),0),0)*IF($T340="n/a",$D340*$Y340,$G340)+IFERROR(IF(AND($V340&lt;=AH$1,$W340&gt;=AH$1),INDEX(Reliability!M$23:M$50,MATCH($T340,Reliability!$C$23:$C$50,0)),0),0)*$H340*$X340*$Y340),$D340)*$R340</f>
        <v>0.80258972703020159</v>
      </c>
      <c r="AI340" s="99">
        <f>MIN((IFERROR(IF(AND($V340&lt;=AI$1,$W340&gt;=AI$1),INDEX(Reliability!N$23:N$50,MATCH($S340,Reliability!$C$23:$C$50,0)),0),0)*IF($T340="n/a",$D340*$Y340,$G340)+IFERROR(IF(AND($V340&lt;=AI$1,$W340&gt;=AI$1),INDEX(Reliability!N$23:N$50,MATCH($T340,Reliability!$C$23:$C$50,0)),0),0)*$H340*$X340*$Y340),$D340)*$R340</f>
        <v>0.82094910265067078</v>
      </c>
      <c r="AJ340" s="99">
        <f>MIN((IFERROR(IF(AND($V340&lt;=AJ$1,$W340&gt;=AJ$1),INDEX(Reliability!O$23:O$50,MATCH($S340,Reliability!$C$23:$C$50,0)),0),0)*IF($T340="n/a",$D340*$Y340,$G340)+IFERROR(IF(AND($V340&lt;=AJ$1,$W340&gt;=AJ$1),INDEX(Reliability!O$23:O$50,MATCH($T340,Reliability!$C$23:$C$50,0)),0),0)*$H340*$X340*$Y340),$D340)*$R340</f>
        <v>0.83930847827113997</v>
      </c>
      <c r="AK340" s="99">
        <f>MIN((IFERROR(IF(AND($V340&lt;=AK$1,$W340&gt;=AK$1),INDEX(Reliability!P$23:P$50,MATCH($S340,Reliability!$C$23:$C$50,0)),0),0)*IF($T340="n/a",$D340*$Y340,$G340)+IFERROR(IF(AND($V340&lt;=AK$1,$W340&gt;=AK$1),INDEX(Reliability!P$23:P$50,MATCH($T340,Reliability!$C$23:$C$50,0)),0),0)*$H340*$X340*$Y340),$D340)*$R340</f>
        <v>0.85766785389160938</v>
      </c>
    </row>
    <row r="341" spans="2:37" x14ac:dyDescent="0.25">
      <c r="B341" s="118" t="str">
        <f>unique_contracts!B336</f>
        <v>HALSEY_6_UNIT</v>
      </c>
      <c r="C341" s="99" t="str">
        <f>unique_contracts!D336</f>
        <v>Online</v>
      </c>
      <c r="D341" s="117">
        <f>unique_contracts!J336</f>
        <v>11</v>
      </c>
      <c r="E341" s="99">
        <f>unique_contracts!M336</f>
        <v>0</v>
      </c>
      <c r="F341" s="99">
        <f>unique_contracts!N336</f>
        <v>0</v>
      </c>
      <c r="G341" s="99">
        <f>unique_contracts!P336</f>
        <v>0</v>
      </c>
      <c r="H341" s="99">
        <f>unique_contracts!R336</f>
        <v>0</v>
      </c>
      <c r="I341" s="99">
        <f>unique_contracts!V336</f>
        <v>0</v>
      </c>
      <c r="J341" s="118" t="str">
        <f>unique_contracts!AB336</f>
        <v>Owned</v>
      </c>
      <c r="K341" s="99">
        <f>unique_contracts!AM336</f>
        <v>1950</v>
      </c>
      <c r="L341" s="99">
        <f>unique_contracts!AN336</f>
        <v>1</v>
      </c>
      <c r="M341" s="99">
        <f>unique_contracts!AO336</f>
        <v>1</v>
      </c>
      <c r="N341" s="99">
        <f>unique_contracts!AP336</f>
        <v>2099</v>
      </c>
      <c r="O341" s="99">
        <f>unique_contracts!AQ336</f>
        <v>12</v>
      </c>
      <c r="P341" s="99">
        <f>unique_contracts!AR336</f>
        <v>31</v>
      </c>
      <c r="Q341" s="99" t="str">
        <f>unique_contracts!BP336</f>
        <v>EnergyCapacity</v>
      </c>
      <c r="R341" s="99">
        <f t="shared" si="35"/>
        <v>1</v>
      </c>
      <c r="S341" s="99" t="str">
        <f>IFERROR(IF(AND(I341&gt;0,E341="NotHybrid"),_xlfn.CONCAT(MAX(MIN(ROUNDDOWN(I341/D341,0),8),4),INDEX(resources!$G:$G,MATCH(B341,resources!$A:$A,0))),INDEX(resources!$G:$G,MATCH(B341,resources!$A:$A,0))),"n/a")</f>
        <v>small_hydro</v>
      </c>
      <c r="T341" s="99" t="str">
        <f t="shared" si="36"/>
        <v>n/a</v>
      </c>
      <c r="U341" s="99" t="str">
        <f t="shared" si="37"/>
        <v>small_hydro</v>
      </c>
      <c r="V341" s="99">
        <f t="shared" si="38"/>
        <v>1950</v>
      </c>
      <c r="W341" s="99">
        <f t="shared" si="39"/>
        <v>2099</v>
      </c>
      <c r="X341" s="116">
        <f t="shared" si="40"/>
        <v>1</v>
      </c>
      <c r="Y341" s="116">
        <f t="shared" si="41"/>
        <v>1</v>
      </c>
      <c r="Z341" s="99">
        <f>MIN((IFERROR(IF(AND($V341&lt;=Z$1,$W341&gt;=Z$1),INDEX(Reliability!E$23:E$50,MATCH($S341,Reliability!$C$23:$C$50,0)),0),0)*IF($T341="n/a",$D341*$Y341,$G341)+IFERROR(IF(AND($V341&lt;=Z$1,$W341&gt;=Z$1),INDEX(Reliability!E$23:E$50,MATCH($T341,Reliability!$C$23:$C$50,0)),0),0)*$H341*$X341*$Y341),$D341)*$R341</f>
        <v>4.0083555612262529</v>
      </c>
      <c r="AA341" s="99">
        <f>MIN((IFERROR(IF(AND($V341&lt;=AA$1,$W341&gt;=AA$1),INDEX(Reliability!F$23:F$50,MATCH($S341,Reliability!$C$23:$C$50,0)),0),0)*IF($T341="n/a",$D341*$Y341,$G341)+IFERROR(IF(AND($V341&lt;=AA$1,$W341&gt;=AA$1),INDEX(Reliability!F$23:F$50,MATCH($T341,Reliability!$C$23:$C$50,0)),0),0)*$H341*$X341*$Y341),$D341)*$R341</f>
        <v>4.1131265666248913</v>
      </c>
      <c r="AB341" s="99">
        <f>MIN((IFERROR(IF(AND($V341&lt;=AB$1,$W341&gt;=AB$1),INDEX(Reliability!G$23:G$50,MATCH($S341,Reliability!$C$23:$C$50,0)),0),0)*IF($T341="n/a",$D341*$Y341,$G341)+IFERROR(IF(AND($V341&lt;=AB$1,$W341&gt;=AB$1),INDEX(Reliability!G$23:G$50,MATCH($T341,Reliability!$C$23:$C$50,0)),0),0)*$H341*$X341*$Y341),$D341)*$R341</f>
        <v>4.2178975720235288</v>
      </c>
      <c r="AC341" s="99">
        <f>MIN((IFERROR(IF(AND($V341&lt;=AC$1,$W341&gt;=AC$1),INDEX(Reliability!H$23:H$50,MATCH($S341,Reliability!$C$23:$C$50,0)),0),0)*IF($T341="n/a",$D341*$Y341,$G341)+IFERROR(IF(AND($V341&lt;=AC$1,$W341&gt;=AC$1),INDEX(Reliability!H$23:H$50,MATCH($T341,Reliability!$C$23:$C$50,0)),0),0)*$H341*$X341*$Y341),$D341)*$R341</f>
        <v>4.1389112506525452</v>
      </c>
      <c r="AD341" s="99">
        <f>MIN((IFERROR(IF(AND($V341&lt;=AD$1,$W341&gt;=AD$1),INDEX(Reliability!I$23:I$50,MATCH($S341,Reliability!$C$23:$C$50,0)),0),0)*IF($T341="n/a",$D341*$Y341,$G341)+IFERROR(IF(AND($V341&lt;=AD$1,$W341&gt;=AD$1),INDEX(Reliability!I$23:I$50,MATCH($T341,Reliability!$C$23:$C$50,0)),0),0)*$H341*$X341*$Y341),$D341)*$R341</f>
        <v>4.0599249292815616</v>
      </c>
      <c r="AE341" s="99">
        <f>MIN((IFERROR(IF(AND($V341&lt;=AE$1,$W341&gt;=AE$1),INDEX(Reliability!J$23:J$50,MATCH($S341,Reliability!$C$23:$C$50,0)),0),0)*IF($T341="n/a",$D341*$Y341,$G341)+IFERROR(IF(AND($V341&lt;=AE$1,$W341&gt;=AE$1),INDEX(Reliability!J$23:J$50,MATCH($T341,Reliability!$C$23:$C$50,0)),0),0)*$H341*$X341*$Y341),$D341)*$R341</f>
        <v>4.1785554893150927</v>
      </c>
      <c r="AF341" s="99">
        <f>MIN((IFERROR(IF(AND($V341&lt;=AF$1,$W341&gt;=AF$1),INDEX(Reliability!K$23:K$50,MATCH($S341,Reliability!$C$23:$C$50,0)),0),0)*IF($T341="n/a",$D341*$Y341,$G341)+IFERROR(IF(AND($V341&lt;=AF$1,$W341&gt;=AF$1),INDEX(Reliability!K$23:K$50,MATCH($T341,Reliability!$C$23:$C$50,0)),0),0)*$H341*$X341*$Y341),$D341)*$R341</f>
        <v>4.2971860493486229</v>
      </c>
      <c r="AG341" s="99">
        <f>MIN((IFERROR(IF(AND($V341&lt;=AG$1,$W341&gt;=AG$1),INDEX(Reliability!L$23:L$50,MATCH($S341,Reliability!$C$23:$C$50,0)),0),0)*IF($T341="n/a",$D341*$Y341,$G341)+IFERROR(IF(AND($V341&lt;=AG$1,$W341&gt;=AG$1),INDEX(Reliability!L$23:L$50,MATCH($T341,Reliability!$C$23:$C$50,0)),0),0)*$H341*$X341*$Y341),$D341)*$R341</f>
        <v>4.1159593533882912</v>
      </c>
      <c r="AH341" s="99">
        <f>MIN((IFERROR(IF(AND($V341&lt;=AH$1,$W341&gt;=AH$1),INDEX(Reliability!M$23:M$50,MATCH($S341,Reliability!$C$23:$C$50,0)),0),0)*IF($T341="n/a",$D341*$Y341,$G341)+IFERROR(IF(AND($V341&lt;=AH$1,$W341&gt;=AH$1),INDEX(Reliability!M$23:M$50,MATCH($T341,Reliability!$C$23:$C$50,0)),0),0)*$H341*$X341*$Y341),$D341)*$R341</f>
        <v>3.9347326574279591</v>
      </c>
      <c r="AI341" s="99">
        <f>MIN((IFERROR(IF(AND($V341&lt;=AI$1,$W341&gt;=AI$1),INDEX(Reliability!N$23:N$50,MATCH($S341,Reliability!$C$23:$C$50,0)),0),0)*IF($T341="n/a",$D341*$Y341,$G341)+IFERROR(IF(AND($V341&lt;=AI$1,$W341&gt;=AI$1),INDEX(Reliability!N$23:N$50,MATCH($T341,Reliability!$C$23:$C$50,0)),0),0)*$H341*$X341*$Y341),$D341)*$R341</f>
        <v>3.7535059614676269</v>
      </c>
      <c r="AJ341" s="99">
        <f>MIN((IFERROR(IF(AND($V341&lt;=AJ$1,$W341&gt;=AJ$1),INDEX(Reliability!O$23:O$50,MATCH($S341,Reliability!$C$23:$C$50,0)),0),0)*IF($T341="n/a",$D341*$Y341,$G341)+IFERROR(IF(AND($V341&lt;=AJ$1,$W341&gt;=AJ$1),INDEX(Reliability!O$23:O$50,MATCH($T341,Reliability!$C$23:$C$50,0)),0),0)*$H341*$X341*$Y341),$D341)*$R341</f>
        <v>3.5722792655072952</v>
      </c>
      <c r="AK341" s="99">
        <f>MIN((IFERROR(IF(AND($V341&lt;=AK$1,$W341&gt;=AK$1),INDEX(Reliability!P$23:P$50,MATCH($S341,Reliability!$C$23:$C$50,0)),0),0)*IF($T341="n/a",$D341*$Y341,$G341)+IFERROR(IF(AND($V341&lt;=AK$1,$W341&gt;=AK$1),INDEX(Reliability!P$23:P$50,MATCH($T341,Reliability!$C$23:$C$50,0)),0),0)*$H341*$X341*$Y341),$D341)*$R341</f>
        <v>3.3910525695469622</v>
      </c>
    </row>
    <row r="342" spans="2:37" x14ac:dyDescent="0.25">
      <c r="B342" s="118" t="str">
        <f>unique_contracts!B337</f>
        <v>HAASPH_7_PL1X2</v>
      </c>
      <c r="C342" s="99" t="str">
        <f>unique_contracts!D337</f>
        <v>Online</v>
      </c>
      <c r="D342" s="117">
        <f>unique_contracts!J337</f>
        <v>144</v>
      </c>
      <c r="E342" s="99">
        <f>unique_contracts!M337</f>
        <v>0</v>
      </c>
      <c r="F342" s="99">
        <f>unique_contracts!N337</f>
        <v>0</v>
      </c>
      <c r="G342" s="99">
        <f>unique_contracts!P337</f>
        <v>0</v>
      </c>
      <c r="H342" s="99">
        <f>unique_contracts!R337</f>
        <v>0</v>
      </c>
      <c r="I342" s="99">
        <f>unique_contracts!V337</f>
        <v>0</v>
      </c>
      <c r="J342" s="118" t="str">
        <f>unique_contracts!AB337</f>
        <v>Owned</v>
      </c>
      <c r="K342" s="99">
        <f>unique_contracts!AM337</f>
        <v>1950</v>
      </c>
      <c r="L342" s="99">
        <f>unique_contracts!AN337</f>
        <v>1</v>
      </c>
      <c r="M342" s="99">
        <f>unique_contracts!AO337</f>
        <v>1</v>
      </c>
      <c r="N342" s="99">
        <f>unique_contracts!AP337</f>
        <v>2099</v>
      </c>
      <c r="O342" s="99">
        <f>unique_contracts!AQ337</f>
        <v>12</v>
      </c>
      <c r="P342" s="99">
        <f>unique_contracts!AR337</f>
        <v>31</v>
      </c>
      <c r="Q342" s="99" t="str">
        <f>unique_contracts!BP337</f>
        <v>EnergyCapacity</v>
      </c>
      <c r="R342" s="99">
        <f t="shared" si="35"/>
        <v>1</v>
      </c>
      <c r="S342" s="99" t="str">
        <f>IFERROR(IF(AND(I342&gt;0,E342="NotHybrid"),_xlfn.CONCAT(MAX(MIN(ROUNDDOWN(I342/D342,0),8),4),INDEX(resources!$G:$G,MATCH(B342,resources!$A:$A,0))),INDEX(resources!$G:$G,MATCH(B342,resources!$A:$A,0))),"n/a")</f>
        <v>hydro</v>
      </c>
      <c r="T342" s="99" t="str">
        <f t="shared" si="36"/>
        <v>n/a</v>
      </c>
      <c r="U342" s="99" t="str">
        <f t="shared" si="37"/>
        <v>hydro</v>
      </c>
      <c r="V342" s="99">
        <f t="shared" si="38"/>
        <v>1950</v>
      </c>
      <c r="W342" s="99">
        <f t="shared" si="39"/>
        <v>2099</v>
      </c>
      <c r="X342" s="116">
        <f t="shared" si="40"/>
        <v>1</v>
      </c>
      <c r="Y342" s="116">
        <f t="shared" si="41"/>
        <v>1</v>
      </c>
      <c r="Z342" s="99">
        <f>MIN((IFERROR(IF(AND($V342&lt;=Z$1,$W342&gt;=Z$1),INDEX(Reliability!E$23:E$50,MATCH($S342,Reliability!$C$23:$C$50,0)),0),0)*IF($T342="n/a",$D342*$Y342,$G342)+IFERROR(IF(AND($V342&lt;=Z$1,$W342&gt;=Z$1),INDEX(Reliability!E$23:E$50,MATCH($T342,Reliability!$C$23:$C$50,0)),0),0)*$H342*$X342*$Y342),$D342)*$R342</f>
        <v>73.16430136491401</v>
      </c>
      <c r="AA342" s="99">
        <f>MIN((IFERROR(IF(AND($V342&lt;=AA$1,$W342&gt;=AA$1),INDEX(Reliability!F$23:F$50,MATCH($S342,Reliability!$C$23:$C$50,0)),0),0)*IF($T342="n/a",$D342*$Y342,$G342)+IFERROR(IF(AND($V342&lt;=AA$1,$W342&gt;=AA$1),INDEX(Reliability!F$23:F$50,MATCH($T342,Reliability!$C$23:$C$50,0)),0),0)*$H342*$X342*$Y342),$D342)*$R342</f>
        <v>75.076680967023449</v>
      </c>
      <c r="AB342" s="99">
        <f>MIN((IFERROR(IF(AND($V342&lt;=AB$1,$W342&gt;=AB$1),INDEX(Reliability!G$23:G$50,MATCH($S342,Reliability!$C$23:$C$50,0)),0),0)*IF($T342="n/a",$D342*$Y342,$G342)+IFERROR(IF(AND($V342&lt;=AB$1,$W342&gt;=AB$1),INDEX(Reliability!G$23:G$50,MATCH($T342,Reliability!$C$23:$C$50,0)),0),0)*$H342*$X342*$Y342),$D342)*$R342</f>
        <v>76.989060569132889</v>
      </c>
      <c r="AC342" s="99">
        <f>MIN((IFERROR(IF(AND($V342&lt;=AC$1,$W342&gt;=AC$1),INDEX(Reliability!H$23:H$50,MATCH($S342,Reliability!$C$23:$C$50,0)),0),0)*IF($T342="n/a",$D342*$Y342,$G342)+IFERROR(IF(AND($V342&lt;=AC$1,$W342&gt;=AC$1),INDEX(Reliability!H$23:H$50,MATCH($T342,Reliability!$C$23:$C$50,0)),0),0)*$H342*$X342*$Y342),$D342)*$R342</f>
        <v>75.547327436375397</v>
      </c>
      <c r="AD342" s="99">
        <f>MIN((IFERROR(IF(AND($V342&lt;=AD$1,$W342&gt;=AD$1),INDEX(Reliability!I$23:I$50,MATCH($S342,Reliability!$C$23:$C$50,0)),0),0)*IF($T342="n/a",$D342*$Y342,$G342)+IFERROR(IF(AND($V342&lt;=AD$1,$W342&gt;=AD$1),INDEX(Reliability!I$23:I$50,MATCH($T342,Reliability!$C$23:$C$50,0)),0),0)*$H342*$X342*$Y342),$D342)*$R342</f>
        <v>74.10559430361792</v>
      </c>
      <c r="AE342" s="99">
        <f>MIN((IFERROR(IF(AND($V342&lt;=AE$1,$W342&gt;=AE$1),INDEX(Reliability!J$23:J$50,MATCH($S342,Reliability!$C$23:$C$50,0)),0),0)*IF($T342="n/a",$D342*$Y342,$G342)+IFERROR(IF(AND($V342&lt;=AE$1,$W342&gt;=AE$1),INDEX(Reliability!J$23:J$50,MATCH($T342,Reliability!$C$23:$C$50,0)),0),0)*$H342*$X342*$Y342),$D342)*$R342</f>
        <v>76.270951621052745</v>
      </c>
      <c r="AF342" s="99">
        <f>MIN((IFERROR(IF(AND($V342&lt;=AF$1,$W342&gt;=AF$1),INDEX(Reliability!K$23:K$50,MATCH($S342,Reliability!$C$23:$C$50,0)),0),0)*IF($T342="n/a",$D342*$Y342,$G342)+IFERROR(IF(AND($V342&lt;=AF$1,$W342&gt;=AF$1),INDEX(Reliability!K$23:K$50,MATCH($T342,Reliability!$C$23:$C$50,0)),0),0)*$H342*$X342*$Y342),$D342)*$R342</f>
        <v>78.436308938487528</v>
      </c>
      <c r="AG342" s="99">
        <f>MIN((IFERROR(IF(AND($V342&lt;=AG$1,$W342&gt;=AG$1),INDEX(Reliability!L$23:L$50,MATCH($S342,Reliability!$C$23:$C$50,0)),0),0)*IF($T342="n/a",$D342*$Y342,$G342)+IFERROR(IF(AND($V342&lt;=AG$1,$W342&gt;=AG$1),INDEX(Reliability!L$23:L$50,MATCH($T342,Reliability!$C$23:$C$50,0)),0),0)*$H342*$X342*$Y342),$D342)*$R342</f>
        <v>75.128387673500498</v>
      </c>
      <c r="AH342" s="99">
        <f>MIN((IFERROR(IF(AND($V342&lt;=AH$1,$W342&gt;=AH$1),INDEX(Reliability!M$23:M$50,MATCH($S342,Reliability!$C$23:$C$50,0)),0),0)*IF($T342="n/a",$D342*$Y342,$G342)+IFERROR(IF(AND($V342&lt;=AH$1,$W342&gt;=AH$1),INDEX(Reliability!M$23:M$50,MATCH($T342,Reliability!$C$23:$C$50,0)),0),0)*$H342*$X342*$Y342),$D342)*$R342</f>
        <v>71.820466408513454</v>
      </c>
      <c r="AI342" s="99">
        <f>MIN((IFERROR(IF(AND($V342&lt;=AI$1,$W342&gt;=AI$1),INDEX(Reliability!N$23:N$50,MATCH($S342,Reliability!$C$23:$C$50,0)),0),0)*IF($T342="n/a",$D342*$Y342,$G342)+IFERROR(IF(AND($V342&lt;=AI$1,$W342&gt;=AI$1),INDEX(Reliability!N$23:N$50,MATCH($T342,Reliability!$C$23:$C$50,0)),0),0)*$H342*$X342*$Y342),$D342)*$R342</f>
        <v>68.51254514352641</v>
      </c>
      <c r="AJ342" s="99">
        <f>MIN((IFERROR(IF(AND($V342&lt;=AJ$1,$W342&gt;=AJ$1),INDEX(Reliability!O$23:O$50,MATCH($S342,Reliability!$C$23:$C$50,0)),0),0)*IF($T342="n/a",$D342*$Y342,$G342)+IFERROR(IF(AND($V342&lt;=AJ$1,$W342&gt;=AJ$1),INDEX(Reliability!O$23:O$50,MATCH($T342,Reliability!$C$23:$C$50,0)),0),0)*$H342*$X342*$Y342),$D342)*$R342</f>
        <v>65.204623878539365</v>
      </c>
      <c r="AK342" s="99">
        <f>MIN((IFERROR(IF(AND($V342&lt;=AK$1,$W342&gt;=AK$1),INDEX(Reliability!P$23:P$50,MATCH($S342,Reliability!$C$23:$C$50,0)),0),0)*IF($T342="n/a",$D342*$Y342,$G342)+IFERROR(IF(AND($V342&lt;=AK$1,$W342&gt;=AK$1),INDEX(Reliability!P$23:P$50,MATCH($T342,Reliability!$C$23:$C$50,0)),0),0)*$H342*$X342*$Y342),$D342)*$R342</f>
        <v>61.896702613552321</v>
      </c>
    </row>
    <row r="343" spans="2:37" x14ac:dyDescent="0.25">
      <c r="B343" s="118" t="str">
        <f>unique_contracts!B338</f>
        <v>GUERNS_6_VH2BM1</v>
      </c>
      <c r="C343" s="99" t="str">
        <f>unique_contracts!D338</f>
        <v>Online</v>
      </c>
      <c r="D343" s="117">
        <f>unique_contracts!J338</f>
        <v>1</v>
      </c>
      <c r="E343" s="99">
        <f>unique_contracts!M338</f>
        <v>0</v>
      </c>
      <c r="F343" s="99">
        <f>unique_contracts!N338</f>
        <v>0</v>
      </c>
      <c r="G343" s="99">
        <f>unique_contracts!P338</f>
        <v>0</v>
      </c>
      <c r="H343" s="99">
        <f>unique_contracts!R338</f>
        <v>0</v>
      </c>
      <c r="I343" s="99">
        <f>unique_contracts!V338</f>
        <v>0</v>
      </c>
      <c r="J343" s="118" t="str">
        <f>unique_contracts!AB338</f>
        <v>Buy</v>
      </c>
      <c r="K343" s="99">
        <f>unique_contracts!AM338</f>
        <v>2019</v>
      </c>
      <c r="L343" s="99">
        <f>unique_contracts!AN338</f>
        <v>7</v>
      </c>
      <c r="M343" s="99">
        <f>unique_contracts!AO338</f>
        <v>1</v>
      </c>
      <c r="N343" s="99">
        <f>unique_contracts!AP338</f>
        <v>2039</v>
      </c>
      <c r="O343" s="99">
        <f>unique_contracts!AQ338</f>
        <v>6</v>
      </c>
      <c r="P343" s="99">
        <f>unique_contracts!AR338</f>
        <v>30</v>
      </c>
      <c r="Q343" s="99" t="str">
        <f>unique_contracts!BP338</f>
        <v>EnergyCapacity</v>
      </c>
      <c r="R343" s="99">
        <f t="shared" si="35"/>
        <v>1</v>
      </c>
      <c r="S343" s="99" t="str">
        <f>IFERROR(IF(AND(I343&gt;0,E343="NotHybrid"),_xlfn.CONCAT(MAX(MIN(ROUNDDOWN(I343/D343,0),8),4),INDEX(resources!$G:$G,MATCH(B343,resources!$A:$A,0))),INDEX(resources!$G:$G,MATCH(B343,resources!$A:$A,0))),"n/a")</f>
        <v>biogas</v>
      </c>
      <c r="T343" s="99" t="str">
        <f t="shared" si="36"/>
        <v>n/a</v>
      </c>
      <c r="U343" s="99" t="str">
        <f t="shared" si="37"/>
        <v>biogas</v>
      </c>
      <c r="V343" s="99">
        <f t="shared" si="38"/>
        <v>2020</v>
      </c>
      <c r="W343" s="99">
        <f t="shared" si="39"/>
        <v>2038</v>
      </c>
      <c r="X343" s="116">
        <f t="shared" si="40"/>
        <v>1</v>
      </c>
      <c r="Y343" s="116">
        <f t="shared" si="41"/>
        <v>1</v>
      </c>
      <c r="Z343" s="99">
        <f>MIN((IFERROR(IF(AND($V343&lt;=Z$1,$W343&gt;=Z$1),INDEX(Reliability!E$23:E$50,MATCH($S343,Reliability!$C$23:$C$50,0)),0),0)*IF($T343="n/a",$D343*$Y343,$G343)+IFERROR(IF(AND($V343&lt;=Z$1,$W343&gt;=Z$1),INDEX(Reliability!E$23:E$50,MATCH($T343,Reliability!$C$23:$C$50,0)),0),0)*$H343*$X343*$Y343),$D343)*$R343</f>
        <v>0.74993508538984277</v>
      </c>
      <c r="AA343" s="99">
        <f>MIN((IFERROR(IF(AND($V343&lt;=AA$1,$W343&gt;=AA$1),INDEX(Reliability!F$23:F$50,MATCH($S343,Reliability!$C$23:$C$50,0)),0),0)*IF($T343="n/a",$D343*$Y343,$G343)+IFERROR(IF(AND($V343&lt;=AA$1,$W343&gt;=AA$1),INDEX(Reliability!F$23:F$50,MATCH($T343,Reliability!$C$23:$C$50,0)),0),0)*$H343*$X343*$Y343),$D343)*$R343</f>
        <v>0.76621477432747476</v>
      </c>
      <c r="AB343" s="99">
        <f>MIN((IFERROR(IF(AND($V343&lt;=AB$1,$W343&gt;=AB$1),INDEX(Reliability!G$23:G$50,MATCH($S343,Reliability!$C$23:$C$50,0)),0),0)*IF($T343="n/a",$D343*$Y343,$G343)+IFERROR(IF(AND($V343&lt;=AB$1,$W343&gt;=AB$1),INDEX(Reliability!G$23:G$50,MATCH($T343,Reliability!$C$23:$C$50,0)),0),0)*$H343*$X343*$Y343),$D343)*$R343</f>
        <v>0.78249446326510674</v>
      </c>
      <c r="AC343" s="99">
        <f>MIN((IFERROR(IF(AND($V343&lt;=AC$1,$W343&gt;=AC$1),INDEX(Reliability!H$23:H$50,MATCH($S343,Reliability!$C$23:$C$50,0)),0),0)*IF($T343="n/a",$D343*$Y343,$G343)+IFERROR(IF(AND($V343&lt;=AC$1,$W343&gt;=AC$1),INDEX(Reliability!H$23:H$50,MATCH($T343,Reliability!$C$23:$C$50,0)),0),0)*$H343*$X343*$Y343),$D343)*$R343</f>
        <v>0.78556571387656016</v>
      </c>
      <c r="AD343" s="99">
        <f>MIN((IFERROR(IF(AND($V343&lt;=AD$1,$W343&gt;=AD$1),INDEX(Reliability!I$23:I$50,MATCH($S343,Reliability!$C$23:$C$50,0)),0),0)*IF($T343="n/a",$D343*$Y343,$G343)+IFERROR(IF(AND($V343&lt;=AD$1,$W343&gt;=AD$1),INDEX(Reliability!I$23:I$50,MATCH($T343,Reliability!$C$23:$C$50,0)),0),0)*$H343*$X343*$Y343),$D343)*$R343</f>
        <v>0.78863696448801368</v>
      </c>
      <c r="AE343" s="99">
        <f>MIN((IFERROR(IF(AND($V343&lt;=AE$1,$W343&gt;=AE$1),INDEX(Reliability!J$23:J$50,MATCH($S343,Reliability!$C$23:$C$50,0)),0),0)*IF($T343="n/a",$D343*$Y343,$G343)+IFERROR(IF(AND($V343&lt;=AE$1,$W343&gt;=AE$1),INDEX(Reliability!J$23:J$50,MATCH($T343,Reliability!$C$23:$C$50,0)),0),0)*$H343*$X343*$Y343),$D343)*$R343</f>
        <v>0.77725397013863851</v>
      </c>
      <c r="AF343" s="99">
        <f>MIN((IFERROR(IF(AND($V343&lt;=AF$1,$W343&gt;=AF$1),INDEX(Reliability!K$23:K$50,MATCH($S343,Reliability!$C$23:$C$50,0)),0),0)*IF($T343="n/a",$D343*$Y343,$G343)+IFERROR(IF(AND($V343&lt;=AF$1,$W343&gt;=AF$1),INDEX(Reliability!K$23:K$50,MATCH($T343,Reliability!$C$23:$C$50,0)),0),0)*$H343*$X343*$Y343),$D343)*$R343</f>
        <v>0.76587097578926322</v>
      </c>
      <c r="AG343" s="99">
        <f>MIN((IFERROR(IF(AND($V343&lt;=AG$1,$W343&gt;=AG$1),INDEX(Reliability!L$23:L$50,MATCH($S343,Reliability!$C$23:$C$50,0)),0),0)*IF($T343="n/a",$D343*$Y343,$G343)+IFERROR(IF(AND($V343&lt;=AG$1,$W343&gt;=AG$1),INDEX(Reliability!L$23:L$50,MATCH($T343,Reliability!$C$23:$C$50,0)),0),0)*$H343*$X343*$Y343),$D343)*$R343</f>
        <v>0.78423035140973241</v>
      </c>
      <c r="AH343" s="99">
        <f>MIN((IFERROR(IF(AND($V343&lt;=AH$1,$W343&gt;=AH$1),INDEX(Reliability!M$23:M$50,MATCH($S343,Reliability!$C$23:$C$50,0)),0),0)*IF($T343="n/a",$D343*$Y343,$G343)+IFERROR(IF(AND($V343&lt;=AH$1,$W343&gt;=AH$1),INDEX(Reliability!M$23:M$50,MATCH($T343,Reliability!$C$23:$C$50,0)),0),0)*$H343*$X343*$Y343),$D343)*$R343</f>
        <v>0.80258972703020159</v>
      </c>
      <c r="AI343" s="99">
        <f>MIN((IFERROR(IF(AND($V343&lt;=AI$1,$W343&gt;=AI$1),INDEX(Reliability!N$23:N$50,MATCH($S343,Reliability!$C$23:$C$50,0)),0),0)*IF($T343="n/a",$D343*$Y343,$G343)+IFERROR(IF(AND($V343&lt;=AI$1,$W343&gt;=AI$1),INDEX(Reliability!N$23:N$50,MATCH($T343,Reliability!$C$23:$C$50,0)),0),0)*$H343*$X343*$Y343),$D343)*$R343</f>
        <v>0.82094910265067078</v>
      </c>
      <c r="AJ343" s="99">
        <f>MIN((IFERROR(IF(AND($V343&lt;=AJ$1,$W343&gt;=AJ$1),INDEX(Reliability!O$23:O$50,MATCH($S343,Reliability!$C$23:$C$50,0)),0),0)*IF($T343="n/a",$D343*$Y343,$G343)+IFERROR(IF(AND($V343&lt;=AJ$1,$W343&gt;=AJ$1),INDEX(Reliability!O$23:O$50,MATCH($T343,Reliability!$C$23:$C$50,0)),0),0)*$H343*$X343*$Y343),$D343)*$R343</f>
        <v>0.83930847827113997</v>
      </c>
      <c r="AK343" s="99">
        <f>MIN((IFERROR(IF(AND($V343&lt;=AK$1,$W343&gt;=AK$1),INDEX(Reliability!P$23:P$50,MATCH($S343,Reliability!$C$23:$C$50,0)),0),0)*IF($T343="n/a",$D343*$Y343,$G343)+IFERROR(IF(AND($V343&lt;=AK$1,$W343&gt;=AK$1),INDEX(Reliability!P$23:P$50,MATCH($T343,Reliability!$C$23:$C$50,0)),0),0)*$H343*$X343*$Y343),$D343)*$R343</f>
        <v>0.85766785389160938</v>
      </c>
    </row>
    <row r="344" spans="2:37" x14ac:dyDescent="0.25">
      <c r="B344" s="118" t="str">
        <f>unique_contracts!B339</f>
        <v>GUERNS_6_SOLAR</v>
      </c>
      <c r="C344" s="99" t="str">
        <f>unique_contracts!D339</f>
        <v>Online</v>
      </c>
      <c r="D344" s="117">
        <f>unique_contracts!J339</f>
        <v>20</v>
      </c>
      <c r="E344" s="99">
        <f>unique_contracts!M339</f>
        <v>0</v>
      </c>
      <c r="F344" s="99">
        <f>unique_contracts!N339</f>
        <v>0</v>
      </c>
      <c r="G344" s="99">
        <f>unique_contracts!P339</f>
        <v>0</v>
      </c>
      <c r="H344" s="99">
        <f>unique_contracts!R339</f>
        <v>0</v>
      </c>
      <c r="I344" s="99">
        <f>unique_contracts!V339</f>
        <v>0</v>
      </c>
      <c r="J344" s="118" t="str">
        <f>unique_contracts!AB339</f>
        <v>Owned</v>
      </c>
      <c r="K344" s="99">
        <f>unique_contracts!AM339</f>
        <v>2013</v>
      </c>
      <c r="L344" s="99">
        <f>unique_contracts!AN339</f>
        <v>9</v>
      </c>
      <c r="M344" s="99">
        <f>unique_contracts!AO339</f>
        <v>18</v>
      </c>
      <c r="N344" s="99">
        <f>unique_contracts!AP339</f>
        <v>2038</v>
      </c>
      <c r="O344" s="99">
        <f>unique_contracts!AQ339</f>
        <v>9</v>
      </c>
      <c r="P344" s="99">
        <f>unique_contracts!AR339</f>
        <v>17</v>
      </c>
      <c r="Q344" s="99" t="str">
        <f>unique_contracts!BP339</f>
        <v>EnergyCapacity</v>
      </c>
      <c r="R344" s="99">
        <f t="shared" si="35"/>
        <v>1</v>
      </c>
      <c r="S344" s="99" t="str">
        <f>IFERROR(IF(AND(I344&gt;0,E344="NotHybrid"),_xlfn.CONCAT(MAX(MIN(ROUNDDOWN(I344/D344,0),8),4),INDEX(resources!$G:$G,MATCH(B344,resources!$A:$A,0))),INDEX(resources!$G:$G,MATCH(B344,resources!$A:$A,0))),"n/a")</f>
        <v>utility_pv</v>
      </c>
      <c r="T344" s="99" t="str">
        <f t="shared" si="36"/>
        <v>n/a</v>
      </c>
      <c r="U344" s="99" t="str">
        <f t="shared" si="37"/>
        <v>utility_pv</v>
      </c>
      <c r="V344" s="99">
        <f t="shared" si="38"/>
        <v>2014</v>
      </c>
      <c r="W344" s="99">
        <f t="shared" si="39"/>
        <v>2037</v>
      </c>
      <c r="X344" s="116">
        <f t="shared" si="40"/>
        <v>1</v>
      </c>
      <c r="Y344" s="116">
        <f t="shared" si="41"/>
        <v>1</v>
      </c>
      <c r="Z344" s="99">
        <f>MIN((IFERROR(IF(AND($V344&lt;=Z$1,$W344&gt;=Z$1),INDEX(Reliability!E$23:E$50,MATCH($S344,Reliability!$C$23:$C$50,0)),0),0)*IF($T344="n/a",$D344*$Y344,$G344)+IFERROR(IF(AND($V344&lt;=Z$1,$W344&gt;=Z$1),INDEX(Reliability!E$23:E$50,MATCH($T344,Reliability!$C$23:$C$50,0)),0),0)*$H344*$X344*$Y344),$D344)*$R344</f>
        <v>2.4869168310564018</v>
      </c>
      <c r="AA344" s="99">
        <f>MIN((IFERROR(IF(AND($V344&lt;=AA$1,$W344&gt;=AA$1),INDEX(Reliability!F$23:F$50,MATCH($S344,Reliability!$C$23:$C$50,0)),0),0)*IF($T344="n/a",$D344*$Y344,$G344)+IFERROR(IF(AND($V344&lt;=AA$1,$W344&gt;=AA$1),INDEX(Reliability!F$23:F$50,MATCH($T344,Reliability!$C$23:$C$50,0)),0),0)*$H344*$X344*$Y344),$D344)*$R344</f>
        <v>2.4205888606664079</v>
      </c>
      <c r="AB344" s="99">
        <f>MIN((IFERROR(IF(AND($V344&lt;=AB$1,$W344&gt;=AB$1),INDEX(Reliability!G$23:G$50,MATCH($S344,Reliability!$C$23:$C$50,0)),0),0)*IF($T344="n/a",$D344*$Y344,$G344)+IFERROR(IF(AND($V344&lt;=AB$1,$W344&gt;=AB$1),INDEX(Reliability!G$23:G$50,MATCH($T344,Reliability!$C$23:$C$50,0)),0),0)*$H344*$X344*$Y344),$D344)*$R344</f>
        <v>2.3542608902764135</v>
      </c>
      <c r="AC344" s="99">
        <f>MIN((IFERROR(IF(AND($V344&lt;=AC$1,$W344&gt;=AC$1),INDEX(Reliability!H$23:H$50,MATCH($S344,Reliability!$C$23:$C$50,0)),0),0)*IF($T344="n/a",$D344*$Y344,$G344)+IFERROR(IF(AND($V344&lt;=AC$1,$W344&gt;=AC$1),INDEX(Reliability!H$23:H$50,MATCH($T344,Reliability!$C$23:$C$50,0)),0),0)*$H344*$X344*$Y344),$D344)*$R344</f>
        <v>2.0032409479598239</v>
      </c>
      <c r="AD344" s="99">
        <f>MIN((IFERROR(IF(AND($V344&lt;=AD$1,$W344&gt;=AD$1),INDEX(Reliability!I$23:I$50,MATCH($S344,Reliability!$C$23:$C$50,0)),0),0)*IF($T344="n/a",$D344*$Y344,$G344)+IFERROR(IF(AND($V344&lt;=AD$1,$W344&gt;=AD$1),INDEX(Reliability!I$23:I$50,MATCH($T344,Reliability!$C$23:$C$50,0)),0),0)*$H344*$X344*$Y344),$D344)*$R344</f>
        <v>1.6522210056432347</v>
      </c>
      <c r="AE344" s="99">
        <f>MIN((IFERROR(IF(AND($V344&lt;=AE$1,$W344&gt;=AE$1),INDEX(Reliability!J$23:J$50,MATCH($S344,Reliability!$C$23:$C$50,0)),0),0)*IF($T344="n/a",$D344*$Y344,$G344)+IFERROR(IF(AND($V344&lt;=AE$1,$W344&gt;=AE$1),INDEX(Reliability!J$23:J$50,MATCH($T344,Reliability!$C$23:$C$50,0)),0),0)*$H344*$X344*$Y344),$D344)*$R344</f>
        <v>1.5320922510014801</v>
      </c>
      <c r="AF344" s="99">
        <f>MIN((IFERROR(IF(AND($V344&lt;=AF$1,$W344&gt;=AF$1),INDEX(Reliability!K$23:K$50,MATCH($S344,Reliability!$C$23:$C$50,0)),0),0)*IF($T344="n/a",$D344*$Y344,$G344)+IFERROR(IF(AND($V344&lt;=AF$1,$W344&gt;=AF$1),INDEX(Reliability!K$23:K$50,MATCH($T344,Reliability!$C$23:$C$50,0)),0),0)*$H344*$X344*$Y344),$D344)*$R344</f>
        <v>1.4119634963597252</v>
      </c>
      <c r="AG344" s="99">
        <f>MIN((IFERROR(IF(AND($V344&lt;=AG$1,$W344&gt;=AG$1),INDEX(Reliability!L$23:L$50,MATCH($S344,Reliability!$C$23:$C$50,0)),0),0)*IF($T344="n/a",$D344*$Y344,$G344)+IFERROR(IF(AND($V344&lt;=AG$1,$W344&gt;=AG$1),INDEX(Reliability!L$23:L$50,MATCH($T344,Reliability!$C$23:$C$50,0)),0),0)*$H344*$X344*$Y344),$D344)*$R344</f>
        <v>1.3855707970877802</v>
      </c>
      <c r="AH344" s="99">
        <f>MIN((IFERROR(IF(AND($V344&lt;=AH$1,$W344&gt;=AH$1),INDEX(Reliability!M$23:M$50,MATCH($S344,Reliability!$C$23:$C$50,0)),0),0)*IF($T344="n/a",$D344*$Y344,$G344)+IFERROR(IF(AND($V344&lt;=AH$1,$W344&gt;=AH$1),INDEX(Reliability!M$23:M$50,MATCH($T344,Reliability!$C$23:$C$50,0)),0),0)*$H344*$X344*$Y344),$D344)*$R344</f>
        <v>1.359178097815835</v>
      </c>
      <c r="AI344" s="99">
        <f>MIN((IFERROR(IF(AND($V344&lt;=AI$1,$W344&gt;=AI$1),INDEX(Reliability!N$23:N$50,MATCH($S344,Reliability!$C$23:$C$50,0)),0),0)*IF($T344="n/a",$D344*$Y344,$G344)+IFERROR(IF(AND($V344&lt;=AI$1,$W344&gt;=AI$1),INDEX(Reliability!N$23:N$50,MATCH($T344,Reliability!$C$23:$C$50,0)),0),0)*$H344*$X344*$Y344),$D344)*$R344</f>
        <v>1.3327853985438898</v>
      </c>
      <c r="AJ344" s="99">
        <f>MIN((IFERROR(IF(AND($V344&lt;=AJ$1,$W344&gt;=AJ$1),INDEX(Reliability!O$23:O$50,MATCH($S344,Reliability!$C$23:$C$50,0)),0),0)*IF($T344="n/a",$D344*$Y344,$G344)+IFERROR(IF(AND($V344&lt;=AJ$1,$W344&gt;=AJ$1),INDEX(Reliability!O$23:O$50,MATCH($T344,Reliability!$C$23:$C$50,0)),0),0)*$H344*$X344*$Y344),$D344)*$R344</f>
        <v>1.3063926992719446</v>
      </c>
      <c r="AK344" s="99">
        <f>MIN((IFERROR(IF(AND($V344&lt;=AK$1,$W344&gt;=AK$1),INDEX(Reliability!P$23:P$50,MATCH($S344,Reliability!$C$23:$C$50,0)),0),0)*IF($T344="n/a",$D344*$Y344,$G344)+IFERROR(IF(AND($V344&lt;=AK$1,$W344&gt;=AK$1),INDEX(Reliability!P$23:P$50,MATCH($T344,Reliability!$C$23:$C$50,0)),0),0)*$H344*$X344*$Y344),$D344)*$R344</f>
        <v>1.28</v>
      </c>
    </row>
    <row r="345" spans="2:37" x14ac:dyDescent="0.25">
      <c r="B345" s="118" t="str">
        <f>unique_contracts!B340</f>
        <v>GUERNS_6_HD3BM3</v>
      </c>
      <c r="C345" s="99" t="str">
        <f>unique_contracts!D340</f>
        <v>Online</v>
      </c>
      <c r="D345" s="117">
        <f>unique_contracts!J340</f>
        <v>1.028</v>
      </c>
      <c r="E345" s="99">
        <f>unique_contracts!M340</f>
        <v>0</v>
      </c>
      <c r="F345" s="99">
        <f>unique_contracts!N340</f>
        <v>0</v>
      </c>
      <c r="G345" s="99">
        <f>unique_contracts!P340</f>
        <v>0</v>
      </c>
      <c r="H345" s="99">
        <f>unique_contracts!R340</f>
        <v>0</v>
      </c>
      <c r="I345" s="99">
        <f>unique_contracts!V340</f>
        <v>0</v>
      </c>
      <c r="J345" s="118" t="str">
        <f>unique_contracts!AB340</f>
        <v>Buy</v>
      </c>
      <c r="K345" s="99">
        <f>unique_contracts!AM340</f>
        <v>2019</v>
      </c>
      <c r="L345" s="99">
        <f>unique_contracts!AN340</f>
        <v>7</v>
      </c>
      <c r="M345" s="99">
        <f>unique_contracts!AO340</f>
        <v>1</v>
      </c>
      <c r="N345" s="99">
        <f>unique_contracts!AP340</f>
        <v>2039</v>
      </c>
      <c r="O345" s="99">
        <f>unique_contracts!AQ340</f>
        <v>6</v>
      </c>
      <c r="P345" s="99">
        <f>unique_contracts!AR340</f>
        <v>30</v>
      </c>
      <c r="Q345" s="99" t="str">
        <f>unique_contracts!BP340</f>
        <v>EnergyCapacity</v>
      </c>
      <c r="R345" s="99">
        <f t="shared" si="35"/>
        <v>1</v>
      </c>
      <c r="S345" s="99" t="str">
        <f>IFERROR(IF(AND(I345&gt;0,E345="NotHybrid"),_xlfn.CONCAT(MAX(MIN(ROUNDDOWN(I345/D345,0),8),4),INDEX(resources!$G:$G,MATCH(B345,resources!$A:$A,0))),INDEX(resources!$G:$G,MATCH(B345,resources!$A:$A,0))),"n/a")</f>
        <v>biogas</v>
      </c>
      <c r="T345" s="99" t="str">
        <f t="shared" si="36"/>
        <v>n/a</v>
      </c>
      <c r="U345" s="99" t="str">
        <f t="shared" si="37"/>
        <v>biogas</v>
      </c>
      <c r="V345" s="99">
        <f t="shared" si="38"/>
        <v>2020</v>
      </c>
      <c r="W345" s="99">
        <f t="shared" si="39"/>
        <v>2038</v>
      </c>
      <c r="X345" s="116">
        <f t="shared" si="40"/>
        <v>1</v>
      </c>
      <c r="Y345" s="116">
        <f t="shared" si="41"/>
        <v>1</v>
      </c>
      <c r="Z345" s="99">
        <f>MIN((IFERROR(IF(AND($V345&lt;=Z$1,$W345&gt;=Z$1),INDEX(Reliability!E$23:E$50,MATCH($S345,Reliability!$C$23:$C$50,0)),0),0)*IF($T345="n/a",$D345*$Y345,$G345)+IFERROR(IF(AND($V345&lt;=Z$1,$W345&gt;=Z$1),INDEX(Reliability!E$23:E$50,MATCH($T345,Reliability!$C$23:$C$50,0)),0),0)*$H345*$X345*$Y345),$D345)*$R345</f>
        <v>0.77093326778075844</v>
      </c>
      <c r="AA345" s="99">
        <f>MIN((IFERROR(IF(AND($V345&lt;=AA$1,$W345&gt;=AA$1),INDEX(Reliability!F$23:F$50,MATCH($S345,Reliability!$C$23:$C$50,0)),0),0)*IF($T345="n/a",$D345*$Y345,$G345)+IFERROR(IF(AND($V345&lt;=AA$1,$W345&gt;=AA$1),INDEX(Reliability!F$23:F$50,MATCH($T345,Reliability!$C$23:$C$50,0)),0),0)*$H345*$X345*$Y345),$D345)*$R345</f>
        <v>0.78766878800864404</v>
      </c>
      <c r="AB345" s="99">
        <f>MIN((IFERROR(IF(AND($V345&lt;=AB$1,$W345&gt;=AB$1),INDEX(Reliability!G$23:G$50,MATCH($S345,Reliability!$C$23:$C$50,0)),0),0)*IF($T345="n/a",$D345*$Y345,$G345)+IFERROR(IF(AND($V345&lt;=AB$1,$W345&gt;=AB$1),INDEX(Reliability!G$23:G$50,MATCH($T345,Reliability!$C$23:$C$50,0)),0),0)*$H345*$X345*$Y345),$D345)*$R345</f>
        <v>0.80440430823652975</v>
      </c>
      <c r="AC345" s="99">
        <f>MIN((IFERROR(IF(AND($V345&lt;=AC$1,$W345&gt;=AC$1),INDEX(Reliability!H$23:H$50,MATCH($S345,Reliability!$C$23:$C$50,0)),0),0)*IF($T345="n/a",$D345*$Y345,$G345)+IFERROR(IF(AND($V345&lt;=AC$1,$W345&gt;=AC$1),INDEX(Reliability!H$23:H$50,MATCH($T345,Reliability!$C$23:$C$50,0)),0),0)*$H345*$X345*$Y345),$D345)*$R345</f>
        <v>0.80756155386510386</v>
      </c>
      <c r="AD345" s="99">
        <f>MIN((IFERROR(IF(AND($V345&lt;=AD$1,$W345&gt;=AD$1),INDEX(Reliability!I$23:I$50,MATCH($S345,Reliability!$C$23:$C$50,0)),0),0)*IF($T345="n/a",$D345*$Y345,$G345)+IFERROR(IF(AND($V345&lt;=AD$1,$W345&gt;=AD$1),INDEX(Reliability!I$23:I$50,MATCH($T345,Reliability!$C$23:$C$50,0)),0),0)*$H345*$X345*$Y345),$D345)*$R345</f>
        <v>0.81071879949367809</v>
      </c>
      <c r="AE345" s="99">
        <f>MIN((IFERROR(IF(AND($V345&lt;=AE$1,$W345&gt;=AE$1),INDEX(Reliability!J$23:J$50,MATCH($S345,Reliability!$C$23:$C$50,0)),0),0)*IF($T345="n/a",$D345*$Y345,$G345)+IFERROR(IF(AND($V345&lt;=AE$1,$W345&gt;=AE$1),INDEX(Reliability!J$23:J$50,MATCH($T345,Reliability!$C$23:$C$50,0)),0),0)*$H345*$X345*$Y345),$D345)*$R345</f>
        <v>0.79901708130252036</v>
      </c>
      <c r="AF345" s="99">
        <f>MIN((IFERROR(IF(AND($V345&lt;=AF$1,$W345&gt;=AF$1),INDEX(Reliability!K$23:K$50,MATCH($S345,Reliability!$C$23:$C$50,0)),0),0)*IF($T345="n/a",$D345*$Y345,$G345)+IFERROR(IF(AND($V345&lt;=AF$1,$W345&gt;=AF$1),INDEX(Reliability!K$23:K$50,MATCH($T345,Reliability!$C$23:$C$50,0)),0),0)*$H345*$X345*$Y345),$D345)*$R345</f>
        <v>0.78731536311136263</v>
      </c>
      <c r="AG345" s="99">
        <f>MIN((IFERROR(IF(AND($V345&lt;=AG$1,$W345&gt;=AG$1),INDEX(Reliability!L$23:L$50,MATCH($S345,Reliability!$C$23:$C$50,0)),0),0)*IF($T345="n/a",$D345*$Y345,$G345)+IFERROR(IF(AND($V345&lt;=AG$1,$W345&gt;=AG$1),INDEX(Reliability!L$23:L$50,MATCH($T345,Reliability!$C$23:$C$50,0)),0),0)*$H345*$X345*$Y345),$D345)*$R345</f>
        <v>0.80618880124920489</v>
      </c>
      <c r="AH345" s="99">
        <f>MIN((IFERROR(IF(AND($V345&lt;=AH$1,$W345&gt;=AH$1),INDEX(Reliability!M$23:M$50,MATCH($S345,Reliability!$C$23:$C$50,0)),0),0)*IF($T345="n/a",$D345*$Y345,$G345)+IFERROR(IF(AND($V345&lt;=AH$1,$W345&gt;=AH$1),INDEX(Reliability!M$23:M$50,MATCH($T345,Reliability!$C$23:$C$50,0)),0),0)*$H345*$X345*$Y345),$D345)*$R345</f>
        <v>0.82506223938704726</v>
      </c>
      <c r="AI345" s="99">
        <f>MIN((IFERROR(IF(AND($V345&lt;=AI$1,$W345&gt;=AI$1),INDEX(Reliability!N$23:N$50,MATCH($S345,Reliability!$C$23:$C$50,0)),0),0)*IF($T345="n/a",$D345*$Y345,$G345)+IFERROR(IF(AND($V345&lt;=AI$1,$W345&gt;=AI$1),INDEX(Reliability!N$23:N$50,MATCH($T345,Reliability!$C$23:$C$50,0)),0),0)*$H345*$X345*$Y345),$D345)*$R345</f>
        <v>0.84393567752488963</v>
      </c>
      <c r="AJ345" s="99">
        <f>MIN((IFERROR(IF(AND($V345&lt;=AJ$1,$W345&gt;=AJ$1),INDEX(Reliability!O$23:O$50,MATCH($S345,Reliability!$C$23:$C$50,0)),0),0)*IF($T345="n/a",$D345*$Y345,$G345)+IFERROR(IF(AND($V345&lt;=AJ$1,$W345&gt;=AJ$1),INDEX(Reliability!O$23:O$50,MATCH($T345,Reliability!$C$23:$C$50,0)),0),0)*$H345*$X345*$Y345),$D345)*$R345</f>
        <v>0.86280911566273188</v>
      </c>
      <c r="AK345" s="99">
        <f>MIN((IFERROR(IF(AND($V345&lt;=AK$1,$W345&gt;=AK$1),INDEX(Reliability!P$23:P$50,MATCH($S345,Reliability!$C$23:$C$50,0)),0),0)*IF($T345="n/a",$D345*$Y345,$G345)+IFERROR(IF(AND($V345&lt;=AK$1,$W345&gt;=AK$1),INDEX(Reliability!P$23:P$50,MATCH($T345,Reliability!$C$23:$C$50,0)),0),0)*$H345*$X345*$Y345),$D345)*$R345</f>
        <v>0.88168255380057448</v>
      </c>
    </row>
    <row r="346" spans="2:37" x14ac:dyDescent="0.25">
      <c r="B346" s="118" t="str">
        <f>unique_contracts!B341</f>
        <v>GRZZLY_1_BERKLY</v>
      </c>
      <c r="C346" s="99" t="str">
        <f>unique_contracts!D341</f>
        <v>Online</v>
      </c>
      <c r="D346" s="117">
        <f>unique_contracts!J341</f>
        <v>9.9</v>
      </c>
      <c r="E346" s="99">
        <f>unique_contracts!M341</f>
        <v>0</v>
      </c>
      <c r="F346" s="99">
        <f>unique_contracts!N341</f>
        <v>0</v>
      </c>
      <c r="G346" s="99">
        <f>unique_contracts!P341</f>
        <v>0</v>
      </c>
      <c r="H346" s="99">
        <f>unique_contracts!R341</f>
        <v>0</v>
      </c>
      <c r="I346" s="99">
        <f>unique_contracts!V341</f>
        <v>0</v>
      </c>
      <c r="J346" s="118" t="str">
        <f>unique_contracts!AB341</f>
        <v>Buy</v>
      </c>
      <c r="K346" s="99">
        <f>unique_contracts!AM341</f>
        <v>2017</v>
      </c>
      <c r="L346" s="99">
        <f>unique_contracts!AN341</f>
        <v>8</v>
      </c>
      <c r="M346" s="99">
        <f>unique_contracts!AO341</f>
        <v>1</v>
      </c>
      <c r="N346" s="99">
        <f>unique_contracts!AP341</f>
        <v>2024</v>
      </c>
      <c r="O346" s="99">
        <f>unique_contracts!AQ341</f>
        <v>7</v>
      </c>
      <c r="P346" s="99">
        <f>unique_contracts!AR341</f>
        <v>31</v>
      </c>
      <c r="Q346" s="99" t="str">
        <f>unique_contracts!BP341</f>
        <v>EnergyCapacity</v>
      </c>
      <c r="R346" s="99">
        <f t="shared" si="35"/>
        <v>1</v>
      </c>
      <c r="S346" s="99" t="str">
        <f>IFERROR(IF(AND(I346&gt;0,E346="NotHybrid"),_xlfn.CONCAT(MAX(MIN(ROUNDDOWN(I346/D346,0),8),4),INDEX(resources!$G:$G,MATCH(B346,resources!$A:$A,0))),INDEX(resources!$G:$G,MATCH(B346,resources!$A:$A,0))),"n/a")</f>
        <v>cogen</v>
      </c>
      <c r="T346" s="99" t="str">
        <f t="shared" si="36"/>
        <v>n/a</v>
      </c>
      <c r="U346" s="99" t="str">
        <f t="shared" si="37"/>
        <v>cogen</v>
      </c>
      <c r="V346" s="99">
        <f t="shared" si="38"/>
        <v>2018</v>
      </c>
      <c r="W346" s="99">
        <f t="shared" si="39"/>
        <v>2023</v>
      </c>
      <c r="X346" s="116">
        <f t="shared" si="40"/>
        <v>1</v>
      </c>
      <c r="Y346" s="116">
        <f t="shared" si="41"/>
        <v>1</v>
      </c>
      <c r="Z346" s="99">
        <f>MIN((IFERROR(IF(AND($V346&lt;=Z$1,$W346&gt;=Z$1),INDEX(Reliability!E$23:E$50,MATCH($S346,Reliability!$C$23:$C$50,0)),0),0)*IF($T346="n/a",$D346*$Y346,$G346)+IFERROR(IF(AND($V346&lt;=Z$1,$W346&gt;=Z$1),INDEX(Reliability!E$23:E$50,MATCH($T346,Reliability!$C$23:$C$50,0)),0),0)*$H346*$X346*$Y346),$D346)*$R346</f>
        <v>0</v>
      </c>
      <c r="AA346" s="99">
        <f>MIN((IFERROR(IF(AND($V346&lt;=AA$1,$W346&gt;=AA$1),INDEX(Reliability!F$23:F$50,MATCH($S346,Reliability!$C$23:$C$50,0)),0),0)*IF($T346="n/a",$D346*$Y346,$G346)+IFERROR(IF(AND($V346&lt;=AA$1,$W346&gt;=AA$1),INDEX(Reliability!F$23:F$50,MATCH($T346,Reliability!$C$23:$C$50,0)),0),0)*$H346*$X346*$Y346),$D346)*$R346</f>
        <v>0</v>
      </c>
      <c r="AB346" s="99">
        <f>MIN((IFERROR(IF(AND($V346&lt;=AB$1,$W346&gt;=AB$1),INDEX(Reliability!G$23:G$50,MATCH($S346,Reliability!$C$23:$C$50,0)),0),0)*IF($T346="n/a",$D346*$Y346,$G346)+IFERROR(IF(AND($V346&lt;=AB$1,$W346&gt;=AB$1),INDEX(Reliability!G$23:G$50,MATCH($T346,Reliability!$C$23:$C$50,0)),0),0)*$H346*$X346*$Y346),$D346)*$R346</f>
        <v>0</v>
      </c>
      <c r="AC346" s="99">
        <f>MIN((IFERROR(IF(AND($V346&lt;=AC$1,$W346&gt;=AC$1),INDEX(Reliability!H$23:H$50,MATCH($S346,Reliability!$C$23:$C$50,0)),0),0)*IF($T346="n/a",$D346*$Y346,$G346)+IFERROR(IF(AND($V346&lt;=AC$1,$W346&gt;=AC$1),INDEX(Reliability!H$23:H$50,MATCH($T346,Reliability!$C$23:$C$50,0)),0),0)*$H346*$X346*$Y346),$D346)*$R346</f>
        <v>0</v>
      </c>
      <c r="AD346" s="99">
        <f>MIN((IFERROR(IF(AND($V346&lt;=AD$1,$W346&gt;=AD$1),INDEX(Reliability!I$23:I$50,MATCH($S346,Reliability!$C$23:$C$50,0)),0),0)*IF($T346="n/a",$D346*$Y346,$G346)+IFERROR(IF(AND($V346&lt;=AD$1,$W346&gt;=AD$1),INDEX(Reliability!I$23:I$50,MATCH($T346,Reliability!$C$23:$C$50,0)),0),0)*$H346*$X346*$Y346),$D346)*$R346</f>
        <v>0</v>
      </c>
      <c r="AE346" s="99">
        <f>MIN((IFERROR(IF(AND($V346&lt;=AE$1,$W346&gt;=AE$1),INDEX(Reliability!J$23:J$50,MATCH($S346,Reliability!$C$23:$C$50,0)),0),0)*IF($T346="n/a",$D346*$Y346,$G346)+IFERROR(IF(AND($V346&lt;=AE$1,$W346&gt;=AE$1),INDEX(Reliability!J$23:J$50,MATCH($T346,Reliability!$C$23:$C$50,0)),0),0)*$H346*$X346*$Y346),$D346)*$R346</f>
        <v>0</v>
      </c>
      <c r="AF346" s="99">
        <f>MIN((IFERROR(IF(AND($V346&lt;=AF$1,$W346&gt;=AF$1),INDEX(Reliability!K$23:K$50,MATCH($S346,Reliability!$C$23:$C$50,0)),0),0)*IF($T346="n/a",$D346*$Y346,$G346)+IFERROR(IF(AND($V346&lt;=AF$1,$W346&gt;=AF$1),INDEX(Reliability!K$23:K$50,MATCH($T346,Reliability!$C$23:$C$50,0)),0),0)*$H346*$X346*$Y346),$D346)*$R346</f>
        <v>0</v>
      </c>
      <c r="AG346" s="99">
        <f>MIN((IFERROR(IF(AND($V346&lt;=AG$1,$W346&gt;=AG$1),INDEX(Reliability!L$23:L$50,MATCH($S346,Reliability!$C$23:$C$50,0)),0),0)*IF($T346="n/a",$D346*$Y346,$G346)+IFERROR(IF(AND($V346&lt;=AG$1,$W346&gt;=AG$1),INDEX(Reliability!L$23:L$50,MATCH($T346,Reliability!$C$23:$C$50,0)),0),0)*$H346*$X346*$Y346),$D346)*$R346</f>
        <v>0</v>
      </c>
      <c r="AH346" s="99">
        <f>MIN((IFERROR(IF(AND($V346&lt;=AH$1,$W346&gt;=AH$1),INDEX(Reliability!M$23:M$50,MATCH($S346,Reliability!$C$23:$C$50,0)),0),0)*IF($T346="n/a",$D346*$Y346,$G346)+IFERROR(IF(AND($V346&lt;=AH$1,$W346&gt;=AH$1),INDEX(Reliability!M$23:M$50,MATCH($T346,Reliability!$C$23:$C$50,0)),0),0)*$H346*$X346*$Y346),$D346)*$R346</f>
        <v>0</v>
      </c>
      <c r="AI346" s="99">
        <f>MIN((IFERROR(IF(AND($V346&lt;=AI$1,$W346&gt;=AI$1),INDEX(Reliability!N$23:N$50,MATCH($S346,Reliability!$C$23:$C$50,0)),0),0)*IF($T346="n/a",$D346*$Y346,$G346)+IFERROR(IF(AND($V346&lt;=AI$1,$W346&gt;=AI$1),INDEX(Reliability!N$23:N$50,MATCH($T346,Reliability!$C$23:$C$50,0)),0),0)*$H346*$X346*$Y346),$D346)*$R346</f>
        <v>0</v>
      </c>
      <c r="AJ346" s="99">
        <f>MIN((IFERROR(IF(AND($V346&lt;=AJ$1,$W346&gt;=AJ$1),INDEX(Reliability!O$23:O$50,MATCH($S346,Reliability!$C$23:$C$50,0)),0),0)*IF($T346="n/a",$D346*$Y346,$G346)+IFERROR(IF(AND($V346&lt;=AJ$1,$W346&gt;=AJ$1),INDEX(Reliability!O$23:O$50,MATCH($T346,Reliability!$C$23:$C$50,0)),0),0)*$H346*$X346*$Y346),$D346)*$R346</f>
        <v>0</v>
      </c>
      <c r="AK346" s="99">
        <f>MIN((IFERROR(IF(AND($V346&lt;=AK$1,$W346&gt;=AK$1),INDEX(Reliability!P$23:P$50,MATCH($S346,Reliability!$C$23:$C$50,0)),0),0)*IF($T346="n/a",$D346*$Y346,$G346)+IFERROR(IF(AND($V346&lt;=AK$1,$W346&gt;=AK$1),INDEX(Reliability!P$23:P$50,MATCH($T346,Reliability!$C$23:$C$50,0)),0),0)*$H346*$X346*$Y346),$D346)*$R346</f>
        <v>0</v>
      </c>
    </row>
    <row r="347" spans="2:37" x14ac:dyDescent="0.25">
      <c r="B347" s="118" t="str">
        <f>unique_contracts!B342</f>
        <v>GRSCRK_6_BGCKWW</v>
      </c>
      <c r="C347" s="99" t="str">
        <f>unique_contracts!D342</f>
        <v>Online</v>
      </c>
      <c r="D347" s="117">
        <f>unique_contracts!J342</f>
        <v>4.8</v>
      </c>
      <c r="E347" s="99">
        <f>unique_contracts!M342</f>
        <v>0</v>
      </c>
      <c r="F347" s="99">
        <f>unique_contracts!N342</f>
        <v>0</v>
      </c>
      <c r="G347" s="99">
        <f>unique_contracts!P342</f>
        <v>0</v>
      </c>
      <c r="H347" s="99">
        <f>unique_contracts!R342</f>
        <v>0</v>
      </c>
      <c r="I347" s="99">
        <f>unique_contracts!V342</f>
        <v>0</v>
      </c>
      <c r="J347" s="118" t="str">
        <f>unique_contracts!AB342</f>
        <v>Buy</v>
      </c>
      <c r="K347" s="99">
        <f>unique_contracts!AM342</f>
        <v>2010</v>
      </c>
      <c r="L347" s="99">
        <f>unique_contracts!AN342</f>
        <v>6</v>
      </c>
      <c r="M347" s="99">
        <f>unique_contracts!AO342</f>
        <v>23</v>
      </c>
      <c r="N347" s="99">
        <f>unique_contracts!AP342</f>
        <v>2030</v>
      </c>
      <c r="O347" s="99">
        <f>unique_contracts!AQ342</f>
        <v>6</v>
      </c>
      <c r="P347" s="99">
        <f>unique_contracts!AR342</f>
        <v>22</v>
      </c>
      <c r="Q347" s="99" t="str">
        <f>unique_contracts!BP342</f>
        <v>EnergyCapacity</v>
      </c>
      <c r="R347" s="99">
        <f t="shared" si="35"/>
        <v>1</v>
      </c>
      <c r="S347" s="99" t="str">
        <f>IFERROR(IF(AND(I347&gt;0,E347="NotHybrid"),_xlfn.CONCAT(MAX(MIN(ROUNDDOWN(I347/D347,0),8),4),INDEX(resources!$G:$G,MATCH(B347,resources!$A:$A,0))),INDEX(resources!$G:$G,MATCH(B347,resources!$A:$A,0))),"n/a")</f>
        <v>small_hydro</v>
      </c>
      <c r="T347" s="99" t="str">
        <f t="shared" si="36"/>
        <v>n/a</v>
      </c>
      <c r="U347" s="99" t="str">
        <f t="shared" si="37"/>
        <v>small_hydro</v>
      </c>
      <c r="V347" s="99">
        <f t="shared" si="38"/>
        <v>2011</v>
      </c>
      <c r="W347" s="99">
        <f t="shared" si="39"/>
        <v>2029</v>
      </c>
      <c r="X347" s="116">
        <f t="shared" si="40"/>
        <v>1</v>
      </c>
      <c r="Y347" s="116">
        <f t="shared" si="41"/>
        <v>1</v>
      </c>
      <c r="Z347" s="99">
        <f>MIN((IFERROR(IF(AND($V347&lt;=Z$1,$W347&gt;=Z$1),INDEX(Reliability!E$23:E$50,MATCH($S347,Reliability!$C$23:$C$50,0)),0),0)*IF($T347="n/a",$D347*$Y347,$G347)+IFERROR(IF(AND($V347&lt;=Z$1,$W347&gt;=Z$1),INDEX(Reliability!E$23:E$50,MATCH($T347,Reliability!$C$23:$C$50,0)),0),0)*$H347*$X347*$Y347),$D347)*$R347</f>
        <v>1.749100608535092</v>
      </c>
      <c r="AA347" s="99">
        <f>MIN((IFERROR(IF(AND($V347&lt;=AA$1,$W347&gt;=AA$1),INDEX(Reliability!F$23:F$50,MATCH($S347,Reliability!$C$23:$C$50,0)),0),0)*IF($T347="n/a",$D347*$Y347,$G347)+IFERROR(IF(AND($V347&lt;=AA$1,$W347&gt;=AA$1),INDEX(Reliability!F$23:F$50,MATCH($T347,Reliability!$C$23:$C$50,0)),0),0)*$H347*$X347*$Y347),$D347)*$R347</f>
        <v>1.794818865436316</v>
      </c>
      <c r="AB347" s="99">
        <f>MIN((IFERROR(IF(AND($V347&lt;=AB$1,$W347&gt;=AB$1),INDEX(Reliability!G$23:G$50,MATCH($S347,Reliability!$C$23:$C$50,0)),0),0)*IF($T347="n/a",$D347*$Y347,$G347)+IFERROR(IF(AND($V347&lt;=AB$1,$W347&gt;=AB$1),INDEX(Reliability!G$23:G$50,MATCH($T347,Reliability!$C$23:$C$50,0)),0),0)*$H347*$X347*$Y347),$D347)*$R347</f>
        <v>1.8405371223375397</v>
      </c>
      <c r="AC347" s="99">
        <f>MIN((IFERROR(IF(AND($V347&lt;=AC$1,$W347&gt;=AC$1),INDEX(Reliability!H$23:H$50,MATCH($S347,Reliability!$C$23:$C$50,0)),0),0)*IF($T347="n/a",$D347*$Y347,$G347)+IFERROR(IF(AND($V347&lt;=AC$1,$W347&gt;=AC$1),INDEX(Reliability!H$23:H$50,MATCH($T347,Reliability!$C$23:$C$50,0)),0),0)*$H347*$X347*$Y347),$D347)*$R347</f>
        <v>1.8060703639211106</v>
      </c>
      <c r="AD347" s="99">
        <f>MIN((IFERROR(IF(AND($V347&lt;=AD$1,$W347&gt;=AD$1),INDEX(Reliability!I$23:I$50,MATCH($S347,Reliability!$C$23:$C$50,0)),0),0)*IF($T347="n/a",$D347*$Y347,$G347)+IFERROR(IF(AND($V347&lt;=AD$1,$W347&gt;=AD$1),INDEX(Reliability!I$23:I$50,MATCH($T347,Reliability!$C$23:$C$50,0)),0),0)*$H347*$X347*$Y347),$D347)*$R347</f>
        <v>1.7716036055046813</v>
      </c>
      <c r="AE347" s="99">
        <f>MIN((IFERROR(IF(AND($V347&lt;=AE$1,$W347&gt;=AE$1),INDEX(Reliability!J$23:J$50,MATCH($S347,Reliability!$C$23:$C$50,0)),0),0)*IF($T347="n/a",$D347*$Y347,$G347)+IFERROR(IF(AND($V347&lt;=AE$1,$W347&gt;=AE$1),INDEX(Reliability!J$23:J$50,MATCH($T347,Reliability!$C$23:$C$50,0)),0),0)*$H347*$X347*$Y347),$D347)*$R347</f>
        <v>1.8233696680647675</v>
      </c>
      <c r="AF347" s="99">
        <f>MIN((IFERROR(IF(AND($V347&lt;=AF$1,$W347&gt;=AF$1),INDEX(Reliability!K$23:K$50,MATCH($S347,Reliability!$C$23:$C$50,0)),0),0)*IF($T347="n/a",$D347*$Y347,$G347)+IFERROR(IF(AND($V347&lt;=AF$1,$W347&gt;=AF$1),INDEX(Reliability!K$23:K$50,MATCH($T347,Reliability!$C$23:$C$50,0)),0),0)*$H347*$X347*$Y347),$D347)*$R347</f>
        <v>0</v>
      </c>
      <c r="AG347" s="99">
        <f>MIN((IFERROR(IF(AND($V347&lt;=AG$1,$W347&gt;=AG$1),INDEX(Reliability!L$23:L$50,MATCH($S347,Reliability!$C$23:$C$50,0)),0),0)*IF($T347="n/a",$D347*$Y347,$G347)+IFERROR(IF(AND($V347&lt;=AG$1,$W347&gt;=AG$1),INDEX(Reliability!L$23:L$50,MATCH($T347,Reliability!$C$23:$C$50,0)),0),0)*$H347*$X347*$Y347),$D347)*$R347</f>
        <v>0</v>
      </c>
      <c r="AH347" s="99">
        <f>MIN((IFERROR(IF(AND($V347&lt;=AH$1,$W347&gt;=AH$1),INDEX(Reliability!M$23:M$50,MATCH($S347,Reliability!$C$23:$C$50,0)),0),0)*IF($T347="n/a",$D347*$Y347,$G347)+IFERROR(IF(AND($V347&lt;=AH$1,$W347&gt;=AH$1),INDEX(Reliability!M$23:M$50,MATCH($T347,Reliability!$C$23:$C$50,0)),0),0)*$H347*$X347*$Y347),$D347)*$R347</f>
        <v>0</v>
      </c>
      <c r="AI347" s="99">
        <f>MIN((IFERROR(IF(AND($V347&lt;=AI$1,$W347&gt;=AI$1),INDEX(Reliability!N$23:N$50,MATCH($S347,Reliability!$C$23:$C$50,0)),0),0)*IF($T347="n/a",$D347*$Y347,$G347)+IFERROR(IF(AND($V347&lt;=AI$1,$W347&gt;=AI$1),INDEX(Reliability!N$23:N$50,MATCH($T347,Reliability!$C$23:$C$50,0)),0),0)*$H347*$X347*$Y347),$D347)*$R347</f>
        <v>0</v>
      </c>
      <c r="AJ347" s="99">
        <f>MIN((IFERROR(IF(AND($V347&lt;=AJ$1,$W347&gt;=AJ$1),INDEX(Reliability!O$23:O$50,MATCH($S347,Reliability!$C$23:$C$50,0)),0),0)*IF($T347="n/a",$D347*$Y347,$G347)+IFERROR(IF(AND($V347&lt;=AJ$1,$W347&gt;=AJ$1),INDEX(Reliability!O$23:O$50,MATCH($T347,Reliability!$C$23:$C$50,0)),0),0)*$H347*$X347*$Y347),$D347)*$R347</f>
        <v>0</v>
      </c>
      <c r="AK347" s="99">
        <f>MIN((IFERROR(IF(AND($V347&lt;=AK$1,$W347&gt;=AK$1),INDEX(Reliability!P$23:P$50,MATCH($S347,Reliability!$C$23:$C$50,0)),0),0)*IF($T347="n/a",$D347*$Y347,$G347)+IFERROR(IF(AND($V347&lt;=AK$1,$W347&gt;=AK$1),INDEX(Reliability!P$23:P$50,MATCH($T347,Reliability!$C$23:$C$50,0)),0),0)*$H347*$X347*$Y347),$D347)*$R347</f>
        <v>0</v>
      </c>
    </row>
    <row r="348" spans="2:37" x14ac:dyDescent="0.25">
      <c r="B348" s="118" t="str">
        <f>unique_contracts!B343</f>
        <v>GLDFGR_6_SOLAR2</v>
      </c>
      <c r="C348" s="99" t="str">
        <f>unique_contracts!D343</f>
        <v>Online</v>
      </c>
      <c r="D348" s="117">
        <f>unique_contracts!J343</f>
        <v>11.4</v>
      </c>
      <c r="E348" s="99">
        <f>unique_contracts!M343</f>
        <v>0</v>
      </c>
      <c r="F348" s="99">
        <f>unique_contracts!N343</f>
        <v>0</v>
      </c>
      <c r="G348" s="99">
        <f>unique_contracts!P343</f>
        <v>0</v>
      </c>
      <c r="H348" s="99">
        <f>unique_contracts!R343</f>
        <v>0</v>
      </c>
      <c r="I348" s="99">
        <f>unique_contracts!V343</f>
        <v>0</v>
      </c>
      <c r="J348" s="118" t="str">
        <f>unique_contracts!AB343</f>
        <v>Buy</v>
      </c>
      <c r="K348" s="99">
        <f>unique_contracts!AM343</f>
        <v>2017</v>
      </c>
      <c r="L348" s="99">
        <f>unique_contracts!AN343</f>
        <v>4</v>
      </c>
      <c r="M348" s="99">
        <f>unique_contracts!AO343</f>
        <v>21</v>
      </c>
      <c r="N348" s="99">
        <f>unique_contracts!AP343</f>
        <v>2037</v>
      </c>
      <c r="O348" s="99">
        <f>unique_contracts!AQ343</f>
        <v>4</v>
      </c>
      <c r="P348" s="99">
        <f>unique_contracts!AR343</f>
        <v>20</v>
      </c>
      <c r="Q348" s="99" t="str">
        <f>unique_contracts!BP343</f>
        <v>EnergyCapacity</v>
      </c>
      <c r="R348" s="99">
        <f t="shared" si="35"/>
        <v>1</v>
      </c>
      <c r="S348" s="99" t="str">
        <f>IFERROR(IF(AND(I348&gt;0,E348="NotHybrid"),_xlfn.CONCAT(MAX(MIN(ROUNDDOWN(I348/D348,0),8),4),INDEX(resources!$G:$G,MATCH(B348,resources!$A:$A,0))),INDEX(resources!$G:$G,MATCH(B348,resources!$A:$A,0))),"n/a")</f>
        <v>utility_pv</v>
      </c>
      <c r="T348" s="99" t="str">
        <f t="shared" si="36"/>
        <v>n/a</v>
      </c>
      <c r="U348" s="99" t="str">
        <f t="shared" si="37"/>
        <v>utility_pv</v>
      </c>
      <c r="V348" s="99">
        <f t="shared" si="38"/>
        <v>2017</v>
      </c>
      <c r="W348" s="99">
        <f t="shared" si="39"/>
        <v>2036</v>
      </c>
      <c r="X348" s="116">
        <f t="shared" si="40"/>
        <v>1</v>
      </c>
      <c r="Y348" s="116">
        <f t="shared" si="41"/>
        <v>1</v>
      </c>
      <c r="Z348" s="99">
        <f>MIN((IFERROR(IF(AND($V348&lt;=Z$1,$W348&gt;=Z$1),INDEX(Reliability!E$23:E$50,MATCH($S348,Reliability!$C$23:$C$50,0)),0),0)*IF($T348="n/a",$D348*$Y348,$G348)+IFERROR(IF(AND($V348&lt;=Z$1,$W348&gt;=Z$1),INDEX(Reliability!E$23:E$50,MATCH($T348,Reliability!$C$23:$C$50,0)),0),0)*$H348*$X348*$Y348),$D348)*$R348</f>
        <v>1.4175425937021491</v>
      </c>
      <c r="AA348" s="99">
        <f>MIN((IFERROR(IF(AND($V348&lt;=AA$1,$W348&gt;=AA$1),INDEX(Reliability!F$23:F$50,MATCH($S348,Reliability!$C$23:$C$50,0)),0),0)*IF($T348="n/a",$D348*$Y348,$G348)+IFERROR(IF(AND($V348&lt;=AA$1,$W348&gt;=AA$1),INDEX(Reliability!F$23:F$50,MATCH($T348,Reliability!$C$23:$C$50,0)),0),0)*$H348*$X348*$Y348),$D348)*$R348</f>
        <v>1.3797356505798524</v>
      </c>
      <c r="AB348" s="99">
        <f>MIN((IFERROR(IF(AND($V348&lt;=AB$1,$W348&gt;=AB$1),INDEX(Reliability!G$23:G$50,MATCH($S348,Reliability!$C$23:$C$50,0)),0),0)*IF($T348="n/a",$D348*$Y348,$G348)+IFERROR(IF(AND($V348&lt;=AB$1,$W348&gt;=AB$1),INDEX(Reliability!G$23:G$50,MATCH($T348,Reliability!$C$23:$C$50,0)),0),0)*$H348*$X348*$Y348),$D348)*$R348</f>
        <v>1.3419287074575559</v>
      </c>
      <c r="AC348" s="99">
        <f>MIN((IFERROR(IF(AND($V348&lt;=AC$1,$W348&gt;=AC$1),INDEX(Reliability!H$23:H$50,MATCH($S348,Reliability!$C$23:$C$50,0)),0),0)*IF($T348="n/a",$D348*$Y348,$G348)+IFERROR(IF(AND($V348&lt;=AC$1,$W348&gt;=AC$1),INDEX(Reliability!H$23:H$50,MATCH($T348,Reliability!$C$23:$C$50,0)),0),0)*$H348*$X348*$Y348),$D348)*$R348</f>
        <v>1.1418473403370997</v>
      </c>
      <c r="AD348" s="99">
        <f>MIN((IFERROR(IF(AND($V348&lt;=AD$1,$W348&gt;=AD$1),INDEX(Reliability!I$23:I$50,MATCH($S348,Reliability!$C$23:$C$50,0)),0),0)*IF($T348="n/a",$D348*$Y348,$G348)+IFERROR(IF(AND($V348&lt;=AD$1,$W348&gt;=AD$1),INDEX(Reliability!I$23:I$50,MATCH($T348,Reliability!$C$23:$C$50,0)),0),0)*$H348*$X348*$Y348),$D348)*$R348</f>
        <v>0.94176597321664379</v>
      </c>
      <c r="AE348" s="99">
        <f>MIN((IFERROR(IF(AND($V348&lt;=AE$1,$W348&gt;=AE$1),INDEX(Reliability!J$23:J$50,MATCH($S348,Reliability!$C$23:$C$50,0)),0),0)*IF($T348="n/a",$D348*$Y348,$G348)+IFERROR(IF(AND($V348&lt;=AE$1,$W348&gt;=AE$1),INDEX(Reliability!J$23:J$50,MATCH($T348,Reliability!$C$23:$C$50,0)),0),0)*$H348*$X348*$Y348),$D348)*$R348</f>
        <v>0.87329258307084368</v>
      </c>
      <c r="AF348" s="99">
        <f>MIN((IFERROR(IF(AND($V348&lt;=AF$1,$W348&gt;=AF$1),INDEX(Reliability!K$23:K$50,MATCH($S348,Reliability!$C$23:$C$50,0)),0),0)*IF($T348="n/a",$D348*$Y348,$G348)+IFERROR(IF(AND($V348&lt;=AF$1,$W348&gt;=AF$1),INDEX(Reliability!K$23:K$50,MATCH($T348,Reliability!$C$23:$C$50,0)),0),0)*$H348*$X348*$Y348),$D348)*$R348</f>
        <v>0.80481919292504345</v>
      </c>
      <c r="AG348" s="99">
        <f>MIN((IFERROR(IF(AND($V348&lt;=AG$1,$W348&gt;=AG$1),INDEX(Reliability!L$23:L$50,MATCH($S348,Reliability!$C$23:$C$50,0)),0),0)*IF($T348="n/a",$D348*$Y348,$G348)+IFERROR(IF(AND($V348&lt;=AG$1,$W348&gt;=AG$1),INDEX(Reliability!L$23:L$50,MATCH($T348,Reliability!$C$23:$C$50,0)),0),0)*$H348*$X348*$Y348),$D348)*$R348</f>
        <v>0.78977535434003465</v>
      </c>
      <c r="AH348" s="99">
        <f>MIN((IFERROR(IF(AND($V348&lt;=AH$1,$W348&gt;=AH$1),INDEX(Reliability!M$23:M$50,MATCH($S348,Reliability!$C$23:$C$50,0)),0),0)*IF($T348="n/a",$D348*$Y348,$G348)+IFERROR(IF(AND($V348&lt;=AH$1,$W348&gt;=AH$1),INDEX(Reliability!M$23:M$50,MATCH($T348,Reliability!$C$23:$C$50,0)),0),0)*$H348*$X348*$Y348),$D348)*$R348</f>
        <v>0.77473151575502597</v>
      </c>
      <c r="AI348" s="99">
        <f>MIN((IFERROR(IF(AND($V348&lt;=AI$1,$W348&gt;=AI$1),INDEX(Reliability!N$23:N$50,MATCH($S348,Reliability!$C$23:$C$50,0)),0),0)*IF($T348="n/a",$D348*$Y348,$G348)+IFERROR(IF(AND($V348&lt;=AI$1,$W348&gt;=AI$1),INDEX(Reliability!N$23:N$50,MATCH($T348,Reliability!$C$23:$C$50,0)),0),0)*$H348*$X348*$Y348),$D348)*$R348</f>
        <v>0.75968767717001717</v>
      </c>
      <c r="AJ348" s="99">
        <f>MIN((IFERROR(IF(AND($V348&lt;=AJ$1,$W348&gt;=AJ$1),INDEX(Reliability!O$23:O$50,MATCH($S348,Reliability!$C$23:$C$50,0)),0),0)*IF($T348="n/a",$D348*$Y348,$G348)+IFERROR(IF(AND($V348&lt;=AJ$1,$W348&gt;=AJ$1),INDEX(Reliability!O$23:O$50,MATCH($T348,Reliability!$C$23:$C$50,0)),0),0)*$H348*$X348*$Y348),$D348)*$R348</f>
        <v>0.74464383858500849</v>
      </c>
      <c r="AK348" s="99">
        <f>MIN((IFERROR(IF(AND($V348&lt;=AK$1,$W348&gt;=AK$1),INDEX(Reliability!P$23:P$50,MATCH($S348,Reliability!$C$23:$C$50,0)),0),0)*IF($T348="n/a",$D348*$Y348,$G348)+IFERROR(IF(AND($V348&lt;=AK$1,$W348&gt;=AK$1),INDEX(Reliability!P$23:P$50,MATCH($T348,Reliability!$C$23:$C$50,0)),0),0)*$H348*$X348*$Y348),$D348)*$R348</f>
        <v>0.72960000000000003</v>
      </c>
    </row>
    <row r="349" spans="2:37" x14ac:dyDescent="0.25">
      <c r="B349" s="118" t="str">
        <f>unique_contracts!B344</f>
        <v>GIFFEN_6_SOLAR1</v>
      </c>
      <c r="C349" s="99" t="str">
        <f>unique_contracts!D344</f>
        <v>Online</v>
      </c>
      <c r="D349" s="117">
        <f>unique_contracts!J344</f>
        <v>9</v>
      </c>
      <c r="E349" s="99">
        <f>unique_contracts!M344</f>
        <v>0</v>
      </c>
      <c r="F349" s="99">
        <f>unique_contracts!N344</f>
        <v>0</v>
      </c>
      <c r="G349" s="99">
        <f>unique_contracts!P344</f>
        <v>0</v>
      </c>
      <c r="H349" s="99">
        <f>unique_contracts!R344</f>
        <v>0</v>
      </c>
      <c r="I349" s="99">
        <f>unique_contracts!V344</f>
        <v>0</v>
      </c>
      <c r="J349" s="118" t="str">
        <f>unique_contracts!AB344</f>
        <v>Buy</v>
      </c>
      <c r="K349" s="99">
        <f>unique_contracts!AM344</f>
        <v>2017</v>
      </c>
      <c r="L349" s="99">
        <f>unique_contracts!AN344</f>
        <v>10</v>
      </c>
      <c r="M349" s="99">
        <f>unique_contracts!AO344</f>
        <v>27</v>
      </c>
      <c r="N349" s="99">
        <f>unique_contracts!AP344</f>
        <v>2037</v>
      </c>
      <c r="O349" s="99">
        <f>unique_contracts!AQ344</f>
        <v>10</v>
      </c>
      <c r="P349" s="99">
        <f>unique_contracts!AR344</f>
        <v>26</v>
      </c>
      <c r="Q349" s="99" t="str">
        <f>unique_contracts!BP344</f>
        <v>EnergyCapacity</v>
      </c>
      <c r="R349" s="99">
        <f t="shared" si="35"/>
        <v>1</v>
      </c>
      <c r="S349" s="99" t="str">
        <f>IFERROR(IF(AND(I349&gt;0,E349="NotHybrid"),_xlfn.CONCAT(MAX(MIN(ROUNDDOWN(I349/D349,0),8),4),INDEX(resources!$G:$G,MATCH(B349,resources!$A:$A,0))),INDEX(resources!$G:$G,MATCH(B349,resources!$A:$A,0))),"n/a")</f>
        <v>utility_pv</v>
      </c>
      <c r="T349" s="99" t="str">
        <f t="shared" si="36"/>
        <v>n/a</v>
      </c>
      <c r="U349" s="99" t="str">
        <f t="shared" si="37"/>
        <v>utility_pv</v>
      </c>
      <c r="V349" s="99">
        <f t="shared" si="38"/>
        <v>2018</v>
      </c>
      <c r="W349" s="99">
        <f t="shared" si="39"/>
        <v>2037</v>
      </c>
      <c r="X349" s="116">
        <f t="shared" si="40"/>
        <v>1</v>
      </c>
      <c r="Y349" s="116">
        <f t="shared" si="41"/>
        <v>1</v>
      </c>
      <c r="Z349" s="99">
        <f>MIN((IFERROR(IF(AND($V349&lt;=Z$1,$W349&gt;=Z$1),INDEX(Reliability!E$23:E$50,MATCH($S349,Reliability!$C$23:$C$50,0)),0),0)*IF($T349="n/a",$D349*$Y349,$G349)+IFERROR(IF(AND($V349&lt;=Z$1,$W349&gt;=Z$1),INDEX(Reliability!E$23:E$50,MATCH($T349,Reliability!$C$23:$C$50,0)),0),0)*$H349*$X349*$Y349),$D349)*$R349</f>
        <v>1.1191125739753809</v>
      </c>
      <c r="AA349" s="99">
        <f>MIN((IFERROR(IF(AND($V349&lt;=AA$1,$W349&gt;=AA$1),INDEX(Reliability!F$23:F$50,MATCH($S349,Reliability!$C$23:$C$50,0)),0),0)*IF($T349="n/a",$D349*$Y349,$G349)+IFERROR(IF(AND($V349&lt;=AA$1,$W349&gt;=AA$1),INDEX(Reliability!F$23:F$50,MATCH($T349,Reliability!$C$23:$C$50,0)),0),0)*$H349*$X349*$Y349),$D349)*$R349</f>
        <v>1.0892649872998834</v>
      </c>
      <c r="AB349" s="99">
        <f>MIN((IFERROR(IF(AND($V349&lt;=AB$1,$W349&gt;=AB$1),INDEX(Reliability!G$23:G$50,MATCH($S349,Reliability!$C$23:$C$50,0)),0),0)*IF($T349="n/a",$D349*$Y349,$G349)+IFERROR(IF(AND($V349&lt;=AB$1,$W349&gt;=AB$1),INDEX(Reliability!G$23:G$50,MATCH($T349,Reliability!$C$23:$C$50,0)),0),0)*$H349*$X349*$Y349),$D349)*$R349</f>
        <v>1.0594174006243862</v>
      </c>
      <c r="AC349" s="99">
        <f>MIN((IFERROR(IF(AND($V349&lt;=AC$1,$W349&gt;=AC$1),INDEX(Reliability!H$23:H$50,MATCH($S349,Reliability!$C$23:$C$50,0)),0),0)*IF($T349="n/a",$D349*$Y349,$G349)+IFERROR(IF(AND($V349&lt;=AC$1,$W349&gt;=AC$1),INDEX(Reliability!H$23:H$50,MATCH($T349,Reliability!$C$23:$C$50,0)),0),0)*$H349*$X349*$Y349),$D349)*$R349</f>
        <v>0.90145842658192077</v>
      </c>
      <c r="AD349" s="99">
        <f>MIN((IFERROR(IF(AND($V349&lt;=AD$1,$W349&gt;=AD$1),INDEX(Reliability!I$23:I$50,MATCH($S349,Reliability!$C$23:$C$50,0)),0),0)*IF($T349="n/a",$D349*$Y349,$G349)+IFERROR(IF(AND($V349&lt;=AD$1,$W349&gt;=AD$1),INDEX(Reliability!I$23:I$50,MATCH($T349,Reliability!$C$23:$C$50,0)),0),0)*$H349*$X349*$Y349),$D349)*$R349</f>
        <v>0.7434994525394556</v>
      </c>
      <c r="AE349" s="99">
        <f>MIN((IFERROR(IF(AND($V349&lt;=AE$1,$W349&gt;=AE$1),INDEX(Reliability!J$23:J$50,MATCH($S349,Reliability!$C$23:$C$50,0)),0),0)*IF($T349="n/a",$D349*$Y349,$G349)+IFERROR(IF(AND($V349&lt;=AE$1,$W349&gt;=AE$1),INDEX(Reliability!J$23:J$50,MATCH($T349,Reliability!$C$23:$C$50,0)),0),0)*$H349*$X349*$Y349),$D349)*$R349</f>
        <v>0.68944151295066602</v>
      </c>
      <c r="AF349" s="99">
        <f>MIN((IFERROR(IF(AND($V349&lt;=AF$1,$W349&gt;=AF$1),INDEX(Reliability!K$23:K$50,MATCH($S349,Reliability!$C$23:$C$50,0)),0),0)*IF($T349="n/a",$D349*$Y349,$G349)+IFERROR(IF(AND($V349&lt;=AF$1,$W349&gt;=AF$1),INDEX(Reliability!K$23:K$50,MATCH($T349,Reliability!$C$23:$C$50,0)),0),0)*$H349*$X349*$Y349),$D349)*$R349</f>
        <v>0.63538357336187634</v>
      </c>
      <c r="AG349" s="99">
        <f>MIN((IFERROR(IF(AND($V349&lt;=AG$1,$W349&gt;=AG$1),INDEX(Reliability!L$23:L$50,MATCH($S349,Reliability!$C$23:$C$50,0)),0),0)*IF($T349="n/a",$D349*$Y349,$G349)+IFERROR(IF(AND($V349&lt;=AG$1,$W349&gt;=AG$1),INDEX(Reliability!L$23:L$50,MATCH($T349,Reliability!$C$23:$C$50,0)),0),0)*$H349*$X349*$Y349),$D349)*$R349</f>
        <v>0.62350685868950106</v>
      </c>
      <c r="AH349" s="99">
        <f>MIN((IFERROR(IF(AND($V349&lt;=AH$1,$W349&gt;=AH$1),INDEX(Reliability!M$23:M$50,MATCH($S349,Reliability!$C$23:$C$50,0)),0),0)*IF($T349="n/a",$D349*$Y349,$G349)+IFERROR(IF(AND($V349&lt;=AH$1,$W349&gt;=AH$1),INDEX(Reliability!M$23:M$50,MATCH($T349,Reliability!$C$23:$C$50,0)),0),0)*$H349*$X349*$Y349),$D349)*$R349</f>
        <v>0.61163014401712568</v>
      </c>
      <c r="AI349" s="99">
        <f>MIN((IFERROR(IF(AND($V349&lt;=AI$1,$W349&gt;=AI$1),INDEX(Reliability!N$23:N$50,MATCH($S349,Reliability!$C$23:$C$50,0)),0),0)*IF($T349="n/a",$D349*$Y349,$G349)+IFERROR(IF(AND($V349&lt;=AI$1,$W349&gt;=AI$1),INDEX(Reliability!N$23:N$50,MATCH($T349,Reliability!$C$23:$C$50,0)),0),0)*$H349*$X349*$Y349),$D349)*$R349</f>
        <v>0.5997534293447504</v>
      </c>
      <c r="AJ349" s="99">
        <f>MIN((IFERROR(IF(AND($V349&lt;=AJ$1,$W349&gt;=AJ$1),INDEX(Reliability!O$23:O$50,MATCH($S349,Reliability!$C$23:$C$50,0)),0),0)*IF($T349="n/a",$D349*$Y349,$G349)+IFERROR(IF(AND($V349&lt;=AJ$1,$W349&gt;=AJ$1),INDEX(Reliability!O$23:O$50,MATCH($T349,Reliability!$C$23:$C$50,0)),0),0)*$H349*$X349*$Y349),$D349)*$R349</f>
        <v>0.58787671467237512</v>
      </c>
      <c r="AK349" s="99">
        <f>MIN((IFERROR(IF(AND($V349&lt;=AK$1,$W349&gt;=AK$1),INDEX(Reliability!P$23:P$50,MATCH($S349,Reliability!$C$23:$C$50,0)),0),0)*IF($T349="n/a",$D349*$Y349,$G349)+IFERROR(IF(AND($V349&lt;=AK$1,$W349&gt;=AK$1),INDEX(Reliability!P$23:P$50,MATCH($T349,Reliability!$C$23:$C$50,0)),0),0)*$H349*$X349*$Y349),$D349)*$R349</f>
        <v>0.57600000000000007</v>
      </c>
    </row>
    <row r="350" spans="2:37" x14ac:dyDescent="0.25">
      <c r="B350" s="118" t="str">
        <f>unique_contracts!B345</f>
        <v>GIFFEN_6_SOLAR</v>
      </c>
      <c r="C350" s="99" t="str">
        <f>unique_contracts!D345</f>
        <v>Online</v>
      </c>
      <c r="D350" s="117">
        <f>unique_contracts!J345</f>
        <v>10</v>
      </c>
      <c r="E350" s="99">
        <f>unique_contracts!M345</f>
        <v>0</v>
      </c>
      <c r="F350" s="99">
        <f>unique_contracts!N345</f>
        <v>0</v>
      </c>
      <c r="G350" s="99">
        <f>unique_contracts!P345</f>
        <v>0</v>
      </c>
      <c r="H350" s="99">
        <f>unique_contracts!R345</f>
        <v>0</v>
      </c>
      <c r="I350" s="99">
        <f>unique_contracts!V345</f>
        <v>0</v>
      </c>
      <c r="J350" s="118" t="str">
        <f>unique_contracts!AB345</f>
        <v>Owned</v>
      </c>
      <c r="K350" s="99">
        <f>unique_contracts!AM345</f>
        <v>2012</v>
      </c>
      <c r="L350" s="99">
        <f>unique_contracts!AN345</f>
        <v>7</v>
      </c>
      <c r="M350" s="99">
        <f>unique_contracts!AO345</f>
        <v>2</v>
      </c>
      <c r="N350" s="99">
        <f>unique_contracts!AP345</f>
        <v>2037</v>
      </c>
      <c r="O350" s="99">
        <f>unique_contracts!AQ345</f>
        <v>7</v>
      </c>
      <c r="P350" s="99">
        <f>unique_contracts!AR345</f>
        <v>1</v>
      </c>
      <c r="Q350" s="99" t="str">
        <f>unique_contracts!BP345</f>
        <v>EnergyCapacity</v>
      </c>
      <c r="R350" s="99">
        <f t="shared" si="35"/>
        <v>1</v>
      </c>
      <c r="S350" s="99" t="str">
        <f>IFERROR(IF(AND(I350&gt;0,E350="NotHybrid"),_xlfn.CONCAT(MAX(MIN(ROUNDDOWN(I350/D350,0),8),4),INDEX(resources!$G:$G,MATCH(B350,resources!$A:$A,0))),INDEX(resources!$G:$G,MATCH(B350,resources!$A:$A,0))),"n/a")</f>
        <v>utility_pv</v>
      </c>
      <c r="T350" s="99" t="str">
        <f t="shared" si="36"/>
        <v>n/a</v>
      </c>
      <c r="U350" s="99" t="str">
        <f t="shared" si="37"/>
        <v>utility_pv</v>
      </c>
      <c r="V350" s="99">
        <f t="shared" si="38"/>
        <v>2013</v>
      </c>
      <c r="W350" s="99">
        <f t="shared" si="39"/>
        <v>2036</v>
      </c>
      <c r="X350" s="116">
        <f t="shared" si="40"/>
        <v>1</v>
      </c>
      <c r="Y350" s="116">
        <f t="shared" si="41"/>
        <v>1</v>
      </c>
      <c r="Z350" s="99">
        <f>MIN((IFERROR(IF(AND($V350&lt;=Z$1,$W350&gt;=Z$1),INDEX(Reliability!E$23:E$50,MATCH($S350,Reliability!$C$23:$C$50,0)),0),0)*IF($T350="n/a",$D350*$Y350,$G350)+IFERROR(IF(AND($V350&lt;=Z$1,$W350&gt;=Z$1),INDEX(Reliability!E$23:E$50,MATCH($T350,Reliability!$C$23:$C$50,0)),0),0)*$H350*$X350*$Y350),$D350)*$R350</f>
        <v>1.2434584155282009</v>
      </c>
      <c r="AA350" s="99">
        <f>MIN((IFERROR(IF(AND($V350&lt;=AA$1,$W350&gt;=AA$1),INDEX(Reliability!F$23:F$50,MATCH($S350,Reliability!$C$23:$C$50,0)),0),0)*IF($T350="n/a",$D350*$Y350,$G350)+IFERROR(IF(AND($V350&lt;=AA$1,$W350&gt;=AA$1),INDEX(Reliability!F$23:F$50,MATCH($T350,Reliability!$C$23:$C$50,0)),0),0)*$H350*$X350*$Y350),$D350)*$R350</f>
        <v>1.2102944303332039</v>
      </c>
      <c r="AB350" s="99">
        <f>MIN((IFERROR(IF(AND($V350&lt;=AB$1,$W350&gt;=AB$1),INDEX(Reliability!G$23:G$50,MATCH($S350,Reliability!$C$23:$C$50,0)),0),0)*IF($T350="n/a",$D350*$Y350,$G350)+IFERROR(IF(AND($V350&lt;=AB$1,$W350&gt;=AB$1),INDEX(Reliability!G$23:G$50,MATCH($T350,Reliability!$C$23:$C$50,0)),0),0)*$H350*$X350*$Y350),$D350)*$R350</f>
        <v>1.1771304451382067</v>
      </c>
      <c r="AC350" s="99">
        <f>MIN((IFERROR(IF(AND($V350&lt;=AC$1,$W350&gt;=AC$1),INDEX(Reliability!H$23:H$50,MATCH($S350,Reliability!$C$23:$C$50,0)),0),0)*IF($T350="n/a",$D350*$Y350,$G350)+IFERROR(IF(AND($V350&lt;=AC$1,$W350&gt;=AC$1),INDEX(Reliability!H$23:H$50,MATCH($T350,Reliability!$C$23:$C$50,0)),0),0)*$H350*$X350*$Y350),$D350)*$R350</f>
        <v>1.0016204739799119</v>
      </c>
      <c r="AD350" s="99">
        <f>MIN((IFERROR(IF(AND($V350&lt;=AD$1,$W350&gt;=AD$1),INDEX(Reliability!I$23:I$50,MATCH($S350,Reliability!$C$23:$C$50,0)),0),0)*IF($T350="n/a",$D350*$Y350,$G350)+IFERROR(IF(AND($V350&lt;=AD$1,$W350&gt;=AD$1),INDEX(Reliability!I$23:I$50,MATCH($T350,Reliability!$C$23:$C$50,0)),0),0)*$H350*$X350*$Y350),$D350)*$R350</f>
        <v>0.82611050282161735</v>
      </c>
      <c r="AE350" s="99">
        <f>MIN((IFERROR(IF(AND($V350&lt;=AE$1,$W350&gt;=AE$1),INDEX(Reliability!J$23:J$50,MATCH($S350,Reliability!$C$23:$C$50,0)),0),0)*IF($T350="n/a",$D350*$Y350,$G350)+IFERROR(IF(AND($V350&lt;=AE$1,$W350&gt;=AE$1),INDEX(Reliability!J$23:J$50,MATCH($T350,Reliability!$C$23:$C$50,0)),0),0)*$H350*$X350*$Y350),$D350)*$R350</f>
        <v>0.76604612550074003</v>
      </c>
      <c r="AF350" s="99">
        <f>MIN((IFERROR(IF(AND($V350&lt;=AF$1,$W350&gt;=AF$1),INDEX(Reliability!K$23:K$50,MATCH($S350,Reliability!$C$23:$C$50,0)),0),0)*IF($T350="n/a",$D350*$Y350,$G350)+IFERROR(IF(AND($V350&lt;=AF$1,$W350&gt;=AF$1),INDEX(Reliability!K$23:K$50,MATCH($T350,Reliability!$C$23:$C$50,0)),0),0)*$H350*$X350*$Y350),$D350)*$R350</f>
        <v>0.70598174817986259</v>
      </c>
      <c r="AG350" s="99">
        <f>MIN((IFERROR(IF(AND($V350&lt;=AG$1,$W350&gt;=AG$1),INDEX(Reliability!L$23:L$50,MATCH($S350,Reliability!$C$23:$C$50,0)),0),0)*IF($T350="n/a",$D350*$Y350,$G350)+IFERROR(IF(AND($V350&lt;=AG$1,$W350&gt;=AG$1),INDEX(Reliability!L$23:L$50,MATCH($T350,Reliability!$C$23:$C$50,0)),0),0)*$H350*$X350*$Y350),$D350)*$R350</f>
        <v>0.6927853985438901</v>
      </c>
      <c r="AH350" s="99">
        <f>MIN((IFERROR(IF(AND($V350&lt;=AH$1,$W350&gt;=AH$1),INDEX(Reliability!M$23:M$50,MATCH($S350,Reliability!$C$23:$C$50,0)),0),0)*IF($T350="n/a",$D350*$Y350,$G350)+IFERROR(IF(AND($V350&lt;=AH$1,$W350&gt;=AH$1),INDEX(Reliability!M$23:M$50,MATCH($T350,Reliability!$C$23:$C$50,0)),0),0)*$H350*$X350*$Y350),$D350)*$R350</f>
        <v>0.67958904890791749</v>
      </c>
      <c r="AI350" s="99">
        <f>MIN((IFERROR(IF(AND($V350&lt;=AI$1,$W350&gt;=AI$1),INDEX(Reliability!N$23:N$50,MATCH($S350,Reliability!$C$23:$C$50,0)),0),0)*IF($T350="n/a",$D350*$Y350,$G350)+IFERROR(IF(AND($V350&lt;=AI$1,$W350&gt;=AI$1),INDEX(Reliability!N$23:N$50,MATCH($T350,Reliability!$C$23:$C$50,0)),0),0)*$H350*$X350*$Y350),$D350)*$R350</f>
        <v>0.66639269927194489</v>
      </c>
      <c r="AJ350" s="99">
        <f>MIN((IFERROR(IF(AND($V350&lt;=AJ$1,$W350&gt;=AJ$1),INDEX(Reliability!O$23:O$50,MATCH($S350,Reliability!$C$23:$C$50,0)),0),0)*IF($T350="n/a",$D350*$Y350,$G350)+IFERROR(IF(AND($V350&lt;=AJ$1,$W350&gt;=AJ$1),INDEX(Reliability!O$23:O$50,MATCH($T350,Reliability!$C$23:$C$50,0)),0),0)*$H350*$X350*$Y350),$D350)*$R350</f>
        <v>0.65319634963597228</v>
      </c>
      <c r="AK350" s="99">
        <f>MIN((IFERROR(IF(AND($V350&lt;=AK$1,$W350&gt;=AK$1),INDEX(Reliability!P$23:P$50,MATCH($S350,Reliability!$C$23:$C$50,0)),0),0)*IF($T350="n/a",$D350*$Y350,$G350)+IFERROR(IF(AND($V350&lt;=AK$1,$W350&gt;=AK$1),INDEX(Reliability!P$23:P$50,MATCH($T350,Reliability!$C$23:$C$50,0)),0),0)*$H350*$X350*$Y350),$D350)*$R350</f>
        <v>0.64</v>
      </c>
    </row>
    <row r="351" spans="2:37" x14ac:dyDescent="0.25">
      <c r="B351" s="118" t="str">
        <f>unique_contracts!B346</f>
        <v>GENESI_2_STG</v>
      </c>
      <c r="C351" s="99" t="str">
        <f>unique_contracts!D346</f>
        <v>Online</v>
      </c>
      <c r="D351" s="117">
        <f>unique_contracts!J346</f>
        <v>250</v>
      </c>
      <c r="E351" s="99">
        <f>unique_contracts!M346</f>
        <v>0</v>
      </c>
      <c r="F351" s="99">
        <f>unique_contracts!N346</f>
        <v>0</v>
      </c>
      <c r="G351" s="99">
        <f>unique_contracts!P346</f>
        <v>0</v>
      </c>
      <c r="H351" s="99">
        <f>unique_contracts!R346</f>
        <v>0</v>
      </c>
      <c r="I351" s="99">
        <f>unique_contracts!V346</f>
        <v>0</v>
      </c>
      <c r="J351" s="118" t="str">
        <f>unique_contracts!AB346</f>
        <v>Buy</v>
      </c>
      <c r="K351" s="99">
        <f>unique_contracts!AM346</f>
        <v>2014</v>
      </c>
      <c r="L351" s="99">
        <f>unique_contracts!AN346</f>
        <v>3</v>
      </c>
      <c r="M351" s="99">
        <f>unique_contracts!AO346</f>
        <v>7</v>
      </c>
      <c r="N351" s="99">
        <f>unique_contracts!AP346</f>
        <v>2039</v>
      </c>
      <c r="O351" s="99">
        <f>unique_contracts!AQ346</f>
        <v>3</v>
      </c>
      <c r="P351" s="99">
        <f>unique_contracts!AR346</f>
        <v>6</v>
      </c>
      <c r="Q351" s="99" t="str">
        <f>unique_contracts!BP346</f>
        <v>EnergyCapacity</v>
      </c>
      <c r="R351" s="99">
        <f t="shared" si="35"/>
        <v>1</v>
      </c>
      <c r="S351" s="99" t="str">
        <f>IFERROR(IF(AND(I351&gt;0,E351="NotHybrid"),_xlfn.CONCAT(MAX(MIN(ROUNDDOWN(I351/D351,0),8),4),INDEX(resources!$G:$G,MATCH(B351,resources!$A:$A,0))),INDEX(resources!$G:$G,MATCH(B351,resources!$A:$A,0))),"n/a")</f>
        <v>utility_pv</v>
      </c>
      <c r="T351" s="99" t="str">
        <f t="shared" si="36"/>
        <v>n/a</v>
      </c>
      <c r="U351" s="99" t="str">
        <f t="shared" si="37"/>
        <v>utility_pv</v>
      </c>
      <c r="V351" s="99">
        <f t="shared" si="38"/>
        <v>2014</v>
      </c>
      <c r="W351" s="99">
        <f t="shared" si="39"/>
        <v>2038</v>
      </c>
      <c r="X351" s="116">
        <f t="shared" si="40"/>
        <v>1</v>
      </c>
      <c r="Y351" s="116">
        <f t="shared" si="41"/>
        <v>1</v>
      </c>
      <c r="Z351" s="99">
        <f>MIN((IFERROR(IF(AND($V351&lt;=Z$1,$W351&gt;=Z$1),INDEX(Reliability!E$23:E$50,MATCH($S351,Reliability!$C$23:$C$50,0)),0),0)*IF($T351="n/a",$D351*$Y351,$G351)+IFERROR(IF(AND($V351&lt;=Z$1,$W351&gt;=Z$1),INDEX(Reliability!E$23:E$50,MATCH($T351,Reliability!$C$23:$C$50,0)),0),0)*$H351*$X351*$Y351),$D351)*$R351</f>
        <v>31.086460388205023</v>
      </c>
      <c r="AA351" s="99">
        <f>MIN((IFERROR(IF(AND($V351&lt;=AA$1,$W351&gt;=AA$1),INDEX(Reliability!F$23:F$50,MATCH($S351,Reliability!$C$23:$C$50,0)),0),0)*IF($T351="n/a",$D351*$Y351,$G351)+IFERROR(IF(AND($V351&lt;=AA$1,$W351&gt;=AA$1),INDEX(Reliability!F$23:F$50,MATCH($T351,Reliability!$C$23:$C$50,0)),0),0)*$H351*$X351*$Y351),$D351)*$R351</f>
        <v>30.257360758330098</v>
      </c>
      <c r="AB351" s="99">
        <f>MIN((IFERROR(IF(AND($V351&lt;=AB$1,$W351&gt;=AB$1),INDEX(Reliability!G$23:G$50,MATCH($S351,Reliability!$C$23:$C$50,0)),0),0)*IF($T351="n/a",$D351*$Y351,$G351)+IFERROR(IF(AND($V351&lt;=AB$1,$W351&gt;=AB$1),INDEX(Reliability!G$23:G$50,MATCH($T351,Reliability!$C$23:$C$50,0)),0),0)*$H351*$X351*$Y351),$D351)*$R351</f>
        <v>29.428261128455169</v>
      </c>
      <c r="AC351" s="99">
        <f>MIN((IFERROR(IF(AND($V351&lt;=AC$1,$W351&gt;=AC$1),INDEX(Reliability!H$23:H$50,MATCH($S351,Reliability!$C$23:$C$50,0)),0),0)*IF($T351="n/a",$D351*$Y351,$G351)+IFERROR(IF(AND($V351&lt;=AC$1,$W351&gt;=AC$1),INDEX(Reliability!H$23:H$50,MATCH($T351,Reliability!$C$23:$C$50,0)),0),0)*$H351*$X351*$Y351),$D351)*$R351</f>
        <v>25.040511849497801</v>
      </c>
      <c r="AD351" s="99">
        <f>MIN((IFERROR(IF(AND($V351&lt;=AD$1,$W351&gt;=AD$1),INDEX(Reliability!I$23:I$50,MATCH($S351,Reliability!$C$23:$C$50,0)),0),0)*IF($T351="n/a",$D351*$Y351,$G351)+IFERROR(IF(AND($V351&lt;=AD$1,$W351&gt;=AD$1),INDEX(Reliability!I$23:I$50,MATCH($T351,Reliability!$C$23:$C$50,0)),0),0)*$H351*$X351*$Y351),$D351)*$R351</f>
        <v>20.652762570540432</v>
      </c>
      <c r="AE351" s="99">
        <f>MIN((IFERROR(IF(AND($V351&lt;=AE$1,$W351&gt;=AE$1),INDEX(Reliability!J$23:J$50,MATCH($S351,Reliability!$C$23:$C$50,0)),0),0)*IF($T351="n/a",$D351*$Y351,$G351)+IFERROR(IF(AND($V351&lt;=AE$1,$W351&gt;=AE$1),INDEX(Reliability!J$23:J$50,MATCH($T351,Reliability!$C$23:$C$50,0)),0),0)*$H351*$X351*$Y351),$D351)*$R351</f>
        <v>19.151153137518502</v>
      </c>
      <c r="AF351" s="99">
        <f>MIN((IFERROR(IF(AND($V351&lt;=AF$1,$W351&gt;=AF$1),INDEX(Reliability!K$23:K$50,MATCH($S351,Reliability!$C$23:$C$50,0)),0),0)*IF($T351="n/a",$D351*$Y351,$G351)+IFERROR(IF(AND($V351&lt;=AF$1,$W351&gt;=AF$1),INDEX(Reliability!K$23:K$50,MATCH($T351,Reliability!$C$23:$C$50,0)),0),0)*$H351*$X351*$Y351),$D351)*$R351</f>
        <v>17.649543704496566</v>
      </c>
      <c r="AG351" s="99">
        <f>MIN((IFERROR(IF(AND($V351&lt;=AG$1,$W351&gt;=AG$1),INDEX(Reliability!L$23:L$50,MATCH($S351,Reliability!$C$23:$C$50,0)),0),0)*IF($T351="n/a",$D351*$Y351,$G351)+IFERROR(IF(AND($V351&lt;=AG$1,$W351&gt;=AG$1),INDEX(Reliability!L$23:L$50,MATCH($T351,Reliability!$C$23:$C$50,0)),0),0)*$H351*$X351*$Y351),$D351)*$R351</f>
        <v>17.319634963597252</v>
      </c>
      <c r="AH351" s="99">
        <f>MIN((IFERROR(IF(AND($V351&lt;=AH$1,$W351&gt;=AH$1),INDEX(Reliability!M$23:M$50,MATCH($S351,Reliability!$C$23:$C$50,0)),0),0)*IF($T351="n/a",$D351*$Y351,$G351)+IFERROR(IF(AND($V351&lt;=AH$1,$W351&gt;=AH$1),INDEX(Reliability!M$23:M$50,MATCH($T351,Reliability!$C$23:$C$50,0)),0),0)*$H351*$X351*$Y351),$D351)*$R351</f>
        <v>16.989726222697936</v>
      </c>
      <c r="AI351" s="99">
        <f>MIN((IFERROR(IF(AND($V351&lt;=AI$1,$W351&gt;=AI$1),INDEX(Reliability!N$23:N$50,MATCH($S351,Reliability!$C$23:$C$50,0)),0),0)*IF($T351="n/a",$D351*$Y351,$G351)+IFERROR(IF(AND($V351&lt;=AI$1,$W351&gt;=AI$1),INDEX(Reliability!N$23:N$50,MATCH($T351,Reliability!$C$23:$C$50,0)),0),0)*$H351*$X351*$Y351),$D351)*$R351</f>
        <v>16.659817481798623</v>
      </c>
      <c r="AJ351" s="99">
        <f>MIN((IFERROR(IF(AND($V351&lt;=AJ$1,$W351&gt;=AJ$1),INDEX(Reliability!O$23:O$50,MATCH($S351,Reliability!$C$23:$C$50,0)),0),0)*IF($T351="n/a",$D351*$Y351,$G351)+IFERROR(IF(AND($V351&lt;=AJ$1,$W351&gt;=AJ$1),INDEX(Reliability!O$23:O$50,MATCH($T351,Reliability!$C$23:$C$50,0)),0),0)*$H351*$X351*$Y351),$D351)*$R351</f>
        <v>16.32990874089931</v>
      </c>
      <c r="AK351" s="99">
        <f>MIN((IFERROR(IF(AND($V351&lt;=AK$1,$W351&gt;=AK$1),INDEX(Reliability!P$23:P$50,MATCH($S351,Reliability!$C$23:$C$50,0)),0),0)*IF($T351="n/a",$D351*$Y351,$G351)+IFERROR(IF(AND($V351&lt;=AK$1,$W351&gt;=AK$1),INDEX(Reliability!P$23:P$50,MATCH($T351,Reliability!$C$23:$C$50,0)),0),0)*$H351*$X351*$Y351),$D351)*$R351</f>
        <v>16</v>
      </c>
    </row>
    <row r="352" spans="2:37" x14ac:dyDescent="0.25">
      <c r="B352" s="118" t="str">
        <f>unique_contracts!B347</f>
        <v>GATWAY_2_PL1X3</v>
      </c>
      <c r="C352" s="99" t="str">
        <f>unique_contracts!D347</f>
        <v>Online</v>
      </c>
      <c r="D352" s="117">
        <f>unique_contracts!J347</f>
        <v>562.5</v>
      </c>
      <c r="E352" s="99">
        <f>unique_contracts!M347</f>
        <v>0</v>
      </c>
      <c r="F352" s="99">
        <f>unique_contracts!N347</f>
        <v>0</v>
      </c>
      <c r="G352" s="99">
        <f>unique_contracts!P347</f>
        <v>0</v>
      </c>
      <c r="H352" s="99">
        <f>unique_contracts!R347</f>
        <v>0</v>
      </c>
      <c r="I352" s="99">
        <f>unique_contracts!V347</f>
        <v>0</v>
      </c>
      <c r="J352" s="118" t="str">
        <f>unique_contracts!AB347</f>
        <v>Owned</v>
      </c>
      <c r="K352" s="99">
        <f>unique_contracts!AM347</f>
        <v>2009</v>
      </c>
      <c r="L352" s="99">
        <f>unique_contracts!AN347</f>
        <v>1</v>
      </c>
      <c r="M352" s="99">
        <f>unique_contracts!AO347</f>
        <v>1</v>
      </c>
      <c r="N352" s="99">
        <f>unique_contracts!AP347</f>
        <v>2039</v>
      </c>
      <c r="O352" s="99">
        <f>unique_contracts!AQ347</f>
        <v>1</v>
      </c>
      <c r="P352" s="99">
        <f>unique_contracts!AR347</f>
        <v>31</v>
      </c>
      <c r="Q352" s="99" t="str">
        <f>unique_contracts!BP347</f>
        <v>EnergyCapacity</v>
      </c>
      <c r="R352" s="99">
        <f t="shared" si="35"/>
        <v>1</v>
      </c>
      <c r="S352" s="99" t="str">
        <f>IFERROR(IF(AND(I352&gt;0,E352="NotHybrid"),_xlfn.CONCAT(MAX(MIN(ROUNDDOWN(I352/D352,0),8),4),INDEX(resources!$G:$G,MATCH(B352,resources!$A:$A,0))),INDEX(resources!$G:$G,MATCH(B352,resources!$A:$A,0))),"n/a")</f>
        <v>gas_cc</v>
      </c>
      <c r="T352" s="99" t="str">
        <f t="shared" si="36"/>
        <v>n/a</v>
      </c>
      <c r="U352" s="99" t="str">
        <f t="shared" si="37"/>
        <v>gas_cc</v>
      </c>
      <c r="V352" s="99">
        <f t="shared" si="38"/>
        <v>2009</v>
      </c>
      <c r="W352" s="99">
        <f t="shared" si="39"/>
        <v>2038</v>
      </c>
      <c r="X352" s="116">
        <f t="shared" si="40"/>
        <v>1</v>
      </c>
      <c r="Y352" s="116">
        <f t="shared" si="41"/>
        <v>1</v>
      </c>
      <c r="Z352" s="99">
        <f>MIN((IFERROR(IF(AND($V352&lt;=Z$1,$W352&gt;=Z$1),INDEX(Reliability!E$23:E$50,MATCH($S352,Reliability!$C$23:$C$50,0)),0),0)*IF($T352="n/a",$D352*$Y352,$G352)+IFERROR(IF(AND($V352&lt;=Z$1,$W352&gt;=Z$1),INDEX(Reliability!E$23:E$50,MATCH($T352,Reliability!$C$23:$C$50,0)),0),0)*$H352*$X352*$Y352),$D352)*$R352</f>
        <v>474.78119577443516</v>
      </c>
      <c r="AA352" s="99">
        <f>MIN((IFERROR(IF(AND($V352&lt;=AA$1,$W352&gt;=AA$1),INDEX(Reliability!F$23:F$50,MATCH($S352,Reliability!$C$23:$C$50,0)),0),0)*IF($T352="n/a",$D352*$Y352,$G352)+IFERROR(IF(AND($V352&lt;=AA$1,$W352&gt;=AA$1),INDEX(Reliability!F$23:F$50,MATCH($T352,Reliability!$C$23:$C$50,0)),0),0)*$H352*$X352*$Y352),$D352)*$R352</f>
        <v>480.25578337138688</v>
      </c>
      <c r="AB352" s="99">
        <f>MIN((IFERROR(IF(AND($V352&lt;=AB$1,$W352&gt;=AB$1),INDEX(Reliability!G$23:G$50,MATCH($S352,Reliability!$C$23:$C$50,0)),0),0)*IF($T352="n/a",$D352*$Y352,$G352)+IFERROR(IF(AND($V352&lt;=AB$1,$W352&gt;=AB$1),INDEX(Reliability!G$23:G$50,MATCH($T352,Reliability!$C$23:$C$50,0)),0),0)*$H352*$X352*$Y352),$D352)*$R352</f>
        <v>485.73037096833866</v>
      </c>
      <c r="AC352" s="99">
        <f>MIN((IFERROR(IF(AND($V352&lt;=AC$1,$W352&gt;=AC$1),INDEX(Reliability!H$23:H$50,MATCH($S352,Reliability!$C$23:$C$50,0)),0),0)*IF($T352="n/a",$D352*$Y352,$G352)+IFERROR(IF(AND($V352&lt;=AC$1,$W352&gt;=AC$1),INDEX(Reliability!H$23:H$50,MATCH($T352,Reliability!$C$23:$C$50,0)),0),0)*$H352*$X352*$Y352),$D352)*$R352</f>
        <v>487.32176292899635</v>
      </c>
      <c r="AD352" s="99">
        <f>MIN((IFERROR(IF(AND($V352&lt;=AD$1,$W352&gt;=AD$1),INDEX(Reliability!I$23:I$50,MATCH($S352,Reliability!$C$23:$C$50,0)),0),0)*IF($T352="n/a",$D352*$Y352,$G352)+IFERROR(IF(AND($V352&lt;=AD$1,$W352&gt;=AD$1),INDEX(Reliability!I$23:I$50,MATCH($T352,Reliability!$C$23:$C$50,0)),0),0)*$H352*$X352*$Y352),$D352)*$R352</f>
        <v>488.91315488965409</v>
      </c>
      <c r="AE352" s="99">
        <f>MIN((IFERROR(IF(AND($V352&lt;=AE$1,$W352&gt;=AE$1),INDEX(Reliability!J$23:J$50,MATCH($S352,Reliability!$C$23:$C$50,0)),0),0)*IF($T352="n/a",$D352*$Y352,$G352)+IFERROR(IF(AND($V352&lt;=AE$1,$W352&gt;=AE$1),INDEX(Reliability!J$23:J$50,MATCH($T352,Reliability!$C$23:$C$50,0)),0),0)*$H352*$X352*$Y352),$D352)*$R352</f>
        <v>483.50430775890339</v>
      </c>
      <c r="AF352" s="99">
        <f>MIN((IFERROR(IF(AND($V352&lt;=AF$1,$W352&gt;=AF$1),INDEX(Reliability!K$23:K$50,MATCH($S352,Reliability!$C$23:$C$50,0)),0),0)*IF($T352="n/a",$D352*$Y352,$G352)+IFERROR(IF(AND($V352&lt;=AF$1,$W352&gt;=AF$1),INDEX(Reliability!K$23:K$50,MATCH($T352,Reliability!$C$23:$C$50,0)),0),0)*$H352*$X352*$Y352),$D352)*$R352</f>
        <v>478.09546062815258</v>
      </c>
      <c r="AG352" s="99">
        <f>MIN((IFERROR(IF(AND($V352&lt;=AG$1,$W352&gt;=AG$1),INDEX(Reliability!L$23:L$50,MATCH($S352,Reliability!$C$23:$C$50,0)),0),0)*IF($T352="n/a",$D352*$Y352,$G352)+IFERROR(IF(AND($V352&lt;=AG$1,$W352&gt;=AG$1),INDEX(Reliability!L$23:L$50,MATCH($T352,Reliability!$C$23:$C$50,0)),0),0)*$H352*$X352*$Y352),$D352)*$R352</f>
        <v>484.53999913264454</v>
      </c>
      <c r="AH352" s="99">
        <f>MIN((IFERROR(IF(AND($V352&lt;=AH$1,$W352&gt;=AH$1),INDEX(Reliability!M$23:M$50,MATCH($S352,Reliability!$C$23:$C$50,0)),0),0)*IF($T352="n/a",$D352*$Y352,$G352)+IFERROR(IF(AND($V352&lt;=AH$1,$W352&gt;=AH$1),INDEX(Reliability!M$23:M$50,MATCH($T352,Reliability!$C$23:$C$50,0)),0),0)*$H352*$X352*$Y352),$D352)*$R352</f>
        <v>490.9845376371365</v>
      </c>
      <c r="AI352" s="99">
        <f>MIN((IFERROR(IF(AND($V352&lt;=AI$1,$W352&gt;=AI$1),INDEX(Reliability!N$23:N$50,MATCH($S352,Reliability!$C$23:$C$50,0)),0),0)*IF($T352="n/a",$D352*$Y352,$G352)+IFERROR(IF(AND($V352&lt;=AI$1,$W352&gt;=AI$1),INDEX(Reliability!N$23:N$50,MATCH($T352,Reliability!$C$23:$C$50,0)),0),0)*$H352*$X352*$Y352),$D352)*$R352</f>
        <v>497.42907614162846</v>
      </c>
      <c r="AJ352" s="99">
        <f>MIN((IFERROR(IF(AND($V352&lt;=AJ$1,$W352&gt;=AJ$1),INDEX(Reliability!O$23:O$50,MATCH($S352,Reliability!$C$23:$C$50,0)),0),0)*IF($T352="n/a",$D352*$Y352,$G352)+IFERROR(IF(AND($V352&lt;=AJ$1,$W352&gt;=AJ$1),INDEX(Reliability!O$23:O$50,MATCH($T352,Reliability!$C$23:$C$50,0)),0),0)*$H352*$X352*$Y352),$D352)*$R352</f>
        <v>503.87361464612042</v>
      </c>
      <c r="AK352" s="99">
        <f>MIN((IFERROR(IF(AND($V352&lt;=AK$1,$W352&gt;=AK$1),INDEX(Reliability!P$23:P$50,MATCH($S352,Reliability!$C$23:$C$50,0)),0),0)*IF($T352="n/a",$D352*$Y352,$G352)+IFERROR(IF(AND($V352&lt;=AK$1,$W352&gt;=AK$1),INDEX(Reliability!P$23:P$50,MATCH($T352,Reliability!$C$23:$C$50,0)),0),0)*$H352*$X352*$Y352),$D352)*$R352</f>
        <v>510.31815315061237</v>
      </c>
    </row>
    <row r="353" spans="2:37" x14ac:dyDescent="0.25">
      <c r="B353" s="118" t="str">
        <f>unique_contracts!B348</f>
        <v>GATEWY_2_GESBT1</v>
      </c>
      <c r="C353" s="99" t="str">
        <f>unique_contracts!D348</f>
        <v>Online</v>
      </c>
      <c r="D353" s="117">
        <f>unique_contracts!J348</f>
        <v>50</v>
      </c>
      <c r="E353" s="99">
        <f>unique_contracts!M348</f>
        <v>0</v>
      </c>
      <c r="F353" s="99">
        <f>unique_contracts!N348</f>
        <v>0</v>
      </c>
      <c r="G353" s="99">
        <f>unique_contracts!P348</f>
        <v>0</v>
      </c>
      <c r="H353" s="99">
        <f>unique_contracts!R348</f>
        <v>0</v>
      </c>
      <c r="I353" s="99">
        <f>unique_contracts!V348</f>
        <v>200</v>
      </c>
      <c r="J353" s="118" t="str">
        <f>unique_contracts!AB348</f>
        <v>Buy</v>
      </c>
      <c r="K353" s="99">
        <f>unique_contracts!AM348</f>
        <v>2021</v>
      </c>
      <c r="L353" s="99">
        <f>unique_contracts!AN348</f>
        <v>10</v>
      </c>
      <c r="M353" s="99">
        <f>unique_contracts!AO348</f>
        <v>1</v>
      </c>
      <c r="N353" s="99">
        <f>unique_contracts!AP348</f>
        <v>2036</v>
      </c>
      <c r="O353" s="99">
        <f>unique_contracts!AQ348</f>
        <v>9</v>
      </c>
      <c r="P353" s="99">
        <f>unique_contracts!AR348</f>
        <v>30</v>
      </c>
      <c r="Q353" s="99" t="str">
        <f>unique_contracts!BP348</f>
        <v>CapacityOnly</v>
      </c>
      <c r="R353" s="99">
        <f t="shared" si="35"/>
        <v>1</v>
      </c>
      <c r="S353" s="99" t="str">
        <f>IFERROR(IF(AND(I353&gt;0,E353="NotHybrid"),_xlfn.CONCAT(MAX(MIN(ROUNDDOWN(I353/D353,0),8),4),INDEX(resources!$G:$G,MATCH(B353,resources!$A:$A,0))),INDEX(resources!$G:$G,MATCH(B353,resources!$A:$A,0))),"n/a")</f>
        <v>hr_batteries</v>
      </c>
      <c r="T353" s="99" t="str">
        <f t="shared" si="36"/>
        <v>n/a</v>
      </c>
      <c r="U353" s="99" t="str">
        <f t="shared" si="37"/>
        <v>hr_batteries</v>
      </c>
      <c r="V353" s="99">
        <f t="shared" si="38"/>
        <v>2022</v>
      </c>
      <c r="W353" s="99">
        <f t="shared" si="39"/>
        <v>2035</v>
      </c>
      <c r="X353" s="116">
        <f t="shared" si="40"/>
        <v>1</v>
      </c>
      <c r="Y353" s="116">
        <f t="shared" si="41"/>
        <v>1</v>
      </c>
      <c r="Z353" s="99">
        <f>MIN((IFERROR(IF(AND($V353&lt;=Z$1,$W353&gt;=Z$1),INDEX(Reliability!E$23:E$50,MATCH($S353,Reliability!$C$23:$C$50,0)),0),0)*IF($T353="n/a",$D353*$Y353,$G353)+IFERROR(IF(AND($V353&lt;=Z$1,$W353&gt;=Z$1),INDEX(Reliability!E$23:E$50,MATCH($T353,Reliability!$C$23:$C$50,0)),0),0)*$H353*$X353*$Y353),$D353)*$R353</f>
        <v>0</v>
      </c>
      <c r="AA353" s="99">
        <f>MIN((IFERROR(IF(AND($V353&lt;=AA$1,$W353&gt;=AA$1),INDEX(Reliability!F$23:F$50,MATCH($S353,Reliability!$C$23:$C$50,0)),0),0)*IF($T353="n/a",$D353*$Y353,$G353)+IFERROR(IF(AND($V353&lt;=AA$1,$W353&gt;=AA$1),INDEX(Reliability!F$23:F$50,MATCH($T353,Reliability!$C$23:$C$50,0)),0),0)*$H353*$X353*$Y353),$D353)*$R353</f>
        <v>0</v>
      </c>
      <c r="AB353" s="99">
        <f>MIN((IFERROR(IF(AND($V353&lt;=AB$1,$W353&gt;=AB$1),INDEX(Reliability!G$23:G$50,MATCH($S353,Reliability!$C$23:$C$50,0)),0),0)*IF($T353="n/a",$D353*$Y353,$G353)+IFERROR(IF(AND($V353&lt;=AB$1,$W353&gt;=AB$1),INDEX(Reliability!G$23:G$50,MATCH($T353,Reliability!$C$23:$C$50,0)),0),0)*$H353*$X353*$Y353),$D353)*$R353</f>
        <v>0</v>
      </c>
      <c r="AC353" s="99">
        <f>MIN((IFERROR(IF(AND($V353&lt;=AC$1,$W353&gt;=AC$1),INDEX(Reliability!H$23:H$50,MATCH($S353,Reliability!$C$23:$C$50,0)),0),0)*IF($T353="n/a",$D353*$Y353,$G353)+IFERROR(IF(AND($V353&lt;=AC$1,$W353&gt;=AC$1),INDEX(Reliability!H$23:H$50,MATCH($T353,Reliability!$C$23:$C$50,0)),0),0)*$H353*$X353*$Y353),$D353)*$R353</f>
        <v>0</v>
      </c>
      <c r="AD353" s="99">
        <f>MIN((IFERROR(IF(AND($V353&lt;=AD$1,$W353&gt;=AD$1),INDEX(Reliability!I$23:I$50,MATCH($S353,Reliability!$C$23:$C$50,0)),0),0)*IF($T353="n/a",$D353*$Y353,$G353)+IFERROR(IF(AND($V353&lt;=AD$1,$W353&gt;=AD$1),INDEX(Reliability!I$23:I$50,MATCH($T353,Reliability!$C$23:$C$50,0)),0),0)*$H353*$X353*$Y353),$D353)*$R353</f>
        <v>0</v>
      </c>
      <c r="AE353" s="99">
        <f>MIN((IFERROR(IF(AND($V353&lt;=AE$1,$W353&gt;=AE$1),INDEX(Reliability!J$23:J$50,MATCH($S353,Reliability!$C$23:$C$50,0)),0),0)*IF($T353="n/a",$D353*$Y353,$G353)+IFERROR(IF(AND($V353&lt;=AE$1,$W353&gt;=AE$1),INDEX(Reliability!J$23:J$50,MATCH($T353,Reliability!$C$23:$C$50,0)),0),0)*$H353*$X353*$Y353),$D353)*$R353</f>
        <v>0</v>
      </c>
      <c r="AF353" s="99">
        <f>MIN((IFERROR(IF(AND($V353&lt;=AF$1,$W353&gt;=AF$1),INDEX(Reliability!K$23:K$50,MATCH($S353,Reliability!$C$23:$C$50,0)),0),0)*IF($T353="n/a",$D353*$Y353,$G353)+IFERROR(IF(AND($V353&lt;=AF$1,$W353&gt;=AF$1),INDEX(Reliability!K$23:K$50,MATCH($T353,Reliability!$C$23:$C$50,0)),0),0)*$H353*$X353*$Y353),$D353)*$R353</f>
        <v>0</v>
      </c>
      <c r="AG353" s="99">
        <f>MIN((IFERROR(IF(AND($V353&lt;=AG$1,$W353&gt;=AG$1),INDEX(Reliability!L$23:L$50,MATCH($S353,Reliability!$C$23:$C$50,0)),0),0)*IF($T353="n/a",$D353*$Y353,$G353)+IFERROR(IF(AND($V353&lt;=AG$1,$W353&gt;=AG$1),INDEX(Reliability!L$23:L$50,MATCH($T353,Reliability!$C$23:$C$50,0)),0),0)*$H353*$X353*$Y353),$D353)*$R353</f>
        <v>0</v>
      </c>
      <c r="AH353" s="99">
        <f>MIN((IFERROR(IF(AND($V353&lt;=AH$1,$W353&gt;=AH$1),INDEX(Reliability!M$23:M$50,MATCH($S353,Reliability!$C$23:$C$50,0)),0),0)*IF($T353="n/a",$D353*$Y353,$G353)+IFERROR(IF(AND($V353&lt;=AH$1,$W353&gt;=AH$1),INDEX(Reliability!M$23:M$50,MATCH($T353,Reliability!$C$23:$C$50,0)),0),0)*$H353*$X353*$Y353),$D353)*$R353</f>
        <v>0</v>
      </c>
      <c r="AI353" s="99">
        <f>MIN((IFERROR(IF(AND($V353&lt;=AI$1,$W353&gt;=AI$1),INDEX(Reliability!N$23:N$50,MATCH($S353,Reliability!$C$23:$C$50,0)),0),0)*IF($T353="n/a",$D353*$Y353,$G353)+IFERROR(IF(AND($V353&lt;=AI$1,$W353&gt;=AI$1),INDEX(Reliability!N$23:N$50,MATCH($T353,Reliability!$C$23:$C$50,0)),0),0)*$H353*$X353*$Y353),$D353)*$R353</f>
        <v>0</v>
      </c>
      <c r="AJ353" s="99">
        <f>MIN((IFERROR(IF(AND($V353&lt;=AJ$1,$W353&gt;=AJ$1),INDEX(Reliability!O$23:O$50,MATCH($S353,Reliability!$C$23:$C$50,0)),0),0)*IF($T353="n/a",$D353*$Y353,$G353)+IFERROR(IF(AND($V353&lt;=AJ$1,$W353&gt;=AJ$1),INDEX(Reliability!O$23:O$50,MATCH($T353,Reliability!$C$23:$C$50,0)),0),0)*$H353*$X353*$Y353),$D353)*$R353</f>
        <v>0</v>
      </c>
      <c r="AK353" s="99">
        <f>MIN((IFERROR(IF(AND($V353&lt;=AK$1,$W353&gt;=AK$1),INDEX(Reliability!P$23:P$50,MATCH($S353,Reliability!$C$23:$C$50,0)),0),0)*IF($T353="n/a",$D353*$Y353,$G353)+IFERROR(IF(AND($V353&lt;=AK$1,$W353&gt;=AK$1),INDEX(Reliability!P$23:P$50,MATCH($T353,Reliability!$C$23:$C$50,0)),0),0)*$H353*$X353*$Y353),$D353)*$R353</f>
        <v>0</v>
      </c>
    </row>
    <row r="354" spans="2:37" x14ac:dyDescent="0.25">
      <c r="B354" s="118" t="str">
        <f>unique_contracts!B349</f>
        <v>GATES_2_WSOLAR</v>
      </c>
      <c r="C354" s="99" t="str">
        <f>unique_contracts!D349</f>
        <v>Online</v>
      </c>
      <c r="D354" s="117">
        <f>unique_contracts!J349</f>
        <v>10</v>
      </c>
      <c r="E354" s="99">
        <f>unique_contracts!M349</f>
        <v>0</v>
      </c>
      <c r="F354" s="99">
        <f>unique_contracts!N349</f>
        <v>0</v>
      </c>
      <c r="G354" s="99">
        <f>unique_contracts!P349</f>
        <v>0</v>
      </c>
      <c r="H354" s="99">
        <f>unique_contracts!R349</f>
        <v>0</v>
      </c>
      <c r="I354" s="99">
        <f>unique_contracts!V349</f>
        <v>0</v>
      </c>
      <c r="J354" s="118" t="str">
        <f>unique_contracts!AB349</f>
        <v>Owned</v>
      </c>
      <c r="K354" s="99">
        <f>unique_contracts!AM349</f>
        <v>2013</v>
      </c>
      <c r="L354" s="99">
        <f>unique_contracts!AN349</f>
        <v>6</v>
      </c>
      <c r="M354" s="99">
        <f>unique_contracts!AO349</f>
        <v>24</v>
      </c>
      <c r="N354" s="99">
        <f>unique_contracts!AP349</f>
        <v>2038</v>
      </c>
      <c r="O354" s="99">
        <f>unique_contracts!AQ349</f>
        <v>6</v>
      </c>
      <c r="P354" s="99">
        <f>unique_contracts!AR349</f>
        <v>23</v>
      </c>
      <c r="Q354" s="99" t="str">
        <f>unique_contracts!BP349</f>
        <v>EnergyCapacity</v>
      </c>
      <c r="R354" s="99">
        <f t="shared" si="35"/>
        <v>1</v>
      </c>
      <c r="S354" s="99" t="str">
        <f>IFERROR(IF(AND(I354&gt;0,E354="NotHybrid"),_xlfn.CONCAT(MAX(MIN(ROUNDDOWN(I354/D354,0),8),4),INDEX(resources!$G:$G,MATCH(B354,resources!$A:$A,0))),INDEX(resources!$G:$G,MATCH(B354,resources!$A:$A,0))),"n/a")</f>
        <v>utility_pv</v>
      </c>
      <c r="T354" s="99" t="str">
        <f t="shared" si="36"/>
        <v>n/a</v>
      </c>
      <c r="U354" s="99" t="str">
        <f t="shared" si="37"/>
        <v>utility_pv</v>
      </c>
      <c r="V354" s="99">
        <f t="shared" si="38"/>
        <v>2014</v>
      </c>
      <c r="W354" s="99">
        <f t="shared" si="39"/>
        <v>2037</v>
      </c>
      <c r="X354" s="116">
        <f t="shared" si="40"/>
        <v>1</v>
      </c>
      <c r="Y354" s="116">
        <f t="shared" si="41"/>
        <v>1</v>
      </c>
      <c r="Z354" s="99">
        <f>MIN((IFERROR(IF(AND($V354&lt;=Z$1,$W354&gt;=Z$1),INDEX(Reliability!E$23:E$50,MATCH($S354,Reliability!$C$23:$C$50,0)),0),0)*IF($T354="n/a",$D354*$Y354,$G354)+IFERROR(IF(AND($V354&lt;=Z$1,$W354&gt;=Z$1),INDEX(Reliability!E$23:E$50,MATCH($T354,Reliability!$C$23:$C$50,0)),0),0)*$H354*$X354*$Y354),$D354)*$R354</f>
        <v>1.2434584155282009</v>
      </c>
      <c r="AA354" s="99">
        <f>MIN((IFERROR(IF(AND($V354&lt;=AA$1,$W354&gt;=AA$1),INDEX(Reliability!F$23:F$50,MATCH($S354,Reliability!$C$23:$C$50,0)),0),0)*IF($T354="n/a",$D354*$Y354,$G354)+IFERROR(IF(AND($V354&lt;=AA$1,$W354&gt;=AA$1),INDEX(Reliability!F$23:F$50,MATCH($T354,Reliability!$C$23:$C$50,0)),0),0)*$H354*$X354*$Y354),$D354)*$R354</f>
        <v>1.2102944303332039</v>
      </c>
      <c r="AB354" s="99">
        <f>MIN((IFERROR(IF(AND($V354&lt;=AB$1,$W354&gt;=AB$1),INDEX(Reliability!G$23:G$50,MATCH($S354,Reliability!$C$23:$C$50,0)),0),0)*IF($T354="n/a",$D354*$Y354,$G354)+IFERROR(IF(AND($V354&lt;=AB$1,$W354&gt;=AB$1),INDEX(Reliability!G$23:G$50,MATCH($T354,Reliability!$C$23:$C$50,0)),0),0)*$H354*$X354*$Y354),$D354)*$R354</f>
        <v>1.1771304451382067</v>
      </c>
      <c r="AC354" s="99">
        <f>MIN((IFERROR(IF(AND($V354&lt;=AC$1,$W354&gt;=AC$1),INDEX(Reliability!H$23:H$50,MATCH($S354,Reliability!$C$23:$C$50,0)),0),0)*IF($T354="n/a",$D354*$Y354,$G354)+IFERROR(IF(AND($V354&lt;=AC$1,$W354&gt;=AC$1),INDEX(Reliability!H$23:H$50,MATCH($T354,Reliability!$C$23:$C$50,0)),0),0)*$H354*$X354*$Y354),$D354)*$R354</f>
        <v>1.0016204739799119</v>
      </c>
      <c r="AD354" s="99">
        <f>MIN((IFERROR(IF(AND($V354&lt;=AD$1,$W354&gt;=AD$1),INDEX(Reliability!I$23:I$50,MATCH($S354,Reliability!$C$23:$C$50,0)),0),0)*IF($T354="n/a",$D354*$Y354,$G354)+IFERROR(IF(AND($V354&lt;=AD$1,$W354&gt;=AD$1),INDEX(Reliability!I$23:I$50,MATCH($T354,Reliability!$C$23:$C$50,0)),0),0)*$H354*$X354*$Y354),$D354)*$R354</f>
        <v>0.82611050282161735</v>
      </c>
      <c r="AE354" s="99">
        <f>MIN((IFERROR(IF(AND($V354&lt;=AE$1,$W354&gt;=AE$1),INDEX(Reliability!J$23:J$50,MATCH($S354,Reliability!$C$23:$C$50,0)),0),0)*IF($T354="n/a",$D354*$Y354,$G354)+IFERROR(IF(AND($V354&lt;=AE$1,$W354&gt;=AE$1),INDEX(Reliability!J$23:J$50,MATCH($T354,Reliability!$C$23:$C$50,0)),0),0)*$H354*$X354*$Y354),$D354)*$R354</f>
        <v>0.76604612550074003</v>
      </c>
      <c r="AF354" s="99">
        <f>MIN((IFERROR(IF(AND($V354&lt;=AF$1,$W354&gt;=AF$1),INDEX(Reliability!K$23:K$50,MATCH($S354,Reliability!$C$23:$C$50,0)),0),0)*IF($T354="n/a",$D354*$Y354,$G354)+IFERROR(IF(AND($V354&lt;=AF$1,$W354&gt;=AF$1),INDEX(Reliability!K$23:K$50,MATCH($T354,Reliability!$C$23:$C$50,0)),0),0)*$H354*$X354*$Y354),$D354)*$R354</f>
        <v>0.70598174817986259</v>
      </c>
      <c r="AG354" s="99">
        <f>MIN((IFERROR(IF(AND($V354&lt;=AG$1,$W354&gt;=AG$1),INDEX(Reliability!L$23:L$50,MATCH($S354,Reliability!$C$23:$C$50,0)),0),0)*IF($T354="n/a",$D354*$Y354,$G354)+IFERROR(IF(AND($V354&lt;=AG$1,$W354&gt;=AG$1),INDEX(Reliability!L$23:L$50,MATCH($T354,Reliability!$C$23:$C$50,0)),0),0)*$H354*$X354*$Y354),$D354)*$R354</f>
        <v>0.6927853985438901</v>
      </c>
      <c r="AH354" s="99">
        <f>MIN((IFERROR(IF(AND($V354&lt;=AH$1,$W354&gt;=AH$1),INDEX(Reliability!M$23:M$50,MATCH($S354,Reliability!$C$23:$C$50,0)),0),0)*IF($T354="n/a",$D354*$Y354,$G354)+IFERROR(IF(AND($V354&lt;=AH$1,$W354&gt;=AH$1),INDEX(Reliability!M$23:M$50,MATCH($T354,Reliability!$C$23:$C$50,0)),0),0)*$H354*$X354*$Y354),$D354)*$R354</f>
        <v>0.67958904890791749</v>
      </c>
      <c r="AI354" s="99">
        <f>MIN((IFERROR(IF(AND($V354&lt;=AI$1,$W354&gt;=AI$1),INDEX(Reliability!N$23:N$50,MATCH($S354,Reliability!$C$23:$C$50,0)),0),0)*IF($T354="n/a",$D354*$Y354,$G354)+IFERROR(IF(AND($V354&lt;=AI$1,$W354&gt;=AI$1),INDEX(Reliability!N$23:N$50,MATCH($T354,Reliability!$C$23:$C$50,0)),0),0)*$H354*$X354*$Y354),$D354)*$R354</f>
        <v>0.66639269927194489</v>
      </c>
      <c r="AJ354" s="99">
        <f>MIN((IFERROR(IF(AND($V354&lt;=AJ$1,$W354&gt;=AJ$1),INDEX(Reliability!O$23:O$50,MATCH($S354,Reliability!$C$23:$C$50,0)),0),0)*IF($T354="n/a",$D354*$Y354,$G354)+IFERROR(IF(AND($V354&lt;=AJ$1,$W354&gt;=AJ$1),INDEX(Reliability!O$23:O$50,MATCH($T354,Reliability!$C$23:$C$50,0)),0),0)*$H354*$X354*$Y354),$D354)*$R354</f>
        <v>0.65319634963597228</v>
      </c>
      <c r="AK354" s="99">
        <f>MIN((IFERROR(IF(AND($V354&lt;=AK$1,$W354&gt;=AK$1),INDEX(Reliability!P$23:P$50,MATCH($S354,Reliability!$C$23:$C$50,0)),0),0)*IF($T354="n/a",$D354*$Y354,$G354)+IFERROR(IF(AND($V354&lt;=AK$1,$W354&gt;=AK$1),INDEX(Reliability!P$23:P$50,MATCH($T354,Reliability!$C$23:$C$50,0)),0),0)*$H354*$X354*$Y354),$D354)*$R354</f>
        <v>0.64</v>
      </c>
    </row>
    <row r="355" spans="2:37" x14ac:dyDescent="0.25">
      <c r="B355" s="118" t="str">
        <f>unique_contracts!B350</f>
        <v>GATES_2_SOLAR</v>
      </c>
      <c r="C355" s="99" t="str">
        <f>unique_contracts!D350</f>
        <v>Online</v>
      </c>
      <c r="D355" s="117">
        <f>unique_contracts!J350</f>
        <v>20</v>
      </c>
      <c r="E355" s="99">
        <f>unique_contracts!M350</f>
        <v>0</v>
      </c>
      <c r="F355" s="99">
        <f>unique_contracts!N350</f>
        <v>0</v>
      </c>
      <c r="G355" s="99">
        <f>unique_contracts!P350</f>
        <v>0</v>
      </c>
      <c r="H355" s="99">
        <f>unique_contracts!R350</f>
        <v>0</v>
      </c>
      <c r="I355" s="99">
        <f>unique_contracts!V350</f>
        <v>0</v>
      </c>
      <c r="J355" s="118" t="str">
        <f>unique_contracts!AB350</f>
        <v>Owned</v>
      </c>
      <c r="K355" s="99">
        <f>unique_contracts!AM350</f>
        <v>2013</v>
      </c>
      <c r="L355" s="99">
        <f>unique_contracts!AN350</f>
        <v>6</v>
      </c>
      <c r="M355" s="99">
        <f>unique_contracts!AO350</f>
        <v>24</v>
      </c>
      <c r="N355" s="99">
        <f>unique_contracts!AP350</f>
        <v>2038</v>
      </c>
      <c r="O355" s="99">
        <f>unique_contracts!AQ350</f>
        <v>6</v>
      </c>
      <c r="P355" s="99">
        <f>unique_contracts!AR350</f>
        <v>23</v>
      </c>
      <c r="Q355" s="99" t="str">
        <f>unique_contracts!BP350</f>
        <v>EnergyCapacity</v>
      </c>
      <c r="R355" s="99">
        <f t="shared" si="35"/>
        <v>1</v>
      </c>
      <c r="S355" s="99" t="str">
        <f>IFERROR(IF(AND(I355&gt;0,E355="NotHybrid"),_xlfn.CONCAT(MAX(MIN(ROUNDDOWN(I355/D355,0),8),4),INDEX(resources!$G:$G,MATCH(B355,resources!$A:$A,0))),INDEX(resources!$G:$G,MATCH(B355,resources!$A:$A,0))),"n/a")</f>
        <v>utility_pv</v>
      </c>
      <c r="T355" s="99" t="str">
        <f t="shared" si="36"/>
        <v>n/a</v>
      </c>
      <c r="U355" s="99" t="str">
        <f t="shared" si="37"/>
        <v>utility_pv</v>
      </c>
      <c r="V355" s="99">
        <f t="shared" si="38"/>
        <v>2014</v>
      </c>
      <c r="W355" s="99">
        <f t="shared" si="39"/>
        <v>2037</v>
      </c>
      <c r="X355" s="116">
        <f t="shared" si="40"/>
        <v>1</v>
      </c>
      <c r="Y355" s="116">
        <f t="shared" si="41"/>
        <v>1</v>
      </c>
      <c r="Z355" s="99">
        <f>MIN((IFERROR(IF(AND($V355&lt;=Z$1,$W355&gt;=Z$1),INDEX(Reliability!E$23:E$50,MATCH($S355,Reliability!$C$23:$C$50,0)),0),0)*IF($T355="n/a",$D355*$Y355,$G355)+IFERROR(IF(AND($V355&lt;=Z$1,$W355&gt;=Z$1),INDEX(Reliability!E$23:E$50,MATCH($T355,Reliability!$C$23:$C$50,0)),0),0)*$H355*$X355*$Y355),$D355)*$R355</f>
        <v>2.4869168310564018</v>
      </c>
      <c r="AA355" s="99">
        <f>MIN((IFERROR(IF(AND($V355&lt;=AA$1,$W355&gt;=AA$1),INDEX(Reliability!F$23:F$50,MATCH($S355,Reliability!$C$23:$C$50,0)),0),0)*IF($T355="n/a",$D355*$Y355,$G355)+IFERROR(IF(AND($V355&lt;=AA$1,$W355&gt;=AA$1),INDEX(Reliability!F$23:F$50,MATCH($T355,Reliability!$C$23:$C$50,0)),0),0)*$H355*$X355*$Y355),$D355)*$R355</f>
        <v>2.4205888606664079</v>
      </c>
      <c r="AB355" s="99">
        <f>MIN((IFERROR(IF(AND($V355&lt;=AB$1,$W355&gt;=AB$1),INDEX(Reliability!G$23:G$50,MATCH($S355,Reliability!$C$23:$C$50,0)),0),0)*IF($T355="n/a",$D355*$Y355,$G355)+IFERROR(IF(AND($V355&lt;=AB$1,$W355&gt;=AB$1),INDEX(Reliability!G$23:G$50,MATCH($T355,Reliability!$C$23:$C$50,0)),0),0)*$H355*$X355*$Y355),$D355)*$R355</f>
        <v>2.3542608902764135</v>
      </c>
      <c r="AC355" s="99">
        <f>MIN((IFERROR(IF(AND($V355&lt;=AC$1,$W355&gt;=AC$1),INDEX(Reliability!H$23:H$50,MATCH($S355,Reliability!$C$23:$C$50,0)),0),0)*IF($T355="n/a",$D355*$Y355,$G355)+IFERROR(IF(AND($V355&lt;=AC$1,$W355&gt;=AC$1),INDEX(Reliability!H$23:H$50,MATCH($T355,Reliability!$C$23:$C$50,0)),0),0)*$H355*$X355*$Y355),$D355)*$R355</f>
        <v>2.0032409479598239</v>
      </c>
      <c r="AD355" s="99">
        <f>MIN((IFERROR(IF(AND($V355&lt;=AD$1,$W355&gt;=AD$1),INDEX(Reliability!I$23:I$50,MATCH($S355,Reliability!$C$23:$C$50,0)),0),0)*IF($T355="n/a",$D355*$Y355,$G355)+IFERROR(IF(AND($V355&lt;=AD$1,$W355&gt;=AD$1),INDEX(Reliability!I$23:I$50,MATCH($T355,Reliability!$C$23:$C$50,0)),0),0)*$H355*$X355*$Y355),$D355)*$R355</f>
        <v>1.6522210056432347</v>
      </c>
      <c r="AE355" s="99">
        <f>MIN((IFERROR(IF(AND($V355&lt;=AE$1,$W355&gt;=AE$1),INDEX(Reliability!J$23:J$50,MATCH($S355,Reliability!$C$23:$C$50,0)),0),0)*IF($T355="n/a",$D355*$Y355,$G355)+IFERROR(IF(AND($V355&lt;=AE$1,$W355&gt;=AE$1),INDEX(Reliability!J$23:J$50,MATCH($T355,Reliability!$C$23:$C$50,0)),0),0)*$H355*$X355*$Y355),$D355)*$R355</f>
        <v>1.5320922510014801</v>
      </c>
      <c r="AF355" s="99">
        <f>MIN((IFERROR(IF(AND($V355&lt;=AF$1,$W355&gt;=AF$1),INDEX(Reliability!K$23:K$50,MATCH($S355,Reliability!$C$23:$C$50,0)),0),0)*IF($T355="n/a",$D355*$Y355,$G355)+IFERROR(IF(AND($V355&lt;=AF$1,$W355&gt;=AF$1),INDEX(Reliability!K$23:K$50,MATCH($T355,Reliability!$C$23:$C$50,0)),0),0)*$H355*$X355*$Y355),$D355)*$R355</f>
        <v>1.4119634963597252</v>
      </c>
      <c r="AG355" s="99">
        <f>MIN((IFERROR(IF(AND($V355&lt;=AG$1,$W355&gt;=AG$1),INDEX(Reliability!L$23:L$50,MATCH($S355,Reliability!$C$23:$C$50,0)),0),0)*IF($T355="n/a",$D355*$Y355,$G355)+IFERROR(IF(AND($V355&lt;=AG$1,$W355&gt;=AG$1),INDEX(Reliability!L$23:L$50,MATCH($T355,Reliability!$C$23:$C$50,0)),0),0)*$H355*$X355*$Y355),$D355)*$R355</f>
        <v>1.3855707970877802</v>
      </c>
      <c r="AH355" s="99">
        <f>MIN((IFERROR(IF(AND($V355&lt;=AH$1,$W355&gt;=AH$1),INDEX(Reliability!M$23:M$50,MATCH($S355,Reliability!$C$23:$C$50,0)),0),0)*IF($T355="n/a",$D355*$Y355,$G355)+IFERROR(IF(AND($V355&lt;=AH$1,$W355&gt;=AH$1),INDEX(Reliability!M$23:M$50,MATCH($T355,Reliability!$C$23:$C$50,0)),0),0)*$H355*$X355*$Y355),$D355)*$R355</f>
        <v>1.359178097815835</v>
      </c>
      <c r="AI355" s="99">
        <f>MIN((IFERROR(IF(AND($V355&lt;=AI$1,$W355&gt;=AI$1),INDEX(Reliability!N$23:N$50,MATCH($S355,Reliability!$C$23:$C$50,0)),0),0)*IF($T355="n/a",$D355*$Y355,$G355)+IFERROR(IF(AND($V355&lt;=AI$1,$W355&gt;=AI$1),INDEX(Reliability!N$23:N$50,MATCH($T355,Reliability!$C$23:$C$50,0)),0),0)*$H355*$X355*$Y355),$D355)*$R355</f>
        <v>1.3327853985438898</v>
      </c>
      <c r="AJ355" s="99">
        <f>MIN((IFERROR(IF(AND($V355&lt;=AJ$1,$W355&gt;=AJ$1),INDEX(Reliability!O$23:O$50,MATCH($S355,Reliability!$C$23:$C$50,0)),0),0)*IF($T355="n/a",$D355*$Y355,$G355)+IFERROR(IF(AND($V355&lt;=AJ$1,$W355&gt;=AJ$1),INDEX(Reliability!O$23:O$50,MATCH($T355,Reliability!$C$23:$C$50,0)),0),0)*$H355*$X355*$Y355),$D355)*$R355</f>
        <v>1.3063926992719446</v>
      </c>
      <c r="AK355" s="99">
        <f>MIN((IFERROR(IF(AND($V355&lt;=AK$1,$W355&gt;=AK$1),INDEX(Reliability!P$23:P$50,MATCH($S355,Reliability!$C$23:$C$50,0)),0),0)*IF($T355="n/a",$D355*$Y355,$G355)+IFERROR(IF(AND($V355&lt;=AK$1,$W355&gt;=AK$1),INDEX(Reliability!P$23:P$50,MATCH($T355,Reliability!$C$23:$C$50,0)),0),0)*$H355*$X355*$Y355),$D355)*$R355</f>
        <v>1.28</v>
      </c>
    </row>
    <row r="356" spans="2:37" x14ac:dyDescent="0.25">
      <c r="B356" s="118" t="str">
        <f>unique_contracts!B351</f>
        <v>GANSO_1_WSTBM1</v>
      </c>
      <c r="C356" s="99" t="str">
        <f>unique_contracts!D351</f>
        <v>Online</v>
      </c>
      <c r="D356" s="117">
        <f>unique_contracts!J351</f>
        <v>1</v>
      </c>
      <c r="E356" s="99">
        <f>unique_contracts!M351</f>
        <v>0</v>
      </c>
      <c r="F356" s="99">
        <f>unique_contracts!N351</f>
        <v>0</v>
      </c>
      <c r="G356" s="99">
        <f>unique_contracts!P351</f>
        <v>0</v>
      </c>
      <c r="H356" s="99">
        <f>unique_contracts!R351</f>
        <v>0</v>
      </c>
      <c r="I356" s="99">
        <f>unique_contracts!V351</f>
        <v>0</v>
      </c>
      <c r="J356" s="118" t="str">
        <f>unique_contracts!AB351</f>
        <v>Buy</v>
      </c>
      <c r="K356" s="99">
        <f>unique_contracts!AM351</f>
        <v>2018</v>
      </c>
      <c r="L356" s="99">
        <f>unique_contracts!AN351</f>
        <v>2</v>
      </c>
      <c r="M356" s="99">
        <f>unique_contracts!AO351</f>
        <v>13</v>
      </c>
      <c r="N356" s="99">
        <f>unique_contracts!AP351</f>
        <v>2038</v>
      </c>
      <c r="O356" s="99">
        <f>unique_contracts!AQ351</f>
        <v>2</v>
      </c>
      <c r="P356" s="99">
        <f>unique_contracts!AR351</f>
        <v>12</v>
      </c>
      <c r="Q356" s="99" t="str">
        <f>unique_contracts!BP351</f>
        <v>EnergyCapacity</v>
      </c>
      <c r="R356" s="99">
        <f t="shared" si="35"/>
        <v>1</v>
      </c>
      <c r="S356" s="99" t="str">
        <f>IFERROR(IF(AND(I356&gt;0,E356="NotHybrid"),_xlfn.CONCAT(MAX(MIN(ROUNDDOWN(I356/D356,0),8),4),INDEX(resources!$G:$G,MATCH(B356,resources!$A:$A,0))),INDEX(resources!$G:$G,MATCH(B356,resources!$A:$A,0))),"n/a")</f>
        <v>biogas</v>
      </c>
      <c r="T356" s="99" t="str">
        <f t="shared" si="36"/>
        <v>n/a</v>
      </c>
      <c r="U356" s="99" t="str">
        <f t="shared" si="37"/>
        <v>biogas</v>
      </c>
      <c r="V356" s="99">
        <f t="shared" si="38"/>
        <v>2018</v>
      </c>
      <c r="W356" s="99">
        <f t="shared" si="39"/>
        <v>2037</v>
      </c>
      <c r="X356" s="116">
        <f t="shared" si="40"/>
        <v>1</v>
      </c>
      <c r="Y356" s="116">
        <f t="shared" si="41"/>
        <v>1</v>
      </c>
      <c r="Z356" s="99">
        <f>MIN((IFERROR(IF(AND($V356&lt;=Z$1,$W356&gt;=Z$1),INDEX(Reliability!E$23:E$50,MATCH($S356,Reliability!$C$23:$C$50,0)),0),0)*IF($T356="n/a",$D356*$Y356,$G356)+IFERROR(IF(AND($V356&lt;=Z$1,$W356&gt;=Z$1),INDEX(Reliability!E$23:E$50,MATCH($T356,Reliability!$C$23:$C$50,0)),0),0)*$H356*$X356*$Y356),$D356)*$R356</f>
        <v>0.74993508538984277</v>
      </c>
      <c r="AA356" s="99">
        <f>MIN((IFERROR(IF(AND($V356&lt;=AA$1,$W356&gt;=AA$1),INDEX(Reliability!F$23:F$50,MATCH($S356,Reliability!$C$23:$C$50,0)),0),0)*IF($T356="n/a",$D356*$Y356,$G356)+IFERROR(IF(AND($V356&lt;=AA$1,$W356&gt;=AA$1),INDEX(Reliability!F$23:F$50,MATCH($T356,Reliability!$C$23:$C$50,0)),0),0)*$H356*$X356*$Y356),$D356)*$R356</f>
        <v>0.76621477432747476</v>
      </c>
      <c r="AB356" s="99">
        <f>MIN((IFERROR(IF(AND($V356&lt;=AB$1,$W356&gt;=AB$1),INDEX(Reliability!G$23:G$50,MATCH($S356,Reliability!$C$23:$C$50,0)),0),0)*IF($T356="n/a",$D356*$Y356,$G356)+IFERROR(IF(AND($V356&lt;=AB$1,$W356&gt;=AB$1),INDEX(Reliability!G$23:G$50,MATCH($T356,Reliability!$C$23:$C$50,0)),0),0)*$H356*$X356*$Y356),$D356)*$R356</f>
        <v>0.78249446326510674</v>
      </c>
      <c r="AC356" s="99">
        <f>MIN((IFERROR(IF(AND($V356&lt;=AC$1,$W356&gt;=AC$1),INDEX(Reliability!H$23:H$50,MATCH($S356,Reliability!$C$23:$C$50,0)),0),0)*IF($T356="n/a",$D356*$Y356,$G356)+IFERROR(IF(AND($V356&lt;=AC$1,$W356&gt;=AC$1),INDEX(Reliability!H$23:H$50,MATCH($T356,Reliability!$C$23:$C$50,0)),0),0)*$H356*$X356*$Y356),$D356)*$R356</f>
        <v>0.78556571387656016</v>
      </c>
      <c r="AD356" s="99">
        <f>MIN((IFERROR(IF(AND($V356&lt;=AD$1,$W356&gt;=AD$1),INDEX(Reliability!I$23:I$50,MATCH($S356,Reliability!$C$23:$C$50,0)),0),0)*IF($T356="n/a",$D356*$Y356,$G356)+IFERROR(IF(AND($V356&lt;=AD$1,$W356&gt;=AD$1),INDEX(Reliability!I$23:I$50,MATCH($T356,Reliability!$C$23:$C$50,0)),0),0)*$H356*$X356*$Y356),$D356)*$R356</f>
        <v>0.78863696448801368</v>
      </c>
      <c r="AE356" s="99">
        <f>MIN((IFERROR(IF(AND($V356&lt;=AE$1,$W356&gt;=AE$1),INDEX(Reliability!J$23:J$50,MATCH($S356,Reliability!$C$23:$C$50,0)),0),0)*IF($T356="n/a",$D356*$Y356,$G356)+IFERROR(IF(AND($V356&lt;=AE$1,$W356&gt;=AE$1),INDEX(Reliability!J$23:J$50,MATCH($T356,Reliability!$C$23:$C$50,0)),0),0)*$H356*$X356*$Y356),$D356)*$R356</f>
        <v>0.77725397013863851</v>
      </c>
      <c r="AF356" s="99">
        <f>MIN((IFERROR(IF(AND($V356&lt;=AF$1,$W356&gt;=AF$1),INDEX(Reliability!K$23:K$50,MATCH($S356,Reliability!$C$23:$C$50,0)),0),0)*IF($T356="n/a",$D356*$Y356,$G356)+IFERROR(IF(AND($V356&lt;=AF$1,$W356&gt;=AF$1),INDEX(Reliability!K$23:K$50,MATCH($T356,Reliability!$C$23:$C$50,0)),0),0)*$H356*$X356*$Y356),$D356)*$R356</f>
        <v>0.76587097578926322</v>
      </c>
      <c r="AG356" s="99">
        <f>MIN((IFERROR(IF(AND($V356&lt;=AG$1,$W356&gt;=AG$1),INDEX(Reliability!L$23:L$50,MATCH($S356,Reliability!$C$23:$C$50,0)),0),0)*IF($T356="n/a",$D356*$Y356,$G356)+IFERROR(IF(AND($V356&lt;=AG$1,$W356&gt;=AG$1),INDEX(Reliability!L$23:L$50,MATCH($T356,Reliability!$C$23:$C$50,0)),0),0)*$H356*$X356*$Y356),$D356)*$R356</f>
        <v>0.78423035140973241</v>
      </c>
      <c r="AH356" s="99">
        <f>MIN((IFERROR(IF(AND($V356&lt;=AH$1,$W356&gt;=AH$1),INDEX(Reliability!M$23:M$50,MATCH($S356,Reliability!$C$23:$C$50,0)),0),0)*IF($T356="n/a",$D356*$Y356,$G356)+IFERROR(IF(AND($V356&lt;=AH$1,$W356&gt;=AH$1),INDEX(Reliability!M$23:M$50,MATCH($T356,Reliability!$C$23:$C$50,0)),0),0)*$H356*$X356*$Y356),$D356)*$R356</f>
        <v>0.80258972703020159</v>
      </c>
      <c r="AI356" s="99">
        <f>MIN((IFERROR(IF(AND($V356&lt;=AI$1,$W356&gt;=AI$1),INDEX(Reliability!N$23:N$50,MATCH($S356,Reliability!$C$23:$C$50,0)),0),0)*IF($T356="n/a",$D356*$Y356,$G356)+IFERROR(IF(AND($V356&lt;=AI$1,$W356&gt;=AI$1),INDEX(Reliability!N$23:N$50,MATCH($T356,Reliability!$C$23:$C$50,0)),0),0)*$H356*$X356*$Y356),$D356)*$R356</f>
        <v>0.82094910265067078</v>
      </c>
      <c r="AJ356" s="99">
        <f>MIN((IFERROR(IF(AND($V356&lt;=AJ$1,$W356&gt;=AJ$1),INDEX(Reliability!O$23:O$50,MATCH($S356,Reliability!$C$23:$C$50,0)),0),0)*IF($T356="n/a",$D356*$Y356,$G356)+IFERROR(IF(AND($V356&lt;=AJ$1,$W356&gt;=AJ$1),INDEX(Reliability!O$23:O$50,MATCH($T356,Reliability!$C$23:$C$50,0)),0),0)*$H356*$X356*$Y356),$D356)*$R356</f>
        <v>0.83930847827113997</v>
      </c>
      <c r="AK356" s="99">
        <f>MIN((IFERROR(IF(AND($V356&lt;=AK$1,$W356&gt;=AK$1),INDEX(Reliability!P$23:P$50,MATCH($S356,Reliability!$C$23:$C$50,0)),0),0)*IF($T356="n/a",$D356*$Y356,$G356)+IFERROR(IF(AND($V356&lt;=AK$1,$W356&gt;=AK$1),INDEX(Reliability!P$23:P$50,MATCH($T356,Reliability!$C$23:$C$50,0)),0),0)*$H356*$X356*$Y356),$D356)*$R356</f>
        <v>0.85766785389160938</v>
      </c>
    </row>
    <row r="357" spans="2:37" x14ac:dyDescent="0.25">
      <c r="B357" s="118" t="str">
        <f>unique_contracts!B352</f>
        <v>FULTON_1_QF</v>
      </c>
      <c r="C357" s="99" t="str">
        <f>unique_contracts!D352</f>
        <v>Online</v>
      </c>
      <c r="D357" s="117">
        <f>unique_contracts!J352</f>
        <v>0.06</v>
      </c>
      <c r="E357" s="99">
        <f>unique_contracts!M352</f>
        <v>0</v>
      </c>
      <c r="F357" s="99">
        <f>unique_contracts!N352</f>
        <v>0</v>
      </c>
      <c r="G357" s="99">
        <f>unique_contracts!P352</f>
        <v>0</v>
      </c>
      <c r="H357" s="99">
        <f>unique_contracts!R352</f>
        <v>0</v>
      </c>
      <c r="I357" s="99">
        <f>unique_contracts!V352</f>
        <v>0</v>
      </c>
      <c r="J357" s="118" t="str">
        <f>unique_contracts!AB352</f>
        <v>Buy</v>
      </c>
      <c r="K357" s="99">
        <f>unique_contracts!AM352</f>
        <v>1992</v>
      </c>
      <c r="L357" s="99">
        <f>unique_contracts!AN352</f>
        <v>8</v>
      </c>
      <c r="M357" s="99">
        <f>unique_contracts!AO352</f>
        <v>27</v>
      </c>
      <c r="N357" s="99">
        <f>unique_contracts!AP352</f>
        <v>2060</v>
      </c>
      <c r="O357" s="99">
        <f>unique_contracts!AQ352</f>
        <v>12</v>
      </c>
      <c r="P357" s="99">
        <f>unique_contracts!AR352</f>
        <v>31</v>
      </c>
      <c r="Q357" s="99" t="str">
        <f>unique_contracts!BP352</f>
        <v>EnergyCapacity</v>
      </c>
      <c r="R357" s="99">
        <f t="shared" si="35"/>
        <v>1</v>
      </c>
      <c r="S357" s="99" t="str">
        <f>IFERROR(IF(AND(I357&gt;0,E357="NotHybrid"),_xlfn.CONCAT(MAX(MIN(ROUNDDOWN(I357/D357,0),8),4),INDEX(resources!$G:$G,MATCH(B357,resources!$A:$A,0))),INDEX(resources!$G:$G,MATCH(B357,resources!$A:$A,0))),"n/a")</f>
        <v>small_hydro</v>
      </c>
      <c r="T357" s="99" t="str">
        <f t="shared" si="36"/>
        <v>n/a</v>
      </c>
      <c r="U357" s="99" t="str">
        <f t="shared" si="37"/>
        <v>small_hydro</v>
      </c>
      <c r="V357" s="99">
        <f t="shared" si="38"/>
        <v>1993</v>
      </c>
      <c r="W357" s="99">
        <f t="shared" si="39"/>
        <v>2060</v>
      </c>
      <c r="X357" s="116">
        <f t="shared" si="40"/>
        <v>1</v>
      </c>
      <c r="Y357" s="116">
        <f t="shared" si="41"/>
        <v>1</v>
      </c>
      <c r="Z357" s="99">
        <f>MIN((IFERROR(IF(AND($V357&lt;=Z$1,$W357&gt;=Z$1),INDEX(Reliability!E$23:E$50,MATCH($S357,Reliability!$C$23:$C$50,0)),0),0)*IF($T357="n/a",$D357*$Y357,$G357)+IFERROR(IF(AND($V357&lt;=Z$1,$W357&gt;=Z$1),INDEX(Reliability!E$23:E$50,MATCH($T357,Reliability!$C$23:$C$50,0)),0),0)*$H357*$X357*$Y357),$D357)*$R357</f>
        <v>2.1863757606688648E-2</v>
      </c>
      <c r="AA357" s="99">
        <f>MIN((IFERROR(IF(AND($V357&lt;=AA$1,$W357&gt;=AA$1),INDEX(Reliability!F$23:F$50,MATCH($S357,Reliability!$C$23:$C$50,0)),0),0)*IF($T357="n/a",$D357*$Y357,$G357)+IFERROR(IF(AND($V357&lt;=AA$1,$W357&gt;=AA$1),INDEX(Reliability!F$23:F$50,MATCH($T357,Reliability!$C$23:$C$50,0)),0),0)*$H357*$X357*$Y357),$D357)*$R357</f>
        <v>2.2435235817953949E-2</v>
      </c>
      <c r="AB357" s="99">
        <f>MIN((IFERROR(IF(AND($V357&lt;=AB$1,$W357&gt;=AB$1),INDEX(Reliability!G$23:G$50,MATCH($S357,Reliability!$C$23:$C$50,0)),0),0)*IF($T357="n/a",$D357*$Y357,$G357)+IFERROR(IF(AND($V357&lt;=AB$1,$W357&gt;=AB$1),INDEX(Reliability!G$23:G$50,MATCH($T357,Reliability!$C$23:$C$50,0)),0),0)*$H357*$X357*$Y357),$D357)*$R357</f>
        <v>2.3006714029219246E-2</v>
      </c>
      <c r="AC357" s="99">
        <f>MIN((IFERROR(IF(AND($V357&lt;=AC$1,$W357&gt;=AC$1),INDEX(Reliability!H$23:H$50,MATCH($S357,Reliability!$C$23:$C$50,0)),0),0)*IF($T357="n/a",$D357*$Y357,$G357)+IFERROR(IF(AND($V357&lt;=AC$1,$W357&gt;=AC$1),INDEX(Reliability!H$23:H$50,MATCH($T357,Reliability!$C$23:$C$50,0)),0),0)*$H357*$X357*$Y357),$D357)*$R357</f>
        <v>2.2575879549013883E-2</v>
      </c>
      <c r="AD357" s="99">
        <f>MIN((IFERROR(IF(AND($V357&lt;=AD$1,$W357&gt;=AD$1),INDEX(Reliability!I$23:I$50,MATCH($S357,Reliability!$C$23:$C$50,0)),0),0)*IF($T357="n/a",$D357*$Y357,$G357)+IFERROR(IF(AND($V357&lt;=AD$1,$W357&gt;=AD$1),INDEX(Reliability!I$23:I$50,MATCH($T357,Reliability!$C$23:$C$50,0)),0),0)*$H357*$X357*$Y357),$D357)*$R357</f>
        <v>2.2145045068808517E-2</v>
      </c>
      <c r="AE357" s="99">
        <f>MIN((IFERROR(IF(AND($V357&lt;=AE$1,$W357&gt;=AE$1),INDEX(Reliability!J$23:J$50,MATCH($S357,Reliability!$C$23:$C$50,0)),0),0)*IF($T357="n/a",$D357*$Y357,$G357)+IFERROR(IF(AND($V357&lt;=AE$1,$W357&gt;=AE$1),INDEX(Reliability!J$23:J$50,MATCH($T357,Reliability!$C$23:$C$50,0)),0),0)*$H357*$X357*$Y357),$D357)*$R357</f>
        <v>2.2792120850809592E-2</v>
      </c>
      <c r="AF357" s="99">
        <f>MIN((IFERROR(IF(AND($V357&lt;=AF$1,$W357&gt;=AF$1),INDEX(Reliability!K$23:K$50,MATCH($S357,Reliability!$C$23:$C$50,0)),0),0)*IF($T357="n/a",$D357*$Y357,$G357)+IFERROR(IF(AND($V357&lt;=AF$1,$W357&gt;=AF$1),INDEX(Reliability!K$23:K$50,MATCH($T357,Reliability!$C$23:$C$50,0)),0),0)*$H357*$X357*$Y357),$D357)*$R357</f>
        <v>2.3439196632810671E-2</v>
      </c>
      <c r="AG357" s="99">
        <f>MIN((IFERROR(IF(AND($V357&lt;=AG$1,$W357&gt;=AG$1),INDEX(Reliability!L$23:L$50,MATCH($S357,Reliability!$C$23:$C$50,0)),0),0)*IF($T357="n/a",$D357*$Y357,$G357)+IFERROR(IF(AND($V357&lt;=AG$1,$W357&gt;=AG$1),INDEX(Reliability!L$23:L$50,MATCH($T357,Reliability!$C$23:$C$50,0)),0),0)*$H357*$X357*$Y357),$D357)*$R357</f>
        <v>2.2450687382117949E-2</v>
      </c>
      <c r="AH357" s="99">
        <f>MIN((IFERROR(IF(AND($V357&lt;=AH$1,$W357&gt;=AH$1),INDEX(Reliability!M$23:M$50,MATCH($S357,Reliability!$C$23:$C$50,0)),0),0)*IF($T357="n/a",$D357*$Y357,$G357)+IFERROR(IF(AND($V357&lt;=AH$1,$W357&gt;=AH$1),INDEX(Reliability!M$23:M$50,MATCH($T357,Reliability!$C$23:$C$50,0)),0),0)*$H357*$X357*$Y357),$D357)*$R357</f>
        <v>2.146217813142523E-2</v>
      </c>
      <c r="AI357" s="99">
        <f>MIN((IFERROR(IF(AND($V357&lt;=AI$1,$W357&gt;=AI$1),INDEX(Reliability!N$23:N$50,MATCH($S357,Reliability!$C$23:$C$50,0)),0),0)*IF($T357="n/a",$D357*$Y357,$G357)+IFERROR(IF(AND($V357&lt;=AI$1,$W357&gt;=AI$1),INDEX(Reliability!N$23:N$50,MATCH($T357,Reliability!$C$23:$C$50,0)),0),0)*$H357*$X357*$Y357),$D357)*$R357</f>
        <v>2.0473668880732512E-2</v>
      </c>
      <c r="AJ357" s="99">
        <f>MIN((IFERROR(IF(AND($V357&lt;=AJ$1,$W357&gt;=AJ$1),INDEX(Reliability!O$23:O$50,MATCH($S357,Reliability!$C$23:$C$50,0)),0),0)*IF($T357="n/a",$D357*$Y357,$G357)+IFERROR(IF(AND($V357&lt;=AJ$1,$W357&gt;=AJ$1),INDEX(Reliability!O$23:O$50,MATCH($T357,Reliability!$C$23:$C$50,0)),0),0)*$H357*$X357*$Y357),$D357)*$R357</f>
        <v>1.9485159630039793E-2</v>
      </c>
      <c r="AK357" s="99">
        <f>MIN((IFERROR(IF(AND($V357&lt;=AK$1,$W357&gt;=AK$1),INDEX(Reliability!P$23:P$50,MATCH($S357,Reliability!$C$23:$C$50,0)),0),0)*IF($T357="n/a",$D357*$Y357,$G357)+IFERROR(IF(AND($V357&lt;=AK$1,$W357&gt;=AK$1),INDEX(Reliability!P$23:P$50,MATCH($T357,Reliability!$C$23:$C$50,0)),0),0)*$H357*$X357*$Y357),$D357)*$R357</f>
        <v>1.8496650379347064E-2</v>
      </c>
    </row>
    <row r="358" spans="2:37" x14ac:dyDescent="0.25">
      <c r="B358" s="118" t="str">
        <f>unique_contracts!B353</f>
        <v>FULTON_1_QF</v>
      </c>
      <c r="C358" s="99" t="str">
        <f>unique_contracts!D353</f>
        <v>Online</v>
      </c>
      <c r="D358" s="117">
        <f>unique_contracts!J353</f>
        <v>0.2</v>
      </c>
      <c r="E358" s="99">
        <f>unique_contracts!M353</f>
        <v>0</v>
      </c>
      <c r="F358" s="99">
        <f>unique_contracts!N353</f>
        <v>0</v>
      </c>
      <c r="G358" s="99">
        <f>unique_contracts!P353</f>
        <v>0</v>
      </c>
      <c r="H358" s="99">
        <f>unique_contracts!R353</f>
        <v>0</v>
      </c>
      <c r="I358" s="99">
        <f>unique_contracts!V353</f>
        <v>0</v>
      </c>
      <c r="J358" s="118" t="str">
        <f>unique_contracts!AB353</f>
        <v>Buy</v>
      </c>
      <c r="K358" s="99">
        <f>unique_contracts!AM353</f>
        <v>2015</v>
      </c>
      <c r="L358" s="99">
        <f>unique_contracts!AN353</f>
        <v>4</v>
      </c>
      <c r="M358" s="99">
        <f>unique_contracts!AO353</f>
        <v>15</v>
      </c>
      <c r="N358" s="99">
        <f>unique_contracts!AP353</f>
        <v>2030</v>
      </c>
      <c r="O358" s="99">
        <f>unique_contracts!AQ353</f>
        <v>4</v>
      </c>
      <c r="P358" s="99">
        <f>unique_contracts!AR353</f>
        <v>14</v>
      </c>
      <c r="Q358" s="99" t="str">
        <f>unique_contracts!BP353</f>
        <v>EnergyCapacity</v>
      </c>
      <c r="R358" s="99">
        <f t="shared" si="35"/>
        <v>1</v>
      </c>
      <c r="S358" s="99" t="str">
        <f>IFERROR(IF(AND(I358&gt;0,E358="NotHybrid"),_xlfn.CONCAT(MAX(MIN(ROUNDDOWN(I358/D358,0),8),4),INDEX(resources!$G:$G,MATCH(B358,resources!$A:$A,0))),INDEX(resources!$G:$G,MATCH(B358,resources!$A:$A,0))),"n/a")</f>
        <v>small_hydro</v>
      </c>
      <c r="T358" s="99" t="str">
        <f t="shared" si="36"/>
        <v>n/a</v>
      </c>
      <c r="U358" s="99" t="str">
        <f t="shared" si="37"/>
        <v>small_hydro</v>
      </c>
      <c r="V358" s="99">
        <f t="shared" si="38"/>
        <v>2015</v>
      </c>
      <c r="W358" s="99">
        <f t="shared" si="39"/>
        <v>2029</v>
      </c>
      <c r="X358" s="116">
        <f t="shared" si="40"/>
        <v>1</v>
      </c>
      <c r="Y358" s="116">
        <f t="shared" si="41"/>
        <v>1</v>
      </c>
      <c r="Z358" s="99">
        <f>MIN((IFERROR(IF(AND($V358&lt;=Z$1,$W358&gt;=Z$1),INDEX(Reliability!E$23:E$50,MATCH($S358,Reliability!$C$23:$C$50,0)),0),0)*IF($T358="n/a",$D358*$Y358,$G358)+IFERROR(IF(AND($V358&lt;=Z$1,$W358&gt;=Z$1),INDEX(Reliability!E$23:E$50,MATCH($T358,Reliability!$C$23:$C$50,0)),0),0)*$H358*$X358*$Y358),$D358)*$R358</f>
        <v>7.2879192022295508E-2</v>
      </c>
      <c r="AA358" s="99">
        <f>MIN((IFERROR(IF(AND($V358&lt;=AA$1,$W358&gt;=AA$1),INDEX(Reliability!F$23:F$50,MATCH($S358,Reliability!$C$23:$C$50,0)),0),0)*IF($T358="n/a",$D358*$Y358,$G358)+IFERROR(IF(AND($V358&lt;=AA$1,$W358&gt;=AA$1),INDEX(Reliability!F$23:F$50,MATCH($T358,Reliability!$C$23:$C$50,0)),0),0)*$H358*$X358*$Y358),$D358)*$R358</f>
        <v>7.4784119393179846E-2</v>
      </c>
      <c r="AB358" s="99">
        <f>MIN((IFERROR(IF(AND($V358&lt;=AB$1,$W358&gt;=AB$1),INDEX(Reliability!G$23:G$50,MATCH($S358,Reliability!$C$23:$C$50,0)),0),0)*IF($T358="n/a",$D358*$Y358,$G358)+IFERROR(IF(AND($V358&lt;=AB$1,$W358&gt;=AB$1),INDEX(Reliability!G$23:G$50,MATCH($T358,Reliability!$C$23:$C$50,0)),0),0)*$H358*$X358*$Y358),$D358)*$R358</f>
        <v>7.668904676406417E-2</v>
      </c>
      <c r="AC358" s="99">
        <f>MIN((IFERROR(IF(AND($V358&lt;=AC$1,$W358&gt;=AC$1),INDEX(Reliability!H$23:H$50,MATCH($S358,Reliability!$C$23:$C$50,0)),0),0)*IF($T358="n/a",$D358*$Y358,$G358)+IFERROR(IF(AND($V358&lt;=AC$1,$W358&gt;=AC$1),INDEX(Reliability!H$23:H$50,MATCH($T358,Reliability!$C$23:$C$50,0)),0),0)*$H358*$X358*$Y358),$D358)*$R358</f>
        <v>7.5252931830046277E-2</v>
      </c>
      <c r="AD358" s="99">
        <f>MIN((IFERROR(IF(AND($V358&lt;=AD$1,$W358&gt;=AD$1),INDEX(Reliability!I$23:I$50,MATCH($S358,Reliability!$C$23:$C$50,0)),0),0)*IF($T358="n/a",$D358*$Y358,$G358)+IFERROR(IF(AND($V358&lt;=AD$1,$W358&gt;=AD$1),INDEX(Reliability!I$23:I$50,MATCH($T358,Reliability!$C$23:$C$50,0)),0),0)*$H358*$X358*$Y358),$D358)*$R358</f>
        <v>7.3816816896028398E-2</v>
      </c>
      <c r="AE358" s="99">
        <f>MIN((IFERROR(IF(AND($V358&lt;=AE$1,$W358&gt;=AE$1),INDEX(Reliability!J$23:J$50,MATCH($S358,Reliability!$C$23:$C$50,0)),0),0)*IF($T358="n/a",$D358*$Y358,$G358)+IFERROR(IF(AND($V358&lt;=AE$1,$W358&gt;=AE$1),INDEX(Reliability!J$23:J$50,MATCH($T358,Reliability!$C$23:$C$50,0)),0),0)*$H358*$X358*$Y358),$D358)*$R358</f>
        <v>7.5973736169365313E-2</v>
      </c>
      <c r="AF358" s="99">
        <f>MIN((IFERROR(IF(AND($V358&lt;=AF$1,$W358&gt;=AF$1),INDEX(Reliability!K$23:K$50,MATCH($S358,Reliability!$C$23:$C$50,0)),0),0)*IF($T358="n/a",$D358*$Y358,$G358)+IFERROR(IF(AND($V358&lt;=AF$1,$W358&gt;=AF$1),INDEX(Reliability!K$23:K$50,MATCH($T358,Reliability!$C$23:$C$50,0)),0),0)*$H358*$X358*$Y358),$D358)*$R358</f>
        <v>0</v>
      </c>
      <c r="AG358" s="99">
        <f>MIN((IFERROR(IF(AND($V358&lt;=AG$1,$W358&gt;=AG$1),INDEX(Reliability!L$23:L$50,MATCH($S358,Reliability!$C$23:$C$50,0)),0),0)*IF($T358="n/a",$D358*$Y358,$G358)+IFERROR(IF(AND($V358&lt;=AG$1,$W358&gt;=AG$1),INDEX(Reliability!L$23:L$50,MATCH($T358,Reliability!$C$23:$C$50,0)),0),0)*$H358*$X358*$Y358),$D358)*$R358</f>
        <v>0</v>
      </c>
      <c r="AH358" s="99">
        <f>MIN((IFERROR(IF(AND($V358&lt;=AH$1,$W358&gt;=AH$1),INDEX(Reliability!M$23:M$50,MATCH($S358,Reliability!$C$23:$C$50,0)),0),0)*IF($T358="n/a",$D358*$Y358,$G358)+IFERROR(IF(AND($V358&lt;=AH$1,$W358&gt;=AH$1),INDEX(Reliability!M$23:M$50,MATCH($T358,Reliability!$C$23:$C$50,0)),0),0)*$H358*$X358*$Y358),$D358)*$R358</f>
        <v>0</v>
      </c>
      <c r="AI358" s="99">
        <f>MIN((IFERROR(IF(AND($V358&lt;=AI$1,$W358&gt;=AI$1),INDEX(Reliability!N$23:N$50,MATCH($S358,Reliability!$C$23:$C$50,0)),0),0)*IF($T358="n/a",$D358*$Y358,$G358)+IFERROR(IF(AND($V358&lt;=AI$1,$W358&gt;=AI$1),INDEX(Reliability!N$23:N$50,MATCH($T358,Reliability!$C$23:$C$50,0)),0),0)*$H358*$X358*$Y358),$D358)*$R358</f>
        <v>0</v>
      </c>
      <c r="AJ358" s="99">
        <f>MIN((IFERROR(IF(AND($V358&lt;=AJ$1,$W358&gt;=AJ$1),INDEX(Reliability!O$23:O$50,MATCH($S358,Reliability!$C$23:$C$50,0)),0),0)*IF($T358="n/a",$D358*$Y358,$G358)+IFERROR(IF(AND($V358&lt;=AJ$1,$W358&gt;=AJ$1),INDEX(Reliability!O$23:O$50,MATCH($T358,Reliability!$C$23:$C$50,0)),0),0)*$H358*$X358*$Y358),$D358)*$R358</f>
        <v>0</v>
      </c>
      <c r="AK358" s="99">
        <f>MIN((IFERROR(IF(AND($V358&lt;=AK$1,$W358&gt;=AK$1),INDEX(Reliability!P$23:P$50,MATCH($S358,Reliability!$C$23:$C$50,0)),0),0)*IF($T358="n/a",$D358*$Y358,$G358)+IFERROR(IF(AND($V358&lt;=AK$1,$W358&gt;=AK$1),INDEX(Reliability!P$23:P$50,MATCH($T358,Reliability!$C$23:$C$50,0)),0),0)*$H358*$X358*$Y358),$D358)*$R358</f>
        <v>0</v>
      </c>
    </row>
    <row r="359" spans="2:37" x14ac:dyDescent="0.25">
      <c r="B359" s="118" t="str">
        <f>unique_contracts!B354</f>
        <v>FULTON_1_QF</v>
      </c>
      <c r="C359" s="99" t="str">
        <f>unique_contracts!D354</f>
        <v>Online</v>
      </c>
      <c r="D359" s="117">
        <f>unique_contracts!J354</f>
        <v>0.35599999999999998</v>
      </c>
      <c r="E359" s="99">
        <f>unique_contracts!M354</f>
        <v>0</v>
      </c>
      <c r="F359" s="99">
        <f>unique_contracts!N354</f>
        <v>0</v>
      </c>
      <c r="G359" s="99">
        <f>unique_contracts!P354</f>
        <v>0</v>
      </c>
      <c r="H359" s="99">
        <f>unique_contracts!R354</f>
        <v>0</v>
      </c>
      <c r="I359" s="99">
        <f>unique_contracts!V354</f>
        <v>0</v>
      </c>
      <c r="J359" s="118" t="str">
        <f>unique_contracts!AB354</f>
        <v>Buy</v>
      </c>
      <c r="K359" s="99">
        <f>unique_contracts!AM354</f>
        <v>2014</v>
      </c>
      <c r="L359" s="99">
        <f>unique_contracts!AN354</f>
        <v>3</v>
      </c>
      <c r="M359" s="99">
        <f>unique_contracts!AO354</f>
        <v>19</v>
      </c>
      <c r="N359" s="99">
        <f>unique_contracts!AP354</f>
        <v>2034</v>
      </c>
      <c r="O359" s="99">
        <f>unique_contracts!AQ354</f>
        <v>3</v>
      </c>
      <c r="P359" s="99">
        <f>unique_contracts!AR354</f>
        <v>18</v>
      </c>
      <c r="Q359" s="99" t="str">
        <f>unique_contracts!BP354</f>
        <v>EnergyCapacity</v>
      </c>
      <c r="R359" s="99">
        <f t="shared" si="35"/>
        <v>1</v>
      </c>
      <c r="S359" s="99" t="str">
        <f>IFERROR(IF(AND(I359&gt;0,E359="NotHybrid"),_xlfn.CONCAT(MAX(MIN(ROUNDDOWN(I359/D359,0),8),4),INDEX(resources!$G:$G,MATCH(B359,resources!$A:$A,0))),INDEX(resources!$G:$G,MATCH(B359,resources!$A:$A,0))),"n/a")</f>
        <v>small_hydro</v>
      </c>
      <c r="T359" s="99" t="str">
        <f t="shared" si="36"/>
        <v>n/a</v>
      </c>
      <c r="U359" s="99" t="str">
        <f t="shared" si="37"/>
        <v>small_hydro</v>
      </c>
      <c r="V359" s="99">
        <f t="shared" si="38"/>
        <v>2014</v>
      </c>
      <c r="W359" s="99">
        <f t="shared" si="39"/>
        <v>2033</v>
      </c>
      <c r="X359" s="116">
        <f t="shared" si="40"/>
        <v>1</v>
      </c>
      <c r="Y359" s="116">
        <f t="shared" si="41"/>
        <v>1</v>
      </c>
      <c r="Z359" s="99">
        <f>MIN((IFERROR(IF(AND($V359&lt;=Z$1,$W359&gt;=Z$1),INDEX(Reliability!E$23:E$50,MATCH($S359,Reliability!$C$23:$C$50,0)),0),0)*IF($T359="n/a",$D359*$Y359,$G359)+IFERROR(IF(AND($V359&lt;=Z$1,$W359&gt;=Z$1),INDEX(Reliability!E$23:E$50,MATCH($T359,Reliability!$C$23:$C$50,0)),0),0)*$H359*$X359*$Y359),$D359)*$R359</f>
        <v>0.12972496179968598</v>
      </c>
      <c r="AA359" s="99">
        <f>MIN((IFERROR(IF(AND($V359&lt;=AA$1,$W359&gt;=AA$1),INDEX(Reliability!F$23:F$50,MATCH($S359,Reliability!$C$23:$C$50,0)),0),0)*IF($T359="n/a",$D359*$Y359,$G359)+IFERROR(IF(AND($V359&lt;=AA$1,$W359&gt;=AA$1),INDEX(Reliability!F$23:F$50,MATCH($T359,Reliability!$C$23:$C$50,0)),0),0)*$H359*$X359*$Y359),$D359)*$R359</f>
        <v>0.13311573251986011</v>
      </c>
      <c r="AB359" s="99">
        <f>MIN((IFERROR(IF(AND($V359&lt;=AB$1,$W359&gt;=AB$1),INDEX(Reliability!G$23:G$50,MATCH($S359,Reliability!$C$23:$C$50,0)),0),0)*IF($T359="n/a",$D359*$Y359,$G359)+IFERROR(IF(AND($V359&lt;=AB$1,$W359&gt;=AB$1),INDEX(Reliability!G$23:G$50,MATCH($T359,Reliability!$C$23:$C$50,0)),0),0)*$H359*$X359*$Y359),$D359)*$R359</f>
        <v>0.13650650324003419</v>
      </c>
      <c r="AC359" s="99">
        <f>MIN((IFERROR(IF(AND($V359&lt;=AC$1,$W359&gt;=AC$1),INDEX(Reliability!H$23:H$50,MATCH($S359,Reliability!$C$23:$C$50,0)),0),0)*IF($T359="n/a",$D359*$Y359,$G359)+IFERROR(IF(AND($V359&lt;=AC$1,$W359&gt;=AC$1),INDEX(Reliability!H$23:H$50,MATCH($T359,Reliability!$C$23:$C$50,0)),0),0)*$H359*$X359*$Y359),$D359)*$R359</f>
        <v>0.13395021865748236</v>
      </c>
      <c r="AD359" s="99">
        <f>MIN((IFERROR(IF(AND($V359&lt;=AD$1,$W359&gt;=AD$1),INDEX(Reliability!I$23:I$50,MATCH($S359,Reliability!$C$23:$C$50,0)),0),0)*IF($T359="n/a",$D359*$Y359,$G359)+IFERROR(IF(AND($V359&lt;=AD$1,$W359&gt;=AD$1),INDEX(Reliability!I$23:I$50,MATCH($T359,Reliability!$C$23:$C$50,0)),0),0)*$H359*$X359*$Y359),$D359)*$R359</f>
        <v>0.13139393407493052</v>
      </c>
      <c r="AE359" s="99">
        <f>MIN((IFERROR(IF(AND($V359&lt;=AE$1,$W359&gt;=AE$1),INDEX(Reliability!J$23:J$50,MATCH($S359,Reliability!$C$23:$C$50,0)),0),0)*IF($T359="n/a",$D359*$Y359,$G359)+IFERROR(IF(AND($V359&lt;=AE$1,$W359&gt;=AE$1),INDEX(Reliability!J$23:J$50,MATCH($T359,Reliability!$C$23:$C$50,0)),0),0)*$H359*$X359*$Y359),$D359)*$R359</f>
        <v>0.13523325038147024</v>
      </c>
      <c r="AF359" s="99">
        <f>MIN((IFERROR(IF(AND($V359&lt;=AF$1,$W359&gt;=AF$1),INDEX(Reliability!K$23:K$50,MATCH($S359,Reliability!$C$23:$C$50,0)),0),0)*IF($T359="n/a",$D359*$Y359,$G359)+IFERROR(IF(AND($V359&lt;=AF$1,$W359&gt;=AF$1),INDEX(Reliability!K$23:K$50,MATCH($T359,Reliability!$C$23:$C$50,0)),0),0)*$H359*$X359*$Y359),$D359)*$R359</f>
        <v>0.13907256668800996</v>
      </c>
      <c r="AG359" s="99">
        <f>MIN((IFERROR(IF(AND($V359&lt;=AG$1,$W359&gt;=AG$1),INDEX(Reliability!L$23:L$50,MATCH($S359,Reliability!$C$23:$C$50,0)),0),0)*IF($T359="n/a",$D359*$Y359,$G359)+IFERROR(IF(AND($V359&lt;=AG$1,$W359&gt;=AG$1),INDEX(Reliability!L$23:L$50,MATCH($T359,Reliability!$C$23:$C$50,0)),0),0)*$H359*$X359*$Y359),$D359)*$R359</f>
        <v>0.1332074118005665</v>
      </c>
      <c r="AH359" s="99">
        <f>MIN((IFERROR(IF(AND($V359&lt;=AH$1,$W359&gt;=AH$1),INDEX(Reliability!M$23:M$50,MATCH($S359,Reliability!$C$23:$C$50,0)),0),0)*IF($T359="n/a",$D359*$Y359,$G359)+IFERROR(IF(AND($V359&lt;=AH$1,$W359&gt;=AH$1),INDEX(Reliability!M$23:M$50,MATCH($T359,Reliability!$C$23:$C$50,0)),0),0)*$H359*$X359*$Y359),$D359)*$R359</f>
        <v>0.12734225691312304</v>
      </c>
      <c r="AI359" s="99">
        <f>MIN((IFERROR(IF(AND($V359&lt;=AI$1,$W359&gt;=AI$1),INDEX(Reliability!N$23:N$50,MATCH($S359,Reliability!$C$23:$C$50,0)),0),0)*IF($T359="n/a",$D359*$Y359,$G359)+IFERROR(IF(AND($V359&lt;=AI$1,$W359&gt;=AI$1),INDEX(Reliability!N$23:N$50,MATCH($T359,Reliability!$C$23:$C$50,0)),0),0)*$H359*$X359*$Y359),$D359)*$R359</f>
        <v>0.12147710202567956</v>
      </c>
      <c r="AJ359" s="99">
        <f>MIN((IFERROR(IF(AND($V359&lt;=AJ$1,$W359&gt;=AJ$1),INDEX(Reliability!O$23:O$50,MATCH($S359,Reliability!$C$23:$C$50,0)),0),0)*IF($T359="n/a",$D359*$Y359,$G359)+IFERROR(IF(AND($V359&lt;=AJ$1,$W359&gt;=AJ$1),INDEX(Reliability!O$23:O$50,MATCH($T359,Reliability!$C$23:$C$50,0)),0),0)*$H359*$X359*$Y359),$D359)*$R359</f>
        <v>0</v>
      </c>
      <c r="AK359" s="99">
        <f>MIN((IFERROR(IF(AND($V359&lt;=AK$1,$W359&gt;=AK$1),INDEX(Reliability!P$23:P$50,MATCH($S359,Reliability!$C$23:$C$50,0)),0),0)*IF($T359="n/a",$D359*$Y359,$G359)+IFERROR(IF(AND($V359&lt;=AK$1,$W359&gt;=AK$1),INDEX(Reliability!P$23:P$50,MATCH($T359,Reliability!$C$23:$C$50,0)),0),0)*$H359*$X359*$Y359),$D359)*$R359</f>
        <v>0</v>
      </c>
    </row>
    <row r="360" spans="2:37" x14ac:dyDescent="0.25">
      <c r="B360" s="118" t="str">
        <f>unique_contracts!B355</f>
        <v>FTSWRD_7_QFUNTS</v>
      </c>
      <c r="C360" s="99" t="str">
        <f>unique_contracts!D355</f>
        <v>Online</v>
      </c>
      <c r="D360" s="117">
        <f>unique_contracts!J355</f>
        <v>2.5000000000000001E-2</v>
      </c>
      <c r="E360" s="99">
        <f>unique_contracts!M355</f>
        <v>0</v>
      </c>
      <c r="F360" s="99">
        <f>unique_contracts!N355</f>
        <v>0</v>
      </c>
      <c r="G360" s="99">
        <f>unique_contracts!P355</f>
        <v>0</v>
      </c>
      <c r="H360" s="99">
        <f>unique_contracts!R355</f>
        <v>0</v>
      </c>
      <c r="I360" s="99">
        <f>unique_contracts!V355</f>
        <v>0</v>
      </c>
      <c r="J360" s="118" t="str">
        <f>unique_contracts!AB355</f>
        <v>Buy</v>
      </c>
      <c r="K360" s="99">
        <f>unique_contracts!AM355</f>
        <v>1982</v>
      </c>
      <c r="L360" s="99">
        <f>unique_contracts!AN355</f>
        <v>11</v>
      </c>
      <c r="M360" s="99">
        <f>unique_contracts!AO355</f>
        <v>22</v>
      </c>
      <c r="N360" s="99">
        <f>unique_contracts!AP355</f>
        <v>2060</v>
      </c>
      <c r="O360" s="99">
        <f>unique_contracts!AQ355</f>
        <v>12</v>
      </c>
      <c r="P360" s="99">
        <f>unique_contracts!AR355</f>
        <v>31</v>
      </c>
      <c r="Q360" s="99" t="str">
        <f>unique_contracts!BP355</f>
        <v>EnergyCapacity</v>
      </c>
      <c r="R360" s="99">
        <f t="shared" si="35"/>
        <v>1</v>
      </c>
      <c r="S360" s="99" t="str">
        <f>IFERROR(IF(AND(I360&gt;0,E360="NotHybrid"),_xlfn.CONCAT(MAX(MIN(ROUNDDOWN(I360/D360,0),8),4),INDEX(resources!$G:$G,MATCH(B360,resources!$A:$A,0))),INDEX(resources!$G:$G,MATCH(B360,resources!$A:$A,0))),"n/a")</f>
        <v>small_hydro</v>
      </c>
      <c r="T360" s="99" t="str">
        <f t="shared" si="36"/>
        <v>n/a</v>
      </c>
      <c r="U360" s="99" t="str">
        <f t="shared" si="37"/>
        <v>small_hydro</v>
      </c>
      <c r="V360" s="99">
        <f t="shared" si="38"/>
        <v>1983</v>
      </c>
      <c r="W360" s="99">
        <f t="shared" si="39"/>
        <v>2060</v>
      </c>
      <c r="X360" s="116">
        <f t="shared" si="40"/>
        <v>1</v>
      </c>
      <c r="Y360" s="116">
        <f t="shared" si="41"/>
        <v>1</v>
      </c>
      <c r="Z360" s="99">
        <f>MIN((IFERROR(IF(AND($V360&lt;=Z$1,$W360&gt;=Z$1),INDEX(Reliability!E$23:E$50,MATCH($S360,Reliability!$C$23:$C$50,0)),0),0)*IF($T360="n/a",$D360*$Y360,$G360)+IFERROR(IF(AND($V360&lt;=Z$1,$W360&gt;=Z$1),INDEX(Reliability!E$23:E$50,MATCH($T360,Reliability!$C$23:$C$50,0)),0),0)*$H360*$X360*$Y360),$D360)*$R360</f>
        <v>9.1098990027869385E-3</v>
      </c>
      <c r="AA360" s="99">
        <f>MIN((IFERROR(IF(AND($V360&lt;=AA$1,$W360&gt;=AA$1),INDEX(Reliability!F$23:F$50,MATCH($S360,Reliability!$C$23:$C$50,0)),0),0)*IF($T360="n/a",$D360*$Y360,$G360)+IFERROR(IF(AND($V360&lt;=AA$1,$W360&gt;=AA$1),INDEX(Reliability!F$23:F$50,MATCH($T360,Reliability!$C$23:$C$50,0)),0),0)*$H360*$X360*$Y360),$D360)*$R360</f>
        <v>9.3480149241474807E-3</v>
      </c>
      <c r="AB360" s="99">
        <f>MIN((IFERROR(IF(AND($V360&lt;=AB$1,$W360&gt;=AB$1),INDEX(Reliability!G$23:G$50,MATCH($S360,Reliability!$C$23:$C$50,0)),0),0)*IF($T360="n/a",$D360*$Y360,$G360)+IFERROR(IF(AND($V360&lt;=AB$1,$W360&gt;=AB$1),INDEX(Reliability!G$23:G$50,MATCH($T360,Reliability!$C$23:$C$50,0)),0),0)*$H360*$X360*$Y360),$D360)*$R360</f>
        <v>9.5861308455080212E-3</v>
      </c>
      <c r="AC360" s="99">
        <f>MIN((IFERROR(IF(AND($V360&lt;=AC$1,$W360&gt;=AC$1),INDEX(Reliability!H$23:H$50,MATCH($S360,Reliability!$C$23:$C$50,0)),0),0)*IF($T360="n/a",$D360*$Y360,$G360)+IFERROR(IF(AND($V360&lt;=AC$1,$W360&gt;=AC$1),INDEX(Reliability!H$23:H$50,MATCH($T360,Reliability!$C$23:$C$50,0)),0),0)*$H360*$X360*$Y360),$D360)*$R360</f>
        <v>9.4066164787557846E-3</v>
      </c>
      <c r="AD360" s="99">
        <f>MIN((IFERROR(IF(AND($V360&lt;=AD$1,$W360&gt;=AD$1),INDEX(Reliability!I$23:I$50,MATCH($S360,Reliability!$C$23:$C$50,0)),0),0)*IF($T360="n/a",$D360*$Y360,$G360)+IFERROR(IF(AND($V360&lt;=AD$1,$W360&gt;=AD$1),INDEX(Reliability!I$23:I$50,MATCH($T360,Reliability!$C$23:$C$50,0)),0),0)*$H360*$X360*$Y360),$D360)*$R360</f>
        <v>9.2271021120035497E-3</v>
      </c>
      <c r="AE360" s="99">
        <f>MIN((IFERROR(IF(AND($V360&lt;=AE$1,$W360&gt;=AE$1),INDEX(Reliability!J$23:J$50,MATCH($S360,Reliability!$C$23:$C$50,0)),0),0)*IF($T360="n/a",$D360*$Y360,$G360)+IFERROR(IF(AND($V360&lt;=AE$1,$W360&gt;=AE$1),INDEX(Reliability!J$23:J$50,MATCH($T360,Reliability!$C$23:$C$50,0)),0),0)*$H360*$X360*$Y360),$D360)*$R360</f>
        <v>9.4967170211706642E-3</v>
      </c>
      <c r="AF360" s="99">
        <f>MIN((IFERROR(IF(AND($V360&lt;=AF$1,$W360&gt;=AF$1),INDEX(Reliability!K$23:K$50,MATCH($S360,Reliability!$C$23:$C$50,0)),0),0)*IF($T360="n/a",$D360*$Y360,$G360)+IFERROR(IF(AND($V360&lt;=AF$1,$W360&gt;=AF$1),INDEX(Reliability!K$23:K$50,MATCH($T360,Reliability!$C$23:$C$50,0)),0),0)*$H360*$X360*$Y360),$D360)*$R360</f>
        <v>9.7663319303377804E-3</v>
      </c>
      <c r="AG360" s="99">
        <f>MIN((IFERROR(IF(AND($V360&lt;=AG$1,$W360&gt;=AG$1),INDEX(Reliability!L$23:L$50,MATCH($S360,Reliability!$C$23:$C$50,0)),0),0)*IF($T360="n/a",$D360*$Y360,$G360)+IFERROR(IF(AND($V360&lt;=AG$1,$W360&gt;=AG$1),INDEX(Reliability!L$23:L$50,MATCH($T360,Reliability!$C$23:$C$50,0)),0),0)*$H360*$X360*$Y360),$D360)*$R360</f>
        <v>9.3544530758824795E-3</v>
      </c>
      <c r="AH360" s="99">
        <f>MIN((IFERROR(IF(AND($V360&lt;=AH$1,$W360&gt;=AH$1),INDEX(Reliability!M$23:M$50,MATCH($S360,Reliability!$C$23:$C$50,0)),0),0)*IF($T360="n/a",$D360*$Y360,$G360)+IFERROR(IF(AND($V360&lt;=AH$1,$W360&gt;=AH$1),INDEX(Reliability!M$23:M$50,MATCH($T360,Reliability!$C$23:$C$50,0)),0),0)*$H360*$X360*$Y360),$D360)*$R360</f>
        <v>8.9425742214271804E-3</v>
      </c>
      <c r="AI360" s="99">
        <f>MIN((IFERROR(IF(AND($V360&lt;=AI$1,$W360&gt;=AI$1),INDEX(Reliability!N$23:N$50,MATCH($S360,Reliability!$C$23:$C$50,0)),0),0)*IF($T360="n/a",$D360*$Y360,$G360)+IFERROR(IF(AND($V360&lt;=AI$1,$W360&gt;=AI$1),INDEX(Reliability!N$23:N$50,MATCH($T360,Reliability!$C$23:$C$50,0)),0),0)*$H360*$X360*$Y360),$D360)*$R360</f>
        <v>8.5306953669718796E-3</v>
      </c>
      <c r="AJ360" s="99">
        <f>MIN((IFERROR(IF(AND($V360&lt;=AJ$1,$W360&gt;=AJ$1),INDEX(Reliability!O$23:O$50,MATCH($S360,Reliability!$C$23:$C$50,0)),0),0)*IF($T360="n/a",$D360*$Y360,$G360)+IFERROR(IF(AND($V360&lt;=AJ$1,$W360&gt;=AJ$1),INDEX(Reliability!O$23:O$50,MATCH($T360,Reliability!$C$23:$C$50,0)),0),0)*$H360*$X360*$Y360),$D360)*$R360</f>
        <v>8.1188165125165804E-3</v>
      </c>
      <c r="AK360" s="99">
        <f>MIN((IFERROR(IF(AND($V360&lt;=AK$1,$W360&gt;=AK$1),INDEX(Reliability!P$23:P$50,MATCH($S360,Reliability!$C$23:$C$50,0)),0),0)*IF($T360="n/a",$D360*$Y360,$G360)+IFERROR(IF(AND($V360&lt;=AK$1,$W360&gt;=AK$1),INDEX(Reliability!P$23:P$50,MATCH($T360,Reliability!$C$23:$C$50,0)),0),0)*$H360*$X360*$Y360),$D360)*$R360</f>
        <v>7.7069376580612779E-3</v>
      </c>
    </row>
    <row r="361" spans="2:37" x14ac:dyDescent="0.25">
      <c r="B361" s="118" t="str">
        <f>unique_contracts!B356</f>
        <v>FTSWRD_6_TRFORK</v>
      </c>
      <c r="C361" s="99" t="str">
        <f>unique_contracts!D356</f>
        <v>Online</v>
      </c>
      <c r="D361" s="117">
        <f>unique_contracts!J356</f>
        <v>1.625</v>
      </c>
      <c r="E361" s="99">
        <f>unique_contracts!M356</f>
        <v>0</v>
      </c>
      <c r="F361" s="99">
        <f>unique_contracts!N356</f>
        <v>0</v>
      </c>
      <c r="G361" s="99">
        <f>unique_contracts!P356</f>
        <v>0</v>
      </c>
      <c r="H361" s="99">
        <f>unique_contracts!R356</f>
        <v>0</v>
      </c>
      <c r="I361" s="99">
        <f>unique_contracts!V356</f>
        <v>0</v>
      </c>
      <c r="J361" s="118" t="str">
        <f>unique_contracts!AB356</f>
        <v>Buy</v>
      </c>
      <c r="K361" s="99">
        <f>unique_contracts!AM356</f>
        <v>2011</v>
      </c>
      <c r="L361" s="99">
        <f>unique_contracts!AN356</f>
        <v>11</v>
      </c>
      <c r="M361" s="99">
        <f>unique_contracts!AO356</f>
        <v>1</v>
      </c>
      <c r="N361" s="99">
        <f>unique_contracts!AP356</f>
        <v>2031</v>
      </c>
      <c r="O361" s="99">
        <f>unique_contracts!AQ356</f>
        <v>10</v>
      </c>
      <c r="P361" s="99">
        <f>unique_contracts!AR356</f>
        <v>31</v>
      </c>
      <c r="Q361" s="99" t="str">
        <f>unique_contracts!BP356</f>
        <v>EnergyCapacity</v>
      </c>
      <c r="R361" s="99">
        <f t="shared" si="35"/>
        <v>1</v>
      </c>
      <c r="S361" s="99" t="str">
        <f>IFERROR(IF(AND(I361&gt;0,E361="NotHybrid"),_xlfn.CONCAT(MAX(MIN(ROUNDDOWN(I361/D361,0),8),4),INDEX(resources!$G:$G,MATCH(B361,resources!$A:$A,0))),INDEX(resources!$G:$G,MATCH(B361,resources!$A:$A,0))),"n/a")</f>
        <v>small_hydro</v>
      </c>
      <c r="T361" s="99" t="str">
        <f t="shared" si="36"/>
        <v>n/a</v>
      </c>
      <c r="U361" s="99" t="str">
        <f t="shared" si="37"/>
        <v>small_hydro</v>
      </c>
      <c r="V361" s="99">
        <f t="shared" si="38"/>
        <v>2012</v>
      </c>
      <c r="W361" s="99">
        <f t="shared" si="39"/>
        <v>2031</v>
      </c>
      <c r="X361" s="116">
        <f t="shared" si="40"/>
        <v>1</v>
      </c>
      <c r="Y361" s="116">
        <f t="shared" si="41"/>
        <v>1</v>
      </c>
      <c r="Z361" s="99">
        <f>MIN((IFERROR(IF(AND($V361&lt;=Z$1,$W361&gt;=Z$1),INDEX(Reliability!E$23:E$50,MATCH($S361,Reliability!$C$23:$C$50,0)),0),0)*IF($T361="n/a",$D361*$Y361,$G361)+IFERROR(IF(AND($V361&lt;=Z$1,$W361&gt;=Z$1),INDEX(Reliability!E$23:E$50,MATCH($T361,Reliability!$C$23:$C$50,0)),0),0)*$H361*$X361*$Y361),$D361)*$R361</f>
        <v>0.59214343518115098</v>
      </c>
      <c r="AA361" s="99">
        <f>MIN((IFERROR(IF(AND($V361&lt;=AA$1,$W361&gt;=AA$1),INDEX(Reliability!F$23:F$50,MATCH($S361,Reliability!$C$23:$C$50,0)),0),0)*IF($T361="n/a",$D361*$Y361,$G361)+IFERROR(IF(AND($V361&lt;=AA$1,$W361&gt;=AA$1),INDEX(Reliability!F$23:F$50,MATCH($T361,Reliability!$C$23:$C$50,0)),0),0)*$H361*$X361*$Y361),$D361)*$R361</f>
        <v>0.60762097006958615</v>
      </c>
      <c r="AB361" s="99">
        <f>MIN((IFERROR(IF(AND($V361&lt;=AB$1,$W361&gt;=AB$1),INDEX(Reliability!G$23:G$50,MATCH($S361,Reliability!$C$23:$C$50,0)),0),0)*IF($T361="n/a",$D361*$Y361,$G361)+IFERROR(IF(AND($V361&lt;=AB$1,$W361&gt;=AB$1),INDEX(Reliability!G$23:G$50,MATCH($T361,Reliability!$C$23:$C$50,0)),0),0)*$H361*$X361*$Y361),$D361)*$R361</f>
        <v>0.62309850495802133</v>
      </c>
      <c r="AC361" s="99">
        <f>MIN((IFERROR(IF(AND($V361&lt;=AC$1,$W361&gt;=AC$1),INDEX(Reliability!H$23:H$50,MATCH($S361,Reliability!$C$23:$C$50,0)),0),0)*IF($T361="n/a",$D361*$Y361,$G361)+IFERROR(IF(AND($V361&lt;=AC$1,$W361&gt;=AC$1),INDEX(Reliability!H$23:H$50,MATCH($T361,Reliability!$C$23:$C$50,0)),0),0)*$H361*$X361*$Y361),$D361)*$R361</f>
        <v>0.61143007111912595</v>
      </c>
      <c r="AD361" s="99">
        <f>MIN((IFERROR(IF(AND($V361&lt;=AD$1,$W361&gt;=AD$1),INDEX(Reliability!I$23:I$50,MATCH($S361,Reliability!$C$23:$C$50,0)),0),0)*IF($T361="n/a",$D361*$Y361,$G361)+IFERROR(IF(AND($V361&lt;=AD$1,$W361&gt;=AD$1),INDEX(Reliability!I$23:I$50,MATCH($T361,Reliability!$C$23:$C$50,0)),0),0)*$H361*$X361*$Y361),$D361)*$R361</f>
        <v>0.59976163728023069</v>
      </c>
      <c r="AE361" s="99">
        <f>MIN((IFERROR(IF(AND($V361&lt;=AE$1,$W361&gt;=AE$1),INDEX(Reliability!J$23:J$50,MATCH($S361,Reliability!$C$23:$C$50,0)),0),0)*IF($T361="n/a",$D361*$Y361,$G361)+IFERROR(IF(AND($V361&lt;=AE$1,$W361&gt;=AE$1),INDEX(Reliability!J$23:J$50,MATCH($T361,Reliability!$C$23:$C$50,0)),0),0)*$H361*$X361*$Y361),$D361)*$R361</f>
        <v>0.61728660637609312</v>
      </c>
      <c r="AF361" s="99">
        <f>MIN((IFERROR(IF(AND($V361&lt;=AF$1,$W361&gt;=AF$1),INDEX(Reliability!K$23:K$50,MATCH($S361,Reliability!$C$23:$C$50,0)),0),0)*IF($T361="n/a",$D361*$Y361,$G361)+IFERROR(IF(AND($V361&lt;=AF$1,$W361&gt;=AF$1),INDEX(Reliability!K$23:K$50,MATCH($T361,Reliability!$C$23:$C$50,0)),0),0)*$H361*$X361*$Y361),$D361)*$R361</f>
        <v>0.63481157547195566</v>
      </c>
      <c r="AG361" s="99">
        <f>MIN((IFERROR(IF(AND($V361&lt;=AG$1,$W361&gt;=AG$1),INDEX(Reliability!L$23:L$50,MATCH($S361,Reliability!$C$23:$C$50,0)),0),0)*IF($T361="n/a",$D361*$Y361,$G361)+IFERROR(IF(AND($V361&lt;=AG$1,$W361&gt;=AG$1),INDEX(Reliability!L$23:L$50,MATCH($T361,Reliability!$C$23:$C$50,0)),0),0)*$H361*$X361*$Y361),$D361)*$R361</f>
        <v>0.60803944993236114</v>
      </c>
      <c r="AH361" s="99">
        <f>MIN((IFERROR(IF(AND($V361&lt;=AH$1,$W361&gt;=AH$1),INDEX(Reliability!M$23:M$50,MATCH($S361,Reliability!$C$23:$C$50,0)),0),0)*IF($T361="n/a",$D361*$Y361,$G361)+IFERROR(IF(AND($V361&lt;=AH$1,$W361&gt;=AH$1),INDEX(Reliability!M$23:M$50,MATCH($T361,Reliability!$C$23:$C$50,0)),0),0)*$H361*$X361*$Y361),$D361)*$R361</f>
        <v>0</v>
      </c>
      <c r="AI361" s="99">
        <f>MIN((IFERROR(IF(AND($V361&lt;=AI$1,$W361&gt;=AI$1),INDEX(Reliability!N$23:N$50,MATCH($S361,Reliability!$C$23:$C$50,0)),0),0)*IF($T361="n/a",$D361*$Y361,$G361)+IFERROR(IF(AND($V361&lt;=AI$1,$W361&gt;=AI$1),INDEX(Reliability!N$23:N$50,MATCH($T361,Reliability!$C$23:$C$50,0)),0),0)*$H361*$X361*$Y361),$D361)*$R361</f>
        <v>0</v>
      </c>
      <c r="AJ361" s="99">
        <f>MIN((IFERROR(IF(AND($V361&lt;=AJ$1,$W361&gt;=AJ$1),INDEX(Reliability!O$23:O$50,MATCH($S361,Reliability!$C$23:$C$50,0)),0),0)*IF($T361="n/a",$D361*$Y361,$G361)+IFERROR(IF(AND($V361&lt;=AJ$1,$W361&gt;=AJ$1),INDEX(Reliability!O$23:O$50,MATCH($T361,Reliability!$C$23:$C$50,0)),0),0)*$H361*$X361*$Y361),$D361)*$R361</f>
        <v>0</v>
      </c>
      <c r="AK361" s="99">
        <f>MIN((IFERROR(IF(AND($V361&lt;=AK$1,$W361&gt;=AK$1),INDEX(Reliability!P$23:P$50,MATCH($S361,Reliability!$C$23:$C$50,0)),0),0)*IF($T361="n/a",$D361*$Y361,$G361)+IFERROR(IF(AND($V361&lt;=AK$1,$W361&gt;=AK$1),INDEX(Reliability!P$23:P$50,MATCH($T361,Reliability!$C$23:$C$50,0)),0),0)*$H361*$X361*$Y361),$D361)*$R361</f>
        <v>0</v>
      </c>
    </row>
    <row r="362" spans="2:37" x14ac:dyDescent="0.25">
      <c r="B362" s="118" t="str">
        <f>unique_contracts!B357</f>
        <v>FROGTN_1_UTICAM</v>
      </c>
      <c r="C362" s="99" t="str">
        <f>unique_contracts!D357</f>
        <v>Online</v>
      </c>
      <c r="D362" s="117">
        <f>unique_contracts!J357</f>
        <v>3</v>
      </c>
      <c r="E362" s="99">
        <f>unique_contracts!M357</f>
        <v>0</v>
      </c>
      <c r="F362" s="99">
        <f>unique_contracts!N357</f>
        <v>0</v>
      </c>
      <c r="G362" s="99">
        <f>unique_contracts!P357</f>
        <v>0</v>
      </c>
      <c r="H362" s="99">
        <f>unique_contracts!R357</f>
        <v>0</v>
      </c>
      <c r="I362" s="99">
        <f>unique_contracts!V357</f>
        <v>0</v>
      </c>
      <c r="J362" s="118" t="str">
        <f>unique_contracts!AB357</f>
        <v>Buy</v>
      </c>
      <c r="K362" s="99">
        <f>unique_contracts!AM357</f>
        <v>2021</v>
      </c>
      <c r="L362" s="99">
        <f>unique_contracts!AN357</f>
        <v>12</v>
      </c>
      <c r="M362" s="99">
        <f>unique_contracts!AO357</f>
        <v>1</v>
      </c>
      <c r="N362" s="99">
        <f>unique_contracts!AP357</f>
        <v>2041</v>
      </c>
      <c r="O362" s="99">
        <f>unique_contracts!AQ357</f>
        <v>11</v>
      </c>
      <c r="P362" s="99">
        <f>unique_contracts!AR357</f>
        <v>30</v>
      </c>
      <c r="Q362" s="99" t="str">
        <f>unique_contracts!BP357</f>
        <v>EnergyCapacity</v>
      </c>
      <c r="R362" s="99">
        <f t="shared" si="35"/>
        <v>1</v>
      </c>
      <c r="S362" s="99" t="str">
        <f>IFERROR(IF(AND(I362&gt;0,E362="NotHybrid"),_xlfn.CONCAT(MAX(MIN(ROUNDDOWN(I362/D362,0),8),4),INDEX(resources!$G:$G,MATCH(B362,resources!$A:$A,0))),INDEX(resources!$G:$G,MATCH(B362,resources!$A:$A,0))),"n/a")</f>
        <v>hydro</v>
      </c>
      <c r="T362" s="99" t="str">
        <f t="shared" si="36"/>
        <v>n/a</v>
      </c>
      <c r="U362" s="99" t="str">
        <f t="shared" si="37"/>
        <v>hydro</v>
      </c>
      <c r="V362" s="99">
        <f t="shared" si="38"/>
        <v>2022</v>
      </c>
      <c r="W362" s="99">
        <f t="shared" si="39"/>
        <v>2041</v>
      </c>
      <c r="X362" s="116">
        <f t="shared" si="40"/>
        <v>1</v>
      </c>
      <c r="Y362" s="116">
        <f t="shared" si="41"/>
        <v>1</v>
      </c>
      <c r="Z362" s="99">
        <f>MIN((IFERROR(IF(AND($V362&lt;=Z$1,$W362&gt;=Z$1),INDEX(Reliability!E$23:E$50,MATCH($S362,Reliability!$C$23:$C$50,0)),0),0)*IF($T362="n/a",$D362*$Y362,$G362)+IFERROR(IF(AND($V362&lt;=Z$1,$W362&gt;=Z$1),INDEX(Reliability!E$23:E$50,MATCH($T362,Reliability!$C$23:$C$50,0)),0),0)*$H362*$X362*$Y362),$D362)*$R362</f>
        <v>1.5242562784357085</v>
      </c>
      <c r="AA362" s="99">
        <f>MIN((IFERROR(IF(AND($V362&lt;=AA$1,$W362&gt;=AA$1),INDEX(Reliability!F$23:F$50,MATCH($S362,Reliability!$C$23:$C$50,0)),0),0)*IF($T362="n/a",$D362*$Y362,$G362)+IFERROR(IF(AND($V362&lt;=AA$1,$W362&gt;=AA$1),INDEX(Reliability!F$23:F$50,MATCH($T362,Reliability!$C$23:$C$50,0)),0),0)*$H362*$X362*$Y362),$D362)*$R362</f>
        <v>1.5640975201463219</v>
      </c>
      <c r="AB362" s="99">
        <f>MIN((IFERROR(IF(AND($V362&lt;=AB$1,$W362&gt;=AB$1),INDEX(Reliability!G$23:G$50,MATCH($S362,Reliability!$C$23:$C$50,0)),0),0)*IF($T362="n/a",$D362*$Y362,$G362)+IFERROR(IF(AND($V362&lt;=AB$1,$W362&gt;=AB$1),INDEX(Reliability!G$23:G$50,MATCH($T362,Reliability!$C$23:$C$50,0)),0),0)*$H362*$X362*$Y362),$D362)*$R362</f>
        <v>1.6039387618569352</v>
      </c>
      <c r="AC362" s="99">
        <f>MIN((IFERROR(IF(AND($V362&lt;=AC$1,$W362&gt;=AC$1),INDEX(Reliability!H$23:H$50,MATCH($S362,Reliability!$C$23:$C$50,0)),0),0)*IF($T362="n/a",$D362*$Y362,$G362)+IFERROR(IF(AND($V362&lt;=AC$1,$W362&gt;=AC$1),INDEX(Reliability!H$23:H$50,MATCH($T362,Reliability!$C$23:$C$50,0)),0),0)*$H362*$X362*$Y362),$D362)*$R362</f>
        <v>1.5739026549244874</v>
      </c>
      <c r="AD362" s="99">
        <f>MIN((IFERROR(IF(AND($V362&lt;=AD$1,$W362&gt;=AD$1),INDEX(Reliability!I$23:I$50,MATCH($S362,Reliability!$C$23:$C$50,0)),0),0)*IF($T362="n/a",$D362*$Y362,$G362)+IFERROR(IF(AND($V362&lt;=AD$1,$W362&gt;=AD$1),INDEX(Reliability!I$23:I$50,MATCH($T362,Reliability!$C$23:$C$50,0)),0),0)*$H362*$X362*$Y362),$D362)*$R362</f>
        <v>1.5438665479920402</v>
      </c>
      <c r="AE362" s="99">
        <f>MIN((IFERROR(IF(AND($V362&lt;=AE$1,$W362&gt;=AE$1),INDEX(Reliability!J$23:J$50,MATCH($S362,Reliability!$C$23:$C$50,0)),0),0)*IF($T362="n/a",$D362*$Y362,$G362)+IFERROR(IF(AND($V362&lt;=AE$1,$W362&gt;=AE$1),INDEX(Reliability!J$23:J$50,MATCH($T362,Reliability!$C$23:$C$50,0)),0),0)*$H362*$X362*$Y362),$D362)*$R362</f>
        <v>1.588978158771932</v>
      </c>
      <c r="AF362" s="99">
        <f>MIN((IFERROR(IF(AND($V362&lt;=AF$1,$W362&gt;=AF$1),INDEX(Reliability!K$23:K$50,MATCH($S362,Reliability!$C$23:$C$50,0)),0),0)*IF($T362="n/a",$D362*$Y362,$G362)+IFERROR(IF(AND($V362&lt;=AF$1,$W362&gt;=AF$1),INDEX(Reliability!K$23:K$50,MATCH($T362,Reliability!$C$23:$C$50,0)),0),0)*$H362*$X362*$Y362),$D362)*$R362</f>
        <v>1.6340897695518235</v>
      </c>
      <c r="AG362" s="99">
        <f>MIN((IFERROR(IF(AND($V362&lt;=AG$1,$W362&gt;=AG$1),INDEX(Reliability!L$23:L$50,MATCH($S362,Reliability!$C$23:$C$50,0)),0),0)*IF($T362="n/a",$D362*$Y362,$G362)+IFERROR(IF(AND($V362&lt;=AG$1,$W362&gt;=AG$1),INDEX(Reliability!L$23:L$50,MATCH($T362,Reliability!$C$23:$C$50,0)),0),0)*$H362*$X362*$Y362),$D362)*$R362</f>
        <v>1.565174743197927</v>
      </c>
      <c r="AH362" s="99">
        <f>MIN((IFERROR(IF(AND($V362&lt;=AH$1,$W362&gt;=AH$1),INDEX(Reliability!M$23:M$50,MATCH($S362,Reliability!$C$23:$C$50,0)),0),0)*IF($T362="n/a",$D362*$Y362,$G362)+IFERROR(IF(AND($V362&lt;=AH$1,$W362&gt;=AH$1),INDEX(Reliability!M$23:M$50,MATCH($T362,Reliability!$C$23:$C$50,0)),0),0)*$H362*$X362*$Y362),$D362)*$R362</f>
        <v>1.4962597168440304</v>
      </c>
      <c r="AI362" s="99">
        <f>MIN((IFERROR(IF(AND($V362&lt;=AI$1,$W362&gt;=AI$1),INDEX(Reliability!N$23:N$50,MATCH($S362,Reliability!$C$23:$C$50,0)),0),0)*IF($T362="n/a",$D362*$Y362,$G362)+IFERROR(IF(AND($V362&lt;=AI$1,$W362&gt;=AI$1),INDEX(Reliability!N$23:N$50,MATCH($T362,Reliability!$C$23:$C$50,0)),0),0)*$H362*$X362*$Y362),$D362)*$R362</f>
        <v>1.4273446904901337</v>
      </c>
      <c r="AJ362" s="99">
        <f>MIN((IFERROR(IF(AND($V362&lt;=AJ$1,$W362&gt;=AJ$1),INDEX(Reliability!O$23:O$50,MATCH($S362,Reliability!$C$23:$C$50,0)),0),0)*IF($T362="n/a",$D362*$Y362,$G362)+IFERROR(IF(AND($V362&lt;=AJ$1,$W362&gt;=AJ$1),INDEX(Reliability!O$23:O$50,MATCH($T362,Reliability!$C$23:$C$50,0)),0),0)*$H362*$X362*$Y362),$D362)*$R362</f>
        <v>1.3584296641362368</v>
      </c>
      <c r="AK362" s="99">
        <f>MIN((IFERROR(IF(AND($V362&lt;=AK$1,$W362&gt;=AK$1),INDEX(Reliability!P$23:P$50,MATCH($S362,Reliability!$C$23:$C$50,0)),0),0)*IF($T362="n/a",$D362*$Y362,$G362)+IFERROR(IF(AND($V362&lt;=AK$1,$W362&gt;=AK$1),INDEX(Reliability!P$23:P$50,MATCH($T362,Reliability!$C$23:$C$50,0)),0),0)*$H362*$X362*$Y362),$D362)*$R362</f>
        <v>1.2895146377823401</v>
      </c>
    </row>
    <row r="363" spans="2:37" x14ac:dyDescent="0.25">
      <c r="B363" s="118" t="str">
        <f>unique_contracts!B358</f>
        <v>FROGTN_1_UTICAA</v>
      </c>
      <c r="C363" s="99" t="str">
        <f>unique_contracts!D358</f>
        <v>Online</v>
      </c>
      <c r="D363" s="117">
        <f>unique_contracts!J358</f>
        <v>1</v>
      </c>
      <c r="E363" s="99">
        <f>unique_contracts!M358</f>
        <v>0</v>
      </c>
      <c r="F363" s="99">
        <f>unique_contracts!N358</f>
        <v>0</v>
      </c>
      <c r="G363" s="99">
        <f>unique_contracts!P358</f>
        <v>0</v>
      </c>
      <c r="H363" s="99">
        <f>unique_contracts!R358</f>
        <v>0</v>
      </c>
      <c r="I363" s="99">
        <f>unique_contracts!V358</f>
        <v>0</v>
      </c>
      <c r="J363" s="118" t="str">
        <f>unique_contracts!AB358</f>
        <v>Buy</v>
      </c>
      <c r="K363" s="99">
        <f>unique_contracts!AM358</f>
        <v>2017</v>
      </c>
      <c r="L363" s="99">
        <f>unique_contracts!AN358</f>
        <v>8</v>
      </c>
      <c r="M363" s="99">
        <f>unique_contracts!AO358</f>
        <v>22</v>
      </c>
      <c r="N363" s="99">
        <f>unique_contracts!AP358</f>
        <v>2037</v>
      </c>
      <c r="O363" s="99">
        <f>unique_contracts!AQ358</f>
        <v>8</v>
      </c>
      <c r="P363" s="99">
        <f>unique_contracts!AR358</f>
        <v>21</v>
      </c>
      <c r="Q363" s="99" t="str">
        <f>unique_contracts!BP358</f>
        <v>EnergyCapacity</v>
      </c>
      <c r="R363" s="99">
        <f t="shared" si="35"/>
        <v>1</v>
      </c>
      <c r="S363" s="99" t="str">
        <f>IFERROR(IF(AND(I363&gt;0,E363="NotHybrid"),_xlfn.CONCAT(MAX(MIN(ROUNDDOWN(I363/D363,0),8),4),INDEX(resources!$G:$G,MATCH(B363,resources!$A:$A,0))),INDEX(resources!$G:$G,MATCH(B363,resources!$A:$A,0))),"n/a")</f>
        <v>hydro</v>
      </c>
      <c r="T363" s="99" t="str">
        <f t="shared" si="36"/>
        <v>n/a</v>
      </c>
      <c r="U363" s="99" t="str">
        <f t="shared" si="37"/>
        <v>hydro</v>
      </c>
      <c r="V363" s="99">
        <f t="shared" si="38"/>
        <v>2018</v>
      </c>
      <c r="W363" s="99">
        <f t="shared" si="39"/>
        <v>2036</v>
      </c>
      <c r="X363" s="116">
        <f t="shared" si="40"/>
        <v>1</v>
      </c>
      <c r="Y363" s="116">
        <f t="shared" si="41"/>
        <v>1</v>
      </c>
      <c r="Z363" s="99">
        <f>MIN((IFERROR(IF(AND($V363&lt;=Z$1,$W363&gt;=Z$1),INDEX(Reliability!E$23:E$50,MATCH($S363,Reliability!$C$23:$C$50,0)),0),0)*IF($T363="n/a",$D363*$Y363,$G363)+IFERROR(IF(AND($V363&lt;=Z$1,$W363&gt;=Z$1),INDEX(Reliability!E$23:E$50,MATCH($T363,Reliability!$C$23:$C$50,0)),0),0)*$H363*$X363*$Y363),$D363)*$R363</f>
        <v>0.50808542614523622</v>
      </c>
      <c r="AA363" s="99">
        <f>MIN((IFERROR(IF(AND($V363&lt;=AA$1,$W363&gt;=AA$1),INDEX(Reliability!F$23:F$50,MATCH($S363,Reliability!$C$23:$C$50,0)),0),0)*IF($T363="n/a",$D363*$Y363,$G363)+IFERROR(IF(AND($V363&lt;=AA$1,$W363&gt;=AA$1),INDEX(Reliability!F$23:F$50,MATCH($T363,Reliability!$C$23:$C$50,0)),0),0)*$H363*$X363*$Y363),$D363)*$R363</f>
        <v>0.52136584004877395</v>
      </c>
      <c r="AB363" s="99">
        <f>MIN((IFERROR(IF(AND($V363&lt;=AB$1,$W363&gt;=AB$1),INDEX(Reliability!G$23:G$50,MATCH($S363,Reliability!$C$23:$C$50,0)),0),0)*IF($T363="n/a",$D363*$Y363,$G363)+IFERROR(IF(AND($V363&lt;=AB$1,$W363&gt;=AB$1),INDEX(Reliability!G$23:G$50,MATCH($T363,Reliability!$C$23:$C$50,0)),0),0)*$H363*$X363*$Y363),$D363)*$R363</f>
        <v>0.53464625395231169</v>
      </c>
      <c r="AC363" s="99">
        <f>MIN((IFERROR(IF(AND($V363&lt;=AC$1,$W363&gt;=AC$1),INDEX(Reliability!H$23:H$50,MATCH($S363,Reliability!$C$23:$C$50,0)),0),0)*IF($T363="n/a",$D363*$Y363,$G363)+IFERROR(IF(AND($V363&lt;=AC$1,$W363&gt;=AC$1),INDEX(Reliability!H$23:H$50,MATCH($T363,Reliability!$C$23:$C$50,0)),0),0)*$H363*$X363*$Y363),$D363)*$R363</f>
        <v>0.52463421830816248</v>
      </c>
      <c r="AD363" s="99">
        <f>MIN((IFERROR(IF(AND($V363&lt;=AD$1,$W363&gt;=AD$1),INDEX(Reliability!I$23:I$50,MATCH($S363,Reliability!$C$23:$C$50,0)),0),0)*IF($T363="n/a",$D363*$Y363,$G363)+IFERROR(IF(AND($V363&lt;=AD$1,$W363&gt;=AD$1),INDEX(Reliability!I$23:I$50,MATCH($T363,Reliability!$C$23:$C$50,0)),0),0)*$H363*$X363*$Y363),$D363)*$R363</f>
        <v>0.51462218266401338</v>
      </c>
      <c r="AE363" s="99">
        <f>MIN((IFERROR(IF(AND($V363&lt;=AE$1,$W363&gt;=AE$1),INDEX(Reliability!J$23:J$50,MATCH($S363,Reliability!$C$23:$C$50,0)),0),0)*IF($T363="n/a",$D363*$Y363,$G363)+IFERROR(IF(AND($V363&lt;=AE$1,$W363&gt;=AE$1),INDEX(Reliability!J$23:J$50,MATCH($T363,Reliability!$C$23:$C$50,0)),0),0)*$H363*$X363*$Y363),$D363)*$R363</f>
        <v>0.52965938625731068</v>
      </c>
      <c r="AF363" s="99">
        <f>MIN((IFERROR(IF(AND($V363&lt;=AF$1,$W363&gt;=AF$1),INDEX(Reliability!K$23:K$50,MATCH($S363,Reliability!$C$23:$C$50,0)),0),0)*IF($T363="n/a",$D363*$Y363,$G363)+IFERROR(IF(AND($V363&lt;=AF$1,$W363&gt;=AF$1),INDEX(Reliability!K$23:K$50,MATCH($T363,Reliability!$C$23:$C$50,0)),0),0)*$H363*$X363*$Y363),$D363)*$R363</f>
        <v>0.54469658985060787</v>
      </c>
      <c r="AG363" s="99">
        <f>MIN((IFERROR(IF(AND($V363&lt;=AG$1,$W363&gt;=AG$1),INDEX(Reliability!L$23:L$50,MATCH($S363,Reliability!$C$23:$C$50,0)),0),0)*IF($T363="n/a",$D363*$Y363,$G363)+IFERROR(IF(AND($V363&lt;=AG$1,$W363&gt;=AG$1),INDEX(Reliability!L$23:L$50,MATCH($T363,Reliability!$C$23:$C$50,0)),0),0)*$H363*$X363*$Y363),$D363)*$R363</f>
        <v>0.52172491439930901</v>
      </c>
      <c r="AH363" s="99">
        <f>MIN((IFERROR(IF(AND($V363&lt;=AH$1,$W363&gt;=AH$1),INDEX(Reliability!M$23:M$50,MATCH($S363,Reliability!$C$23:$C$50,0)),0),0)*IF($T363="n/a",$D363*$Y363,$G363)+IFERROR(IF(AND($V363&lt;=AH$1,$W363&gt;=AH$1),INDEX(Reliability!M$23:M$50,MATCH($T363,Reliability!$C$23:$C$50,0)),0),0)*$H363*$X363*$Y363),$D363)*$R363</f>
        <v>0.4987532389480101</v>
      </c>
      <c r="AI363" s="99">
        <f>MIN((IFERROR(IF(AND($V363&lt;=AI$1,$W363&gt;=AI$1),INDEX(Reliability!N$23:N$50,MATCH($S363,Reliability!$C$23:$C$50,0)),0),0)*IF($T363="n/a",$D363*$Y363,$G363)+IFERROR(IF(AND($V363&lt;=AI$1,$W363&gt;=AI$1),INDEX(Reliability!N$23:N$50,MATCH($T363,Reliability!$C$23:$C$50,0)),0),0)*$H363*$X363*$Y363),$D363)*$R363</f>
        <v>0.47578156349671119</v>
      </c>
      <c r="AJ363" s="99">
        <f>MIN((IFERROR(IF(AND($V363&lt;=AJ$1,$W363&gt;=AJ$1),INDEX(Reliability!O$23:O$50,MATCH($S363,Reliability!$C$23:$C$50,0)),0),0)*IF($T363="n/a",$D363*$Y363,$G363)+IFERROR(IF(AND($V363&lt;=AJ$1,$W363&gt;=AJ$1),INDEX(Reliability!O$23:O$50,MATCH($T363,Reliability!$C$23:$C$50,0)),0),0)*$H363*$X363*$Y363),$D363)*$R363</f>
        <v>0.45280988804541228</v>
      </c>
      <c r="AK363" s="99">
        <f>MIN((IFERROR(IF(AND($V363&lt;=AK$1,$W363&gt;=AK$1),INDEX(Reliability!P$23:P$50,MATCH($S363,Reliability!$C$23:$C$50,0)),0),0)*IF($T363="n/a",$D363*$Y363,$G363)+IFERROR(IF(AND($V363&lt;=AK$1,$W363&gt;=AK$1),INDEX(Reliability!P$23:P$50,MATCH($T363,Reliability!$C$23:$C$50,0)),0),0)*$H363*$X363*$Y363),$D363)*$R363</f>
        <v>0.42983821259411337</v>
      </c>
    </row>
    <row r="364" spans="2:37" x14ac:dyDescent="0.25">
      <c r="B364" s="118" t="str">
        <f>unique_contracts!B359</f>
        <v>FRITO_1_LAY</v>
      </c>
      <c r="C364" s="99" t="str">
        <f>unique_contracts!D359</f>
        <v>Online</v>
      </c>
      <c r="D364" s="117">
        <f>unique_contracts!J359</f>
        <v>2</v>
      </c>
      <c r="E364" s="99">
        <f>unique_contracts!M359</f>
        <v>0</v>
      </c>
      <c r="F364" s="99">
        <f>unique_contracts!N359</f>
        <v>0</v>
      </c>
      <c r="G364" s="99">
        <f>unique_contracts!P359</f>
        <v>0</v>
      </c>
      <c r="H364" s="99">
        <f>unique_contracts!R359</f>
        <v>0</v>
      </c>
      <c r="I364" s="99">
        <f>unique_contracts!V359</f>
        <v>0</v>
      </c>
      <c r="J364" s="118" t="str">
        <f>unique_contracts!AB359</f>
        <v>Buy</v>
      </c>
      <c r="K364" s="99">
        <f>unique_contracts!AM359</f>
        <v>2019</v>
      </c>
      <c r="L364" s="99">
        <f>unique_contracts!AN359</f>
        <v>11</v>
      </c>
      <c r="M364" s="99">
        <f>unique_contracts!AO359</f>
        <v>1</v>
      </c>
      <c r="N364" s="99">
        <f>unique_contracts!AP359</f>
        <v>2026</v>
      </c>
      <c r="O364" s="99">
        <f>unique_contracts!AQ359</f>
        <v>10</v>
      </c>
      <c r="P364" s="99">
        <f>unique_contracts!AR359</f>
        <v>31</v>
      </c>
      <c r="Q364" s="99" t="str">
        <f>unique_contracts!BP359</f>
        <v>EnergyCapacity</v>
      </c>
      <c r="R364" s="99">
        <f t="shared" si="35"/>
        <v>1</v>
      </c>
      <c r="S364" s="99" t="str">
        <f>IFERROR(IF(AND(I364&gt;0,E364="NotHybrid"),_xlfn.CONCAT(MAX(MIN(ROUNDDOWN(I364/D364,0),8),4),INDEX(resources!$G:$G,MATCH(B364,resources!$A:$A,0))),INDEX(resources!$G:$G,MATCH(B364,resources!$A:$A,0))),"n/a")</f>
        <v>cogen</v>
      </c>
      <c r="T364" s="99" t="str">
        <f t="shared" si="36"/>
        <v>n/a</v>
      </c>
      <c r="U364" s="99" t="str">
        <f t="shared" si="37"/>
        <v>cogen</v>
      </c>
      <c r="V364" s="99">
        <f t="shared" si="38"/>
        <v>2020</v>
      </c>
      <c r="W364" s="99">
        <f t="shared" si="39"/>
        <v>2026</v>
      </c>
      <c r="X364" s="116">
        <f t="shared" si="40"/>
        <v>1</v>
      </c>
      <c r="Y364" s="116">
        <f t="shared" si="41"/>
        <v>1</v>
      </c>
      <c r="Z364" s="99">
        <f>MIN((IFERROR(IF(AND($V364&lt;=Z$1,$W364&gt;=Z$1),INDEX(Reliability!E$23:E$50,MATCH($S364,Reliability!$C$23:$C$50,0)),0),0)*IF($T364="n/a",$D364*$Y364,$G364)+IFERROR(IF(AND($V364&lt;=Z$1,$W364&gt;=Z$1),INDEX(Reliability!E$23:E$50,MATCH($T364,Reliability!$C$23:$C$50,0)),0),0)*$H364*$X364*$Y364),$D364)*$R364</f>
        <v>1.8634331831649327</v>
      </c>
      <c r="AA364" s="99">
        <f>MIN((IFERROR(IF(AND($V364&lt;=AA$1,$W364&gt;=AA$1),INDEX(Reliability!F$23:F$50,MATCH($S364,Reliability!$C$23:$C$50,0)),0),0)*IF($T364="n/a",$D364*$Y364,$G364)+IFERROR(IF(AND($V364&lt;=AA$1,$W364&gt;=AA$1),INDEX(Reliability!F$23:F$50,MATCH($T364,Reliability!$C$23:$C$50,0)),0),0)*$H364*$X364*$Y364),$D364)*$R364</f>
        <v>1.8596544230379974</v>
      </c>
      <c r="AB364" s="99">
        <f>MIN((IFERROR(IF(AND($V364&lt;=AB$1,$W364&gt;=AB$1),INDEX(Reliability!G$23:G$50,MATCH($S364,Reliability!$C$23:$C$50,0)),0),0)*IF($T364="n/a",$D364*$Y364,$G364)+IFERROR(IF(AND($V364&lt;=AB$1,$W364&gt;=AB$1),INDEX(Reliability!G$23:G$50,MATCH($T364,Reliability!$C$23:$C$50,0)),0),0)*$H364*$X364*$Y364),$D364)*$R364</f>
        <v>1.8558756629110622</v>
      </c>
      <c r="AC364" s="99">
        <f>MIN((IFERROR(IF(AND($V364&lt;=AC$1,$W364&gt;=AC$1),INDEX(Reliability!H$23:H$50,MATCH($S364,Reliability!$C$23:$C$50,0)),0),0)*IF($T364="n/a",$D364*$Y364,$G364)+IFERROR(IF(AND($V364&lt;=AC$1,$W364&gt;=AC$1),INDEX(Reliability!H$23:H$50,MATCH($T364,Reliability!$C$23:$C$50,0)),0),0)*$H364*$X364*$Y364),$D364)*$R364</f>
        <v>0</v>
      </c>
      <c r="AD364" s="99">
        <f>MIN((IFERROR(IF(AND($V364&lt;=AD$1,$W364&gt;=AD$1),INDEX(Reliability!I$23:I$50,MATCH($S364,Reliability!$C$23:$C$50,0)),0),0)*IF($T364="n/a",$D364*$Y364,$G364)+IFERROR(IF(AND($V364&lt;=AD$1,$W364&gt;=AD$1),INDEX(Reliability!I$23:I$50,MATCH($T364,Reliability!$C$23:$C$50,0)),0),0)*$H364*$X364*$Y364),$D364)*$R364</f>
        <v>0</v>
      </c>
      <c r="AE364" s="99">
        <f>MIN((IFERROR(IF(AND($V364&lt;=AE$1,$W364&gt;=AE$1),INDEX(Reliability!J$23:J$50,MATCH($S364,Reliability!$C$23:$C$50,0)),0),0)*IF($T364="n/a",$D364*$Y364,$G364)+IFERROR(IF(AND($V364&lt;=AE$1,$W364&gt;=AE$1),INDEX(Reliability!J$23:J$50,MATCH($T364,Reliability!$C$23:$C$50,0)),0),0)*$H364*$X364*$Y364),$D364)*$R364</f>
        <v>0</v>
      </c>
      <c r="AF364" s="99">
        <f>MIN((IFERROR(IF(AND($V364&lt;=AF$1,$W364&gt;=AF$1),INDEX(Reliability!K$23:K$50,MATCH($S364,Reliability!$C$23:$C$50,0)),0),0)*IF($T364="n/a",$D364*$Y364,$G364)+IFERROR(IF(AND($V364&lt;=AF$1,$W364&gt;=AF$1),INDEX(Reliability!K$23:K$50,MATCH($T364,Reliability!$C$23:$C$50,0)),0),0)*$H364*$X364*$Y364),$D364)*$R364</f>
        <v>0</v>
      </c>
      <c r="AG364" s="99">
        <f>MIN((IFERROR(IF(AND($V364&lt;=AG$1,$W364&gt;=AG$1),INDEX(Reliability!L$23:L$50,MATCH($S364,Reliability!$C$23:$C$50,0)),0),0)*IF($T364="n/a",$D364*$Y364,$G364)+IFERROR(IF(AND($V364&lt;=AG$1,$W364&gt;=AG$1),INDEX(Reliability!L$23:L$50,MATCH($T364,Reliability!$C$23:$C$50,0)),0),0)*$H364*$X364*$Y364),$D364)*$R364</f>
        <v>0</v>
      </c>
      <c r="AH364" s="99">
        <f>MIN((IFERROR(IF(AND($V364&lt;=AH$1,$W364&gt;=AH$1),INDEX(Reliability!M$23:M$50,MATCH($S364,Reliability!$C$23:$C$50,0)),0),0)*IF($T364="n/a",$D364*$Y364,$G364)+IFERROR(IF(AND($V364&lt;=AH$1,$W364&gt;=AH$1),INDEX(Reliability!M$23:M$50,MATCH($T364,Reliability!$C$23:$C$50,0)),0),0)*$H364*$X364*$Y364),$D364)*$R364</f>
        <v>0</v>
      </c>
      <c r="AI364" s="99">
        <f>MIN((IFERROR(IF(AND($V364&lt;=AI$1,$W364&gt;=AI$1),INDEX(Reliability!N$23:N$50,MATCH($S364,Reliability!$C$23:$C$50,0)),0),0)*IF($T364="n/a",$D364*$Y364,$G364)+IFERROR(IF(AND($V364&lt;=AI$1,$W364&gt;=AI$1),INDEX(Reliability!N$23:N$50,MATCH($T364,Reliability!$C$23:$C$50,0)),0),0)*$H364*$X364*$Y364),$D364)*$R364</f>
        <v>0</v>
      </c>
      <c r="AJ364" s="99">
        <f>MIN((IFERROR(IF(AND($V364&lt;=AJ$1,$W364&gt;=AJ$1),INDEX(Reliability!O$23:O$50,MATCH($S364,Reliability!$C$23:$C$50,0)),0),0)*IF($T364="n/a",$D364*$Y364,$G364)+IFERROR(IF(AND($V364&lt;=AJ$1,$W364&gt;=AJ$1),INDEX(Reliability!O$23:O$50,MATCH($T364,Reliability!$C$23:$C$50,0)),0),0)*$H364*$X364*$Y364),$D364)*$R364</f>
        <v>0</v>
      </c>
      <c r="AK364" s="99">
        <f>MIN((IFERROR(IF(AND($V364&lt;=AK$1,$W364&gt;=AK$1),INDEX(Reliability!P$23:P$50,MATCH($S364,Reliability!$C$23:$C$50,0)),0),0)*IF($T364="n/a",$D364*$Y364,$G364)+IFERROR(IF(AND($V364&lt;=AK$1,$W364&gt;=AK$1),INDEX(Reliability!P$23:P$50,MATCH($T364,Reliability!$C$23:$C$50,0)),0),0)*$H364*$X364*$Y364),$D364)*$R364</f>
        <v>0</v>
      </c>
    </row>
    <row r="365" spans="2:37" x14ac:dyDescent="0.25">
      <c r="B365" s="118" t="str">
        <f>unique_contracts!B360</f>
        <v>FRESHW_1_SOLAR1</v>
      </c>
      <c r="C365" s="99" t="str">
        <f>unique_contracts!D360</f>
        <v>Online</v>
      </c>
      <c r="D365" s="117">
        <f>unique_contracts!J360</f>
        <v>20</v>
      </c>
      <c r="E365" s="99">
        <f>unique_contracts!M360</f>
        <v>0</v>
      </c>
      <c r="F365" s="99">
        <f>unique_contracts!N360</f>
        <v>0</v>
      </c>
      <c r="G365" s="99">
        <f>unique_contracts!P360</f>
        <v>0</v>
      </c>
      <c r="H365" s="99">
        <f>unique_contracts!R360</f>
        <v>0</v>
      </c>
      <c r="I365" s="99">
        <f>unique_contracts!V360</f>
        <v>0</v>
      </c>
      <c r="J365" s="118" t="str">
        <f>unique_contracts!AB360</f>
        <v>Buy</v>
      </c>
      <c r="K365" s="99">
        <f>unique_contracts!AM360</f>
        <v>2016</v>
      </c>
      <c r="L365" s="99">
        <f>unique_contracts!AN360</f>
        <v>12</v>
      </c>
      <c r="M365" s="99">
        <f>unique_contracts!AO360</f>
        <v>1</v>
      </c>
      <c r="N365" s="99">
        <f>unique_contracts!AP360</f>
        <v>2036</v>
      </c>
      <c r="O365" s="99">
        <f>unique_contracts!AQ360</f>
        <v>11</v>
      </c>
      <c r="P365" s="99">
        <f>unique_contracts!AR360</f>
        <v>30</v>
      </c>
      <c r="Q365" s="99" t="str">
        <f>unique_contracts!BP360</f>
        <v>EnergyCapacity</v>
      </c>
      <c r="R365" s="99">
        <f t="shared" si="35"/>
        <v>1</v>
      </c>
      <c r="S365" s="99" t="str">
        <f>IFERROR(IF(AND(I365&gt;0,E365="NotHybrid"),_xlfn.CONCAT(MAX(MIN(ROUNDDOWN(I365/D365,0),8),4),INDEX(resources!$G:$G,MATCH(B365,resources!$A:$A,0))),INDEX(resources!$G:$G,MATCH(B365,resources!$A:$A,0))),"n/a")</f>
        <v>utility_pv</v>
      </c>
      <c r="T365" s="99" t="str">
        <f t="shared" si="36"/>
        <v>n/a</v>
      </c>
      <c r="U365" s="99" t="str">
        <f t="shared" si="37"/>
        <v>utility_pv</v>
      </c>
      <c r="V365" s="99">
        <f t="shared" si="38"/>
        <v>2017</v>
      </c>
      <c r="W365" s="99">
        <f t="shared" si="39"/>
        <v>2036</v>
      </c>
      <c r="X365" s="116">
        <f t="shared" si="40"/>
        <v>1</v>
      </c>
      <c r="Y365" s="116">
        <f t="shared" si="41"/>
        <v>1</v>
      </c>
      <c r="Z365" s="99">
        <f>MIN((IFERROR(IF(AND($V365&lt;=Z$1,$W365&gt;=Z$1),INDEX(Reliability!E$23:E$50,MATCH($S365,Reliability!$C$23:$C$50,0)),0),0)*IF($T365="n/a",$D365*$Y365,$G365)+IFERROR(IF(AND($V365&lt;=Z$1,$W365&gt;=Z$1),INDEX(Reliability!E$23:E$50,MATCH($T365,Reliability!$C$23:$C$50,0)),0),0)*$H365*$X365*$Y365),$D365)*$R365</f>
        <v>2.4869168310564018</v>
      </c>
      <c r="AA365" s="99">
        <f>MIN((IFERROR(IF(AND($V365&lt;=AA$1,$W365&gt;=AA$1),INDEX(Reliability!F$23:F$50,MATCH($S365,Reliability!$C$23:$C$50,0)),0),0)*IF($T365="n/a",$D365*$Y365,$G365)+IFERROR(IF(AND($V365&lt;=AA$1,$W365&gt;=AA$1),INDEX(Reliability!F$23:F$50,MATCH($T365,Reliability!$C$23:$C$50,0)),0),0)*$H365*$X365*$Y365),$D365)*$R365</f>
        <v>2.4205888606664079</v>
      </c>
      <c r="AB365" s="99">
        <f>MIN((IFERROR(IF(AND($V365&lt;=AB$1,$W365&gt;=AB$1),INDEX(Reliability!G$23:G$50,MATCH($S365,Reliability!$C$23:$C$50,0)),0),0)*IF($T365="n/a",$D365*$Y365,$G365)+IFERROR(IF(AND($V365&lt;=AB$1,$W365&gt;=AB$1),INDEX(Reliability!G$23:G$50,MATCH($T365,Reliability!$C$23:$C$50,0)),0),0)*$H365*$X365*$Y365),$D365)*$R365</f>
        <v>2.3542608902764135</v>
      </c>
      <c r="AC365" s="99">
        <f>MIN((IFERROR(IF(AND($V365&lt;=AC$1,$W365&gt;=AC$1),INDEX(Reliability!H$23:H$50,MATCH($S365,Reliability!$C$23:$C$50,0)),0),0)*IF($T365="n/a",$D365*$Y365,$G365)+IFERROR(IF(AND($V365&lt;=AC$1,$W365&gt;=AC$1),INDEX(Reliability!H$23:H$50,MATCH($T365,Reliability!$C$23:$C$50,0)),0),0)*$H365*$X365*$Y365),$D365)*$R365</f>
        <v>2.0032409479598239</v>
      </c>
      <c r="AD365" s="99">
        <f>MIN((IFERROR(IF(AND($V365&lt;=AD$1,$W365&gt;=AD$1),INDEX(Reliability!I$23:I$50,MATCH($S365,Reliability!$C$23:$C$50,0)),0),0)*IF($T365="n/a",$D365*$Y365,$G365)+IFERROR(IF(AND($V365&lt;=AD$1,$W365&gt;=AD$1),INDEX(Reliability!I$23:I$50,MATCH($T365,Reliability!$C$23:$C$50,0)),0),0)*$H365*$X365*$Y365),$D365)*$R365</f>
        <v>1.6522210056432347</v>
      </c>
      <c r="AE365" s="99">
        <f>MIN((IFERROR(IF(AND($V365&lt;=AE$1,$W365&gt;=AE$1),INDEX(Reliability!J$23:J$50,MATCH($S365,Reliability!$C$23:$C$50,0)),0),0)*IF($T365="n/a",$D365*$Y365,$G365)+IFERROR(IF(AND($V365&lt;=AE$1,$W365&gt;=AE$1),INDEX(Reliability!J$23:J$50,MATCH($T365,Reliability!$C$23:$C$50,0)),0),0)*$H365*$X365*$Y365),$D365)*$R365</f>
        <v>1.5320922510014801</v>
      </c>
      <c r="AF365" s="99">
        <f>MIN((IFERROR(IF(AND($V365&lt;=AF$1,$W365&gt;=AF$1),INDEX(Reliability!K$23:K$50,MATCH($S365,Reliability!$C$23:$C$50,0)),0),0)*IF($T365="n/a",$D365*$Y365,$G365)+IFERROR(IF(AND($V365&lt;=AF$1,$W365&gt;=AF$1),INDEX(Reliability!K$23:K$50,MATCH($T365,Reliability!$C$23:$C$50,0)),0),0)*$H365*$X365*$Y365),$D365)*$R365</f>
        <v>1.4119634963597252</v>
      </c>
      <c r="AG365" s="99">
        <f>MIN((IFERROR(IF(AND($V365&lt;=AG$1,$W365&gt;=AG$1),INDEX(Reliability!L$23:L$50,MATCH($S365,Reliability!$C$23:$C$50,0)),0),0)*IF($T365="n/a",$D365*$Y365,$G365)+IFERROR(IF(AND($V365&lt;=AG$1,$W365&gt;=AG$1),INDEX(Reliability!L$23:L$50,MATCH($T365,Reliability!$C$23:$C$50,0)),0),0)*$H365*$X365*$Y365),$D365)*$R365</f>
        <v>1.3855707970877802</v>
      </c>
      <c r="AH365" s="99">
        <f>MIN((IFERROR(IF(AND($V365&lt;=AH$1,$W365&gt;=AH$1),INDEX(Reliability!M$23:M$50,MATCH($S365,Reliability!$C$23:$C$50,0)),0),0)*IF($T365="n/a",$D365*$Y365,$G365)+IFERROR(IF(AND($V365&lt;=AH$1,$W365&gt;=AH$1),INDEX(Reliability!M$23:M$50,MATCH($T365,Reliability!$C$23:$C$50,0)),0),0)*$H365*$X365*$Y365),$D365)*$R365</f>
        <v>1.359178097815835</v>
      </c>
      <c r="AI365" s="99">
        <f>MIN((IFERROR(IF(AND($V365&lt;=AI$1,$W365&gt;=AI$1),INDEX(Reliability!N$23:N$50,MATCH($S365,Reliability!$C$23:$C$50,0)),0),0)*IF($T365="n/a",$D365*$Y365,$G365)+IFERROR(IF(AND($V365&lt;=AI$1,$W365&gt;=AI$1),INDEX(Reliability!N$23:N$50,MATCH($T365,Reliability!$C$23:$C$50,0)),0),0)*$H365*$X365*$Y365),$D365)*$R365</f>
        <v>1.3327853985438898</v>
      </c>
      <c r="AJ365" s="99">
        <f>MIN((IFERROR(IF(AND($V365&lt;=AJ$1,$W365&gt;=AJ$1),INDEX(Reliability!O$23:O$50,MATCH($S365,Reliability!$C$23:$C$50,0)),0),0)*IF($T365="n/a",$D365*$Y365,$G365)+IFERROR(IF(AND($V365&lt;=AJ$1,$W365&gt;=AJ$1),INDEX(Reliability!O$23:O$50,MATCH($T365,Reliability!$C$23:$C$50,0)),0),0)*$H365*$X365*$Y365),$D365)*$R365</f>
        <v>1.3063926992719446</v>
      </c>
      <c r="AK365" s="99">
        <f>MIN((IFERROR(IF(AND($V365&lt;=AK$1,$W365&gt;=AK$1),INDEX(Reliability!P$23:P$50,MATCH($S365,Reliability!$C$23:$C$50,0)),0),0)*IF($T365="n/a",$D365*$Y365,$G365)+IFERROR(IF(AND($V365&lt;=AK$1,$W365&gt;=AK$1),INDEX(Reliability!P$23:P$50,MATCH($T365,Reliability!$C$23:$C$50,0)),0),0)*$H365*$X365*$Y365),$D365)*$R365</f>
        <v>1.28</v>
      </c>
    </row>
    <row r="366" spans="2:37" x14ac:dyDescent="0.25">
      <c r="B366" s="118" t="str">
        <f>unique_contracts!B361</f>
        <v>FLOWD2_2_FPLWND</v>
      </c>
      <c r="C366" s="99" t="str">
        <f>unique_contracts!D361</f>
        <v>Online</v>
      </c>
      <c r="D366" s="117">
        <f>unique_contracts!J361</f>
        <v>18</v>
      </c>
      <c r="E366" s="99">
        <f>unique_contracts!M361</f>
        <v>0</v>
      </c>
      <c r="F366" s="99">
        <f>unique_contracts!N361</f>
        <v>0</v>
      </c>
      <c r="G366" s="99">
        <f>unique_contracts!P361</f>
        <v>0</v>
      </c>
      <c r="H366" s="99">
        <f>unique_contracts!R361</f>
        <v>0</v>
      </c>
      <c r="I366" s="99">
        <f>unique_contracts!V361</f>
        <v>0</v>
      </c>
      <c r="J366" s="118" t="str">
        <f>unique_contracts!AB361</f>
        <v>Buy</v>
      </c>
      <c r="K366" s="99">
        <f>unique_contracts!AM361</f>
        <v>2016</v>
      </c>
      <c r="L366" s="99">
        <f>unique_contracts!AN361</f>
        <v>7</v>
      </c>
      <c r="M366" s="99">
        <f>unique_contracts!AO361</f>
        <v>1</v>
      </c>
      <c r="N366" s="99">
        <f>unique_contracts!AP361</f>
        <v>2031</v>
      </c>
      <c r="O366" s="99">
        <f>unique_contracts!AQ361</f>
        <v>6</v>
      </c>
      <c r="P366" s="99">
        <f>unique_contracts!AR361</f>
        <v>30</v>
      </c>
      <c r="Q366" s="99" t="str">
        <f>unique_contracts!BP361</f>
        <v>EnergyCapacity</v>
      </c>
      <c r="R366" s="99">
        <f t="shared" si="35"/>
        <v>1</v>
      </c>
      <c r="S366" s="99" t="str">
        <f>IFERROR(IF(AND(I366&gt;0,E366="NotHybrid"),_xlfn.CONCAT(MAX(MIN(ROUNDDOWN(I366/D366,0),8),4),INDEX(resources!$G:$G,MATCH(B366,resources!$A:$A,0))),INDEX(resources!$G:$G,MATCH(B366,resources!$A:$A,0))),"n/a")</f>
        <v>in_state_wind_north</v>
      </c>
      <c r="T366" s="99" t="str">
        <f t="shared" si="36"/>
        <v>n/a</v>
      </c>
      <c r="U366" s="99" t="str">
        <f t="shared" si="37"/>
        <v>in_state_wind_north</v>
      </c>
      <c r="V366" s="99">
        <f t="shared" si="38"/>
        <v>2017</v>
      </c>
      <c r="W366" s="99">
        <f t="shared" si="39"/>
        <v>2030</v>
      </c>
      <c r="X366" s="116">
        <f t="shared" si="40"/>
        <v>1</v>
      </c>
      <c r="Y366" s="116">
        <f t="shared" si="41"/>
        <v>1</v>
      </c>
      <c r="Z366" s="99">
        <f>MIN((IFERROR(IF(AND($V366&lt;=Z$1,$W366&gt;=Z$1),INDEX(Reliability!E$23:E$50,MATCH($S366,Reliability!$C$23:$C$50,0)),0),0)*IF($T366="n/a",$D366*$Y366,$G366)+IFERROR(IF(AND($V366&lt;=Z$1,$W366&gt;=Z$1),INDEX(Reliability!E$23:E$50,MATCH($T366,Reliability!$C$23:$C$50,0)),0),0)*$H366*$X366*$Y366),$D366)*$R366</f>
        <v>4.2628878273968356</v>
      </c>
      <c r="AA366" s="99">
        <f>MIN((IFERROR(IF(AND($V366&lt;=AA$1,$W366&gt;=AA$1),INDEX(Reliability!F$23:F$50,MATCH($S366,Reliability!$C$23:$C$50,0)),0),0)*IF($T366="n/a",$D366*$Y366,$G366)+IFERROR(IF(AND($V366&lt;=AA$1,$W366&gt;=AA$1),INDEX(Reliability!F$23:F$50,MATCH($T366,Reliability!$C$23:$C$50,0)),0),0)*$H366*$X366*$Y366),$D366)*$R366</f>
        <v>4.9089854466463123</v>
      </c>
      <c r="AB366" s="99">
        <f>MIN((IFERROR(IF(AND($V366&lt;=AB$1,$W366&gt;=AB$1),INDEX(Reliability!G$23:G$50,MATCH($S366,Reliability!$C$23:$C$50,0)),0),0)*IF($T366="n/a",$D366*$Y366,$G366)+IFERROR(IF(AND($V366&lt;=AB$1,$W366&gt;=AB$1),INDEX(Reliability!G$23:G$50,MATCH($T366,Reliability!$C$23:$C$50,0)),0),0)*$H366*$X366*$Y366),$D366)*$R366</f>
        <v>5.5550830658957899</v>
      </c>
      <c r="AC366" s="99">
        <f>MIN((IFERROR(IF(AND($V366&lt;=AC$1,$W366&gt;=AC$1),INDEX(Reliability!H$23:H$50,MATCH($S366,Reliability!$C$23:$C$50,0)),0),0)*IF($T366="n/a",$D366*$Y366,$G366)+IFERROR(IF(AND($V366&lt;=AC$1,$W366&gt;=AC$1),INDEX(Reliability!H$23:H$50,MATCH($T366,Reliability!$C$23:$C$50,0)),0),0)*$H366*$X366*$Y366),$D366)*$R366</f>
        <v>3.8497173200626693</v>
      </c>
      <c r="AD366" s="99">
        <f>MIN((IFERROR(IF(AND($V366&lt;=AD$1,$W366&gt;=AD$1),INDEX(Reliability!I$23:I$50,MATCH($S366,Reliability!$C$23:$C$50,0)),0),0)*IF($T366="n/a",$D366*$Y366,$G366)+IFERROR(IF(AND($V366&lt;=AD$1,$W366&gt;=AD$1),INDEX(Reliability!I$23:I$50,MATCH($T366,Reliability!$C$23:$C$50,0)),0),0)*$H366*$X366*$Y366),$D366)*$R366</f>
        <v>2.1443515742295491</v>
      </c>
      <c r="AE366" s="99">
        <f>MIN((IFERROR(IF(AND($V366&lt;=AE$1,$W366&gt;=AE$1),INDEX(Reliability!J$23:J$50,MATCH($S366,Reliability!$C$23:$C$50,0)),0),0)*IF($T366="n/a",$D366*$Y366,$G366)+IFERROR(IF(AND($V366&lt;=AE$1,$W366&gt;=AE$1),INDEX(Reliability!J$23:J$50,MATCH($T366,Reliability!$C$23:$C$50,0)),0),0)*$H366*$X366*$Y366),$D366)*$R366</f>
        <v>2.779251938093692</v>
      </c>
      <c r="AF366" s="99">
        <f>MIN((IFERROR(IF(AND($V366&lt;=AF$1,$W366&gt;=AF$1),INDEX(Reliability!K$23:K$50,MATCH($S366,Reliability!$C$23:$C$50,0)),0),0)*IF($T366="n/a",$D366*$Y366,$G366)+IFERROR(IF(AND($V366&lt;=AF$1,$W366&gt;=AF$1),INDEX(Reliability!K$23:K$50,MATCH($T366,Reliability!$C$23:$C$50,0)),0),0)*$H366*$X366*$Y366),$D366)*$R366</f>
        <v>3.4141523019578353</v>
      </c>
      <c r="AG366" s="99">
        <f>MIN((IFERROR(IF(AND($V366&lt;=AG$1,$W366&gt;=AG$1),INDEX(Reliability!L$23:L$50,MATCH($S366,Reliability!$C$23:$C$50,0)),0),0)*IF($T366="n/a",$D366*$Y366,$G366)+IFERROR(IF(AND($V366&lt;=AG$1,$W366&gt;=AG$1),INDEX(Reliability!L$23:L$50,MATCH($T366,Reliability!$C$23:$C$50,0)),0),0)*$H366*$X366*$Y366),$D366)*$R366</f>
        <v>0</v>
      </c>
      <c r="AH366" s="99">
        <f>MIN((IFERROR(IF(AND($V366&lt;=AH$1,$W366&gt;=AH$1),INDEX(Reliability!M$23:M$50,MATCH($S366,Reliability!$C$23:$C$50,0)),0),0)*IF($T366="n/a",$D366*$Y366,$G366)+IFERROR(IF(AND($V366&lt;=AH$1,$W366&gt;=AH$1),INDEX(Reliability!M$23:M$50,MATCH($T366,Reliability!$C$23:$C$50,0)),0),0)*$H366*$X366*$Y366),$D366)*$R366</f>
        <v>0</v>
      </c>
      <c r="AI366" s="99">
        <f>MIN((IFERROR(IF(AND($V366&lt;=AI$1,$W366&gt;=AI$1),INDEX(Reliability!N$23:N$50,MATCH($S366,Reliability!$C$23:$C$50,0)),0),0)*IF($T366="n/a",$D366*$Y366,$G366)+IFERROR(IF(AND($V366&lt;=AI$1,$W366&gt;=AI$1),INDEX(Reliability!N$23:N$50,MATCH($T366,Reliability!$C$23:$C$50,0)),0),0)*$H366*$X366*$Y366),$D366)*$R366</f>
        <v>0</v>
      </c>
      <c r="AJ366" s="99">
        <f>MIN((IFERROR(IF(AND($V366&lt;=AJ$1,$W366&gt;=AJ$1),INDEX(Reliability!O$23:O$50,MATCH($S366,Reliability!$C$23:$C$50,0)),0),0)*IF($T366="n/a",$D366*$Y366,$G366)+IFERROR(IF(AND($V366&lt;=AJ$1,$W366&gt;=AJ$1),INDEX(Reliability!O$23:O$50,MATCH($T366,Reliability!$C$23:$C$50,0)),0),0)*$H366*$X366*$Y366),$D366)*$R366</f>
        <v>0</v>
      </c>
      <c r="AK366" s="99">
        <f>MIN((IFERROR(IF(AND($V366&lt;=AK$1,$W366&gt;=AK$1),INDEX(Reliability!P$23:P$50,MATCH($S366,Reliability!$C$23:$C$50,0)),0),0)*IF($T366="n/a",$D366*$Y366,$G366)+IFERROR(IF(AND($V366&lt;=AK$1,$W366&gt;=AK$1),INDEX(Reliability!P$23:P$50,MATCH($T366,Reliability!$C$23:$C$50,0)),0),0)*$H366*$X366*$Y366),$D366)*$R366</f>
        <v>0</v>
      </c>
    </row>
    <row r="367" spans="2:37" x14ac:dyDescent="0.25">
      <c r="B367" s="118" t="str">
        <f>unique_contracts!B362</f>
        <v>FELLOW_7_QFUNTS</v>
      </c>
      <c r="C367" s="99" t="str">
        <f>unique_contracts!D362</f>
        <v>Online</v>
      </c>
      <c r="D367" s="117">
        <f>unique_contracts!J362</f>
        <v>6.0640000000000001</v>
      </c>
      <c r="E367" s="99">
        <f>unique_contracts!M362</f>
        <v>0</v>
      </c>
      <c r="F367" s="99">
        <f>unique_contracts!N362</f>
        <v>0</v>
      </c>
      <c r="G367" s="99">
        <f>unique_contracts!P362</f>
        <v>0</v>
      </c>
      <c r="H367" s="99">
        <f>unique_contracts!R362</f>
        <v>0</v>
      </c>
      <c r="I367" s="99">
        <f>unique_contracts!V362</f>
        <v>0</v>
      </c>
      <c r="J367" s="118" t="str">
        <f>unique_contracts!AB362</f>
        <v>Buy</v>
      </c>
      <c r="K367" s="99">
        <f>unique_contracts!AM362</f>
        <v>1988</v>
      </c>
      <c r="L367" s="99">
        <f>unique_contracts!AN362</f>
        <v>9</v>
      </c>
      <c r="M367" s="99">
        <f>unique_contracts!AO362</f>
        <v>2</v>
      </c>
      <c r="N367" s="99">
        <f>unique_contracts!AP362</f>
        <v>2060</v>
      </c>
      <c r="O367" s="99">
        <f>unique_contracts!AQ362</f>
        <v>12</v>
      </c>
      <c r="P367" s="99">
        <f>unique_contracts!AR362</f>
        <v>31</v>
      </c>
      <c r="Q367" s="99" t="str">
        <f>unique_contracts!BP362</f>
        <v>EnergyCapacity</v>
      </c>
      <c r="R367" s="99">
        <f t="shared" si="35"/>
        <v>1</v>
      </c>
      <c r="S367" s="99" t="str">
        <f>IFERROR(IF(AND(I367&gt;0,E367="NotHybrid"),_xlfn.CONCAT(MAX(MIN(ROUNDDOWN(I367/D367,0),8),4),INDEX(resources!$G:$G,MATCH(B367,resources!$A:$A,0))),INDEX(resources!$G:$G,MATCH(B367,resources!$A:$A,0))),"n/a")</f>
        <v>cogen</v>
      </c>
      <c r="T367" s="99" t="str">
        <f t="shared" si="36"/>
        <v>n/a</v>
      </c>
      <c r="U367" s="99" t="str">
        <f t="shared" si="37"/>
        <v>cogen</v>
      </c>
      <c r="V367" s="99">
        <f t="shared" si="38"/>
        <v>1989</v>
      </c>
      <c r="W367" s="99">
        <f t="shared" si="39"/>
        <v>2060</v>
      </c>
      <c r="X367" s="116">
        <f t="shared" si="40"/>
        <v>1</v>
      </c>
      <c r="Y367" s="116">
        <f t="shared" si="41"/>
        <v>1</v>
      </c>
      <c r="Z367" s="99">
        <f>MIN((IFERROR(IF(AND($V367&lt;=Z$1,$W367&gt;=Z$1),INDEX(Reliability!E$23:E$50,MATCH($S367,Reliability!$C$23:$C$50,0)),0),0)*IF($T367="n/a",$D367*$Y367,$G367)+IFERROR(IF(AND($V367&lt;=Z$1,$W367&gt;=Z$1),INDEX(Reliability!E$23:E$50,MATCH($T367,Reliability!$C$23:$C$50,0)),0),0)*$H367*$X367*$Y367),$D367)*$R367</f>
        <v>5.6499294113560756</v>
      </c>
      <c r="AA367" s="99">
        <f>MIN((IFERROR(IF(AND($V367&lt;=AA$1,$W367&gt;=AA$1),INDEX(Reliability!F$23:F$50,MATCH($S367,Reliability!$C$23:$C$50,0)),0),0)*IF($T367="n/a",$D367*$Y367,$G367)+IFERROR(IF(AND($V367&lt;=AA$1,$W367&gt;=AA$1),INDEX(Reliability!F$23:F$50,MATCH($T367,Reliability!$C$23:$C$50,0)),0),0)*$H367*$X367*$Y367),$D367)*$R367</f>
        <v>5.6384722106512086</v>
      </c>
      <c r="AB367" s="99">
        <f>MIN((IFERROR(IF(AND($V367&lt;=AB$1,$W367&gt;=AB$1),INDEX(Reliability!G$23:G$50,MATCH($S367,Reliability!$C$23:$C$50,0)),0),0)*IF($T367="n/a",$D367*$Y367,$G367)+IFERROR(IF(AND($V367&lt;=AB$1,$W367&gt;=AB$1),INDEX(Reliability!G$23:G$50,MATCH($T367,Reliability!$C$23:$C$50,0)),0),0)*$H367*$X367*$Y367),$D367)*$R367</f>
        <v>5.6270150099463407</v>
      </c>
      <c r="AC367" s="99">
        <f>MIN((IFERROR(IF(AND($V367&lt;=AC$1,$W367&gt;=AC$1),INDEX(Reliability!H$23:H$50,MATCH($S367,Reliability!$C$23:$C$50,0)),0),0)*IF($T367="n/a",$D367*$Y367,$G367)+IFERROR(IF(AND($V367&lt;=AC$1,$W367&gt;=AC$1),INDEX(Reliability!H$23:H$50,MATCH($T367,Reliability!$C$23:$C$50,0)),0),0)*$H367*$X367*$Y367),$D367)*$R367</f>
        <v>5.6653980132357979</v>
      </c>
      <c r="AD367" s="99">
        <f>MIN((IFERROR(IF(AND($V367&lt;=AD$1,$W367&gt;=AD$1),INDEX(Reliability!I$23:I$50,MATCH($S367,Reliability!$C$23:$C$50,0)),0),0)*IF($T367="n/a",$D367*$Y367,$G367)+IFERROR(IF(AND($V367&lt;=AD$1,$W367&gt;=AD$1),INDEX(Reliability!I$23:I$50,MATCH($T367,Reliability!$C$23:$C$50,0)),0),0)*$H367*$X367*$Y367),$D367)*$R367</f>
        <v>5.7037810165252552</v>
      </c>
      <c r="AE367" s="99">
        <f>MIN((IFERROR(IF(AND($V367&lt;=AE$1,$W367&gt;=AE$1),INDEX(Reliability!J$23:J$50,MATCH($S367,Reliability!$C$23:$C$50,0)),0),0)*IF($T367="n/a",$D367*$Y367,$G367)+IFERROR(IF(AND($V367&lt;=AE$1,$W367&gt;=AE$1),INDEX(Reliability!J$23:J$50,MATCH($T367,Reliability!$C$23:$C$50,0)),0),0)*$H367*$X367*$Y367),$D367)*$R367</f>
        <v>5.6502903686991957</v>
      </c>
      <c r="AF367" s="99">
        <f>MIN((IFERROR(IF(AND($V367&lt;=AF$1,$W367&gt;=AF$1),INDEX(Reliability!K$23:K$50,MATCH($S367,Reliability!$C$23:$C$50,0)),0),0)*IF($T367="n/a",$D367*$Y367,$G367)+IFERROR(IF(AND($V367&lt;=AF$1,$W367&gt;=AF$1),INDEX(Reliability!K$23:K$50,MATCH($T367,Reliability!$C$23:$C$50,0)),0),0)*$H367*$X367*$Y367),$D367)*$R367</f>
        <v>5.5967997208731353</v>
      </c>
      <c r="AG367" s="99">
        <f>MIN((IFERROR(IF(AND($V367&lt;=AG$1,$W367&gt;=AG$1),INDEX(Reliability!L$23:L$50,MATCH($S367,Reliability!$C$23:$C$50,0)),0),0)*IF($T367="n/a",$D367*$Y367,$G367)+IFERROR(IF(AND($V367&lt;=AG$1,$W367&gt;=AG$1),INDEX(Reliability!L$23:L$50,MATCH($T367,Reliability!$C$23:$C$50,0)),0),0)*$H367*$X367*$Y367),$D367)*$R367</f>
        <v>5.6097891557677464</v>
      </c>
      <c r="AH367" s="99">
        <f>MIN((IFERROR(IF(AND($V367&lt;=AH$1,$W367&gt;=AH$1),INDEX(Reliability!M$23:M$50,MATCH($S367,Reliability!$C$23:$C$50,0)),0),0)*IF($T367="n/a",$D367*$Y367,$G367)+IFERROR(IF(AND($V367&lt;=AH$1,$W367&gt;=AH$1),INDEX(Reliability!M$23:M$50,MATCH($T367,Reliability!$C$23:$C$50,0)),0),0)*$H367*$X367*$Y367),$D367)*$R367</f>
        <v>5.6227785906623575</v>
      </c>
      <c r="AI367" s="99">
        <f>MIN((IFERROR(IF(AND($V367&lt;=AI$1,$W367&gt;=AI$1),INDEX(Reliability!N$23:N$50,MATCH($S367,Reliability!$C$23:$C$50,0)),0),0)*IF($T367="n/a",$D367*$Y367,$G367)+IFERROR(IF(AND($V367&lt;=AI$1,$W367&gt;=AI$1),INDEX(Reliability!N$23:N$50,MATCH($T367,Reliability!$C$23:$C$50,0)),0),0)*$H367*$X367*$Y367),$D367)*$R367</f>
        <v>5.6357680255569687</v>
      </c>
      <c r="AJ367" s="99">
        <f>MIN((IFERROR(IF(AND($V367&lt;=AJ$1,$W367&gt;=AJ$1),INDEX(Reliability!O$23:O$50,MATCH($S367,Reliability!$C$23:$C$50,0)),0),0)*IF($T367="n/a",$D367*$Y367,$G367)+IFERROR(IF(AND($V367&lt;=AJ$1,$W367&gt;=AJ$1),INDEX(Reliability!O$23:O$50,MATCH($T367,Reliability!$C$23:$C$50,0)),0),0)*$H367*$X367*$Y367),$D367)*$R367</f>
        <v>5.6487574604515798</v>
      </c>
      <c r="AK367" s="99">
        <f>MIN((IFERROR(IF(AND($V367&lt;=AK$1,$W367&gt;=AK$1),INDEX(Reliability!P$23:P$50,MATCH($S367,Reliability!$C$23:$C$50,0)),0),0)*IF($T367="n/a",$D367*$Y367,$G367)+IFERROR(IF(AND($V367&lt;=AK$1,$W367&gt;=AK$1),INDEX(Reliability!P$23:P$50,MATCH($T367,Reliability!$C$23:$C$50,0)),0),0)*$H367*$X367*$Y367),$D367)*$R367</f>
        <v>5.6617468953461918</v>
      </c>
    </row>
    <row r="368" spans="2:37" x14ac:dyDescent="0.25">
      <c r="B368" s="118" t="str">
        <f>unique_contracts!B363</f>
        <v>ETIWND_6_MWDETI</v>
      </c>
      <c r="C368" s="99" t="str">
        <f>unique_contracts!D363</f>
        <v>Online</v>
      </c>
      <c r="D368" s="117">
        <f>unique_contracts!J363</f>
        <v>24</v>
      </c>
      <c r="E368" s="99">
        <f>unique_contracts!M363</f>
        <v>0</v>
      </c>
      <c r="F368" s="99">
        <f>unique_contracts!N363</f>
        <v>0</v>
      </c>
      <c r="G368" s="99">
        <f>unique_contracts!P363</f>
        <v>0</v>
      </c>
      <c r="H368" s="99">
        <f>unique_contracts!R363</f>
        <v>0</v>
      </c>
      <c r="I368" s="99">
        <f>unique_contracts!V363</f>
        <v>0</v>
      </c>
      <c r="J368" s="118" t="str">
        <f>unique_contracts!AB363</f>
        <v>Buy</v>
      </c>
      <c r="K368" s="99">
        <f>unique_contracts!AM363</f>
        <v>1994</v>
      </c>
      <c r="L368" s="99">
        <f>unique_contracts!AN363</f>
        <v>12</v>
      </c>
      <c r="M368" s="99">
        <f>unique_contracts!AO363</f>
        <v>30</v>
      </c>
      <c r="N368" s="99">
        <f>unique_contracts!AP363</f>
        <v>2060</v>
      </c>
      <c r="O368" s="99">
        <f>unique_contracts!AQ363</f>
        <v>12</v>
      </c>
      <c r="P368" s="99">
        <f>unique_contracts!AR363</f>
        <v>31</v>
      </c>
      <c r="Q368" s="99" t="str">
        <f>unique_contracts!BP363</f>
        <v>EnergyCapacity</v>
      </c>
      <c r="R368" s="99">
        <f t="shared" si="35"/>
        <v>1</v>
      </c>
      <c r="S368" s="99" t="str">
        <f>IFERROR(IF(AND(I368&gt;0,E368="NotHybrid"),_xlfn.CONCAT(MAX(MIN(ROUNDDOWN(I368/D368,0),8),4),INDEX(resources!$G:$G,MATCH(B368,resources!$A:$A,0))),INDEX(resources!$G:$G,MATCH(B368,resources!$A:$A,0))),"n/a")</f>
        <v>small_hydro</v>
      </c>
      <c r="T368" s="99" t="str">
        <f t="shared" si="36"/>
        <v>n/a</v>
      </c>
      <c r="U368" s="99" t="str">
        <f t="shared" si="37"/>
        <v>small_hydro</v>
      </c>
      <c r="V368" s="99">
        <f t="shared" si="38"/>
        <v>1995</v>
      </c>
      <c r="W368" s="99">
        <f t="shared" si="39"/>
        <v>2060</v>
      </c>
      <c r="X368" s="116">
        <f t="shared" si="40"/>
        <v>1</v>
      </c>
      <c r="Y368" s="116">
        <f t="shared" si="41"/>
        <v>1</v>
      </c>
      <c r="Z368" s="99">
        <f>MIN((IFERROR(IF(AND($V368&lt;=Z$1,$W368&gt;=Z$1),INDEX(Reliability!E$23:E$50,MATCH($S368,Reliability!$C$23:$C$50,0)),0),0)*IF($T368="n/a",$D368*$Y368,$G368)+IFERROR(IF(AND($V368&lt;=Z$1,$W368&gt;=Z$1),INDEX(Reliability!E$23:E$50,MATCH($T368,Reliability!$C$23:$C$50,0)),0),0)*$H368*$X368*$Y368),$D368)*$R368</f>
        <v>8.7455030426754607</v>
      </c>
      <c r="AA368" s="99">
        <f>MIN((IFERROR(IF(AND($V368&lt;=AA$1,$W368&gt;=AA$1),INDEX(Reliability!F$23:F$50,MATCH($S368,Reliability!$C$23:$C$50,0)),0),0)*IF($T368="n/a",$D368*$Y368,$G368)+IFERROR(IF(AND($V368&lt;=AA$1,$W368&gt;=AA$1),INDEX(Reliability!F$23:F$50,MATCH($T368,Reliability!$C$23:$C$50,0)),0),0)*$H368*$X368*$Y368),$D368)*$R368</f>
        <v>8.9740943271815805</v>
      </c>
      <c r="AB368" s="99">
        <f>MIN((IFERROR(IF(AND($V368&lt;=AB$1,$W368&gt;=AB$1),INDEX(Reliability!G$23:G$50,MATCH($S368,Reliability!$C$23:$C$50,0)),0),0)*IF($T368="n/a",$D368*$Y368,$G368)+IFERROR(IF(AND($V368&lt;=AB$1,$W368&gt;=AB$1),INDEX(Reliability!G$23:G$50,MATCH($T368,Reliability!$C$23:$C$50,0)),0),0)*$H368*$X368*$Y368),$D368)*$R368</f>
        <v>9.2026856116876985</v>
      </c>
      <c r="AC368" s="99">
        <f>MIN((IFERROR(IF(AND($V368&lt;=AC$1,$W368&gt;=AC$1),INDEX(Reliability!H$23:H$50,MATCH($S368,Reliability!$C$23:$C$50,0)),0),0)*IF($T368="n/a",$D368*$Y368,$G368)+IFERROR(IF(AND($V368&lt;=AC$1,$W368&gt;=AC$1),INDEX(Reliability!H$23:H$50,MATCH($T368,Reliability!$C$23:$C$50,0)),0),0)*$H368*$X368*$Y368),$D368)*$R368</f>
        <v>9.0303518196055528</v>
      </c>
      <c r="AD368" s="99">
        <f>MIN((IFERROR(IF(AND($V368&lt;=AD$1,$W368&gt;=AD$1),INDEX(Reliability!I$23:I$50,MATCH($S368,Reliability!$C$23:$C$50,0)),0),0)*IF($T368="n/a",$D368*$Y368,$G368)+IFERROR(IF(AND($V368&lt;=AD$1,$W368&gt;=AD$1),INDEX(Reliability!I$23:I$50,MATCH($T368,Reliability!$C$23:$C$50,0)),0),0)*$H368*$X368*$Y368),$D368)*$R368</f>
        <v>8.8580180275234071</v>
      </c>
      <c r="AE368" s="99">
        <f>MIN((IFERROR(IF(AND($V368&lt;=AE$1,$W368&gt;=AE$1),INDEX(Reliability!J$23:J$50,MATCH($S368,Reliability!$C$23:$C$50,0)),0),0)*IF($T368="n/a",$D368*$Y368,$G368)+IFERROR(IF(AND($V368&lt;=AE$1,$W368&gt;=AE$1),INDEX(Reliability!J$23:J$50,MATCH($T368,Reliability!$C$23:$C$50,0)),0),0)*$H368*$X368*$Y368),$D368)*$R368</f>
        <v>9.1168483403238376</v>
      </c>
      <c r="AF368" s="99">
        <f>MIN((IFERROR(IF(AND($V368&lt;=AF$1,$W368&gt;=AF$1),INDEX(Reliability!K$23:K$50,MATCH($S368,Reliability!$C$23:$C$50,0)),0),0)*IF($T368="n/a",$D368*$Y368,$G368)+IFERROR(IF(AND($V368&lt;=AF$1,$W368&gt;=AF$1),INDEX(Reliability!K$23:K$50,MATCH($T368,Reliability!$C$23:$C$50,0)),0),0)*$H368*$X368*$Y368),$D368)*$R368</f>
        <v>9.3756786531242682</v>
      </c>
      <c r="AG368" s="99">
        <f>MIN((IFERROR(IF(AND($V368&lt;=AG$1,$W368&gt;=AG$1),INDEX(Reliability!L$23:L$50,MATCH($S368,Reliability!$C$23:$C$50,0)),0),0)*IF($T368="n/a",$D368*$Y368,$G368)+IFERROR(IF(AND($V368&lt;=AG$1,$W368&gt;=AG$1),INDEX(Reliability!L$23:L$50,MATCH($T368,Reliability!$C$23:$C$50,0)),0),0)*$H368*$X368*$Y368),$D368)*$R368</f>
        <v>8.9802749528471804</v>
      </c>
      <c r="AH368" s="99">
        <f>MIN((IFERROR(IF(AND($V368&lt;=AH$1,$W368&gt;=AH$1),INDEX(Reliability!M$23:M$50,MATCH($S368,Reliability!$C$23:$C$50,0)),0),0)*IF($T368="n/a",$D368*$Y368,$G368)+IFERROR(IF(AND($V368&lt;=AH$1,$W368&gt;=AH$1),INDEX(Reliability!M$23:M$50,MATCH($T368,Reliability!$C$23:$C$50,0)),0),0)*$H368*$X368*$Y368),$D368)*$R368</f>
        <v>8.5848712525700925</v>
      </c>
      <c r="AI368" s="99">
        <f>MIN((IFERROR(IF(AND($V368&lt;=AI$1,$W368&gt;=AI$1),INDEX(Reliability!N$23:N$50,MATCH($S368,Reliability!$C$23:$C$50,0)),0),0)*IF($T368="n/a",$D368*$Y368,$G368)+IFERROR(IF(AND($V368&lt;=AI$1,$W368&gt;=AI$1),INDEX(Reliability!N$23:N$50,MATCH($T368,Reliability!$C$23:$C$50,0)),0),0)*$H368*$X368*$Y368),$D368)*$R368</f>
        <v>8.1894675522930047</v>
      </c>
      <c r="AJ368" s="99">
        <f>MIN((IFERROR(IF(AND($V368&lt;=AJ$1,$W368&gt;=AJ$1),INDEX(Reliability!O$23:O$50,MATCH($S368,Reliability!$C$23:$C$50,0)),0),0)*IF($T368="n/a",$D368*$Y368,$G368)+IFERROR(IF(AND($V368&lt;=AJ$1,$W368&gt;=AJ$1),INDEX(Reliability!O$23:O$50,MATCH($T368,Reliability!$C$23:$C$50,0)),0),0)*$H368*$X368*$Y368),$D368)*$R368</f>
        <v>7.7940638520159169</v>
      </c>
      <c r="AK368" s="99">
        <f>MIN((IFERROR(IF(AND($V368&lt;=AK$1,$W368&gt;=AK$1),INDEX(Reliability!P$23:P$50,MATCH($S368,Reliability!$C$23:$C$50,0)),0),0)*IF($T368="n/a",$D368*$Y368,$G368)+IFERROR(IF(AND($V368&lt;=AK$1,$W368&gt;=AK$1),INDEX(Reliability!P$23:P$50,MATCH($T368,Reliability!$C$23:$C$50,0)),0),0)*$H368*$X368*$Y368),$D368)*$R368</f>
        <v>7.3986601517388264</v>
      </c>
    </row>
    <row r="369" spans="2:37" x14ac:dyDescent="0.25">
      <c r="B369" s="118" t="str">
        <f>unique_contracts!B364</f>
        <v>ELNIDP_6_BIOMAS</v>
      </c>
      <c r="C369" s="99" t="str">
        <f>unique_contracts!D364</f>
        <v>Online</v>
      </c>
      <c r="D369" s="117">
        <f>unique_contracts!J364</f>
        <v>9</v>
      </c>
      <c r="E369" s="99">
        <f>unique_contracts!M364</f>
        <v>0</v>
      </c>
      <c r="F369" s="99">
        <f>unique_contracts!N364</f>
        <v>0</v>
      </c>
      <c r="G369" s="99">
        <f>unique_contracts!P364</f>
        <v>0</v>
      </c>
      <c r="H369" s="99">
        <f>unique_contracts!R364</f>
        <v>0</v>
      </c>
      <c r="I369" s="99">
        <f>unique_contracts!V364</f>
        <v>0</v>
      </c>
      <c r="J369" s="118" t="str">
        <f>unique_contracts!AB364</f>
        <v>Buy</v>
      </c>
      <c r="K369" s="99">
        <f>unique_contracts!AM364</f>
        <v>2009</v>
      </c>
      <c r="L369" s="99">
        <f>unique_contracts!AN364</f>
        <v>2</v>
      </c>
      <c r="M369" s="99">
        <f>unique_contracts!AO364</f>
        <v>21</v>
      </c>
      <c r="N369" s="99">
        <f>unique_contracts!AP364</f>
        <v>2031</v>
      </c>
      <c r="O369" s="99">
        <f>unique_contracts!AQ364</f>
        <v>2</v>
      </c>
      <c r="P369" s="99">
        <f>unique_contracts!AR364</f>
        <v>7</v>
      </c>
      <c r="Q369" s="99" t="str">
        <f>unique_contracts!BP364</f>
        <v>EnergyCapacity</v>
      </c>
      <c r="R369" s="99">
        <f t="shared" si="35"/>
        <v>1</v>
      </c>
      <c r="S369" s="99" t="str">
        <f>IFERROR(IF(AND(I369&gt;0,E369="NotHybrid"),_xlfn.CONCAT(MAX(MIN(ROUNDDOWN(I369/D369,0),8),4),INDEX(resources!$G:$G,MATCH(B369,resources!$A:$A,0))),INDEX(resources!$G:$G,MATCH(B369,resources!$A:$A,0))),"n/a")</f>
        <v>biomass_wood</v>
      </c>
      <c r="T369" s="99" t="str">
        <f t="shared" si="36"/>
        <v>n/a</v>
      </c>
      <c r="U369" s="99" t="str">
        <f t="shared" si="37"/>
        <v>biomass_wood</v>
      </c>
      <c r="V369" s="99">
        <f t="shared" si="38"/>
        <v>2009</v>
      </c>
      <c r="W369" s="99">
        <f t="shared" si="39"/>
        <v>2030</v>
      </c>
      <c r="X369" s="116">
        <f t="shared" si="40"/>
        <v>1</v>
      </c>
      <c r="Y369" s="116">
        <f t="shared" si="41"/>
        <v>1</v>
      </c>
      <c r="Z369" s="99">
        <f>MIN((IFERROR(IF(AND($V369&lt;=Z$1,$W369&gt;=Z$1),INDEX(Reliability!E$23:E$50,MATCH($S369,Reliability!$C$23:$C$50,0)),0),0)*IF($T369="n/a",$D369*$Y369,$G369)+IFERROR(IF(AND($V369&lt;=Z$1,$W369&gt;=Z$1),INDEX(Reliability!E$23:E$50,MATCH($T369,Reliability!$C$23:$C$50,0)),0),0)*$H369*$X369*$Y369),$D369)*$R369</f>
        <v>6.9847167029203563</v>
      </c>
      <c r="AA369" s="99">
        <f>MIN((IFERROR(IF(AND($V369&lt;=AA$1,$W369&gt;=AA$1),INDEX(Reliability!F$23:F$50,MATCH($S369,Reliability!$C$23:$C$50,0)),0),0)*IF($T369="n/a",$D369*$Y369,$G369)+IFERROR(IF(AND($V369&lt;=AA$1,$W369&gt;=AA$1),INDEX(Reliability!F$23:F$50,MATCH($T369,Reliability!$C$23:$C$50,0)),0),0)*$H369*$X369*$Y369),$D369)*$R369</f>
        <v>7.1469536319146716</v>
      </c>
      <c r="AB369" s="99">
        <f>MIN((IFERROR(IF(AND($V369&lt;=AB$1,$W369&gt;=AB$1),INDEX(Reliability!G$23:G$50,MATCH($S369,Reliability!$C$23:$C$50,0)),0),0)*IF($T369="n/a",$D369*$Y369,$G369)+IFERROR(IF(AND($V369&lt;=AB$1,$W369&gt;=AB$1),INDEX(Reliability!G$23:G$50,MATCH($T369,Reliability!$C$23:$C$50,0)),0),0)*$H369*$X369*$Y369),$D369)*$R369</f>
        <v>7.3091905609089878</v>
      </c>
      <c r="AC369" s="99">
        <f>MIN((IFERROR(IF(AND($V369&lt;=AC$1,$W369&gt;=AC$1),INDEX(Reliability!H$23:H$50,MATCH($S369,Reliability!$C$23:$C$50,0)),0),0)*IF($T369="n/a",$D369*$Y369,$G369)+IFERROR(IF(AND($V369&lt;=AC$1,$W369&gt;=AC$1),INDEX(Reliability!H$23:H$50,MATCH($T369,Reliability!$C$23:$C$50,0)),0),0)*$H369*$X369*$Y369),$D369)*$R369</f>
        <v>7.3735009228282813</v>
      </c>
      <c r="AD369" s="99">
        <f>MIN((IFERROR(IF(AND($V369&lt;=AD$1,$W369&gt;=AD$1),INDEX(Reliability!I$23:I$50,MATCH($S369,Reliability!$C$23:$C$50,0)),0),0)*IF($T369="n/a",$D369*$Y369,$G369)+IFERROR(IF(AND($V369&lt;=AD$1,$W369&gt;=AD$1),INDEX(Reliability!I$23:I$50,MATCH($T369,Reliability!$C$23:$C$50,0)),0),0)*$H369*$X369*$Y369),$D369)*$R369</f>
        <v>7.4378112847475757</v>
      </c>
      <c r="AE369" s="99">
        <f>MIN((IFERROR(IF(AND($V369&lt;=AE$1,$W369&gt;=AE$1),INDEX(Reliability!J$23:J$50,MATCH($S369,Reliability!$C$23:$C$50,0)),0),0)*IF($T369="n/a",$D369*$Y369,$G369)+IFERROR(IF(AND($V369&lt;=AE$1,$W369&gt;=AE$1),INDEX(Reliability!J$23:J$50,MATCH($T369,Reliability!$C$23:$C$50,0)),0),0)*$H369*$X369*$Y369),$D369)*$R369</f>
        <v>7.3348911035536686</v>
      </c>
      <c r="AF369" s="99">
        <f>MIN((IFERROR(IF(AND($V369&lt;=AF$1,$W369&gt;=AF$1),INDEX(Reliability!K$23:K$50,MATCH($S369,Reliability!$C$23:$C$50,0)),0),0)*IF($T369="n/a",$D369*$Y369,$G369)+IFERROR(IF(AND($V369&lt;=AF$1,$W369&gt;=AF$1),INDEX(Reliability!K$23:K$50,MATCH($T369,Reliability!$C$23:$C$50,0)),0),0)*$H369*$X369*$Y369),$D369)*$R369</f>
        <v>7.2319709223597606</v>
      </c>
      <c r="AG369" s="99">
        <f>MIN((IFERROR(IF(AND($V369&lt;=AG$1,$W369&gt;=AG$1),INDEX(Reliability!L$23:L$50,MATCH($S369,Reliability!$C$23:$C$50,0)),0),0)*IF($T369="n/a",$D369*$Y369,$G369)+IFERROR(IF(AND($V369&lt;=AG$1,$W369&gt;=AG$1),INDEX(Reliability!L$23:L$50,MATCH($T369,Reliability!$C$23:$C$50,0)),0),0)*$H369*$X369*$Y369),$D369)*$R369</f>
        <v>0</v>
      </c>
      <c r="AH369" s="99">
        <f>MIN((IFERROR(IF(AND($V369&lt;=AH$1,$W369&gt;=AH$1),INDEX(Reliability!M$23:M$50,MATCH($S369,Reliability!$C$23:$C$50,0)),0),0)*IF($T369="n/a",$D369*$Y369,$G369)+IFERROR(IF(AND($V369&lt;=AH$1,$W369&gt;=AH$1),INDEX(Reliability!M$23:M$50,MATCH($T369,Reliability!$C$23:$C$50,0)),0),0)*$H369*$X369*$Y369),$D369)*$R369</f>
        <v>0</v>
      </c>
      <c r="AI369" s="99">
        <f>MIN((IFERROR(IF(AND($V369&lt;=AI$1,$W369&gt;=AI$1),INDEX(Reliability!N$23:N$50,MATCH($S369,Reliability!$C$23:$C$50,0)),0),0)*IF($T369="n/a",$D369*$Y369,$G369)+IFERROR(IF(AND($V369&lt;=AI$1,$W369&gt;=AI$1),INDEX(Reliability!N$23:N$50,MATCH($T369,Reliability!$C$23:$C$50,0)),0),0)*$H369*$X369*$Y369),$D369)*$R369</f>
        <v>0</v>
      </c>
      <c r="AJ369" s="99">
        <f>MIN((IFERROR(IF(AND($V369&lt;=AJ$1,$W369&gt;=AJ$1),INDEX(Reliability!O$23:O$50,MATCH($S369,Reliability!$C$23:$C$50,0)),0),0)*IF($T369="n/a",$D369*$Y369,$G369)+IFERROR(IF(AND($V369&lt;=AJ$1,$W369&gt;=AJ$1),INDEX(Reliability!O$23:O$50,MATCH($T369,Reliability!$C$23:$C$50,0)),0),0)*$H369*$X369*$Y369),$D369)*$R369</f>
        <v>0</v>
      </c>
      <c r="AK369" s="99">
        <f>MIN((IFERROR(IF(AND($V369&lt;=AK$1,$W369&gt;=AK$1),INDEX(Reliability!P$23:P$50,MATCH($S369,Reliability!$C$23:$C$50,0)),0),0)*IF($T369="n/a",$D369*$Y369,$G369)+IFERROR(IF(AND($V369&lt;=AK$1,$W369&gt;=AK$1),INDEX(Reliability!P$23:P$50,MATCH($T369,Reliability!$C$23:$C$50,0)),0),0)*$H369*$X369*$Y369),$D369)*$R369</f>
        <v>0</v>
      </c>
    </row>
    <row r="370" spans="2:37" x14ac:dyDescent="0.25">
      <c r="B370" s="118" t="str">
        <f>unique_contracts!B365</f>
        <v>ELKHRN_1_EESX3</v>
      </c>
      <c r="C370" s="99" t="str">
        <f>unique_contracts!D365</f>
        <v>Online</v>
      </c>
      <c r="D370" s="117">
        <f>unique_contracts!J365</f>
        <v>182.5</v>
      </c>
      <c r="E370" s="99">
        <f>unique_contracts!M365</f>
        <v>0</v>
      </c>
      <c r="F370" s="99">
        <f>unique_contracts!N365</f>
        <v>0</v>
      </c>
      <c r="G370" s="99">
        <f>unique_contracts!P365</f>
        <v>0</v>
      </c>
      <c r="H370" s="99">
        <f>unique_contracts!R365</f>
        <v>0</v>
      </c>
      <c r="I370" s="99">
        <f>unique_contracts!V365</f>
        <v>730</v>
      </c>
      <c r="J370" s="118" t="str">
        <f>unique_contracts!AB365</f>
        <v>Owned</v>
      </c>
      <c r="K370" s="99">
        <f>unique_contracts!AM365</f>
        <v>2022</v>
      </c>
      <c r="L370" s="99">
        <f>unique_contracts!AN365</f>
        <v>4</v>
      </c>
      <c r="M370" s="99">
        <f>unique_contracts!AO365</f>
        <v>7</v>
      </c>
      <c r="N370" s="99">
        <f>unique_contracts!AP365</f>
        <v>2050</v>
      </c>
      <c r="O370" s="99">
        <f>unique_contracts!AQ365</f>
        <v>12</v>
      </c>
      <c r="P370" s="99">
        <f>unique_contracts!AR365</f>
        <v>31</v>
      </c>
      <c r="Q370" s="99" t="str">
        <f>unique_contracts!BP365</f>
        <v>EnergyCapacity</v>
      </c>
      <c r="R370" s="99">
        <f t="shared" si="35"/>
        <v>1</v>
      </c>
      <c r="S370" s="99" t="str">
        <f>IFERROR(IF(AND(I370&gt;0,E370="NotHybrid"),_xlfn.CONCAT(MAX(MIN(ROUNDDOWN(I370/D370,0),8),4),INDEX(resources!$G:$G,MATCH(B370,resources!$A:$A,0))),INDEX(resources!$G:$G,MATCH(B370,resources!$A:$A,0))),"n/a")</f>
        <v>hr_batteries</v>
      </c>
      <c r="T370" s="99" t="str">
        <f t="shared" si="36"/>
        <v>n/a</v>
      </c>
      <c r="U370" s="99" t="str">
        <f t="shared" si="37"/>
        <v>hr_batteries</v>
      </c>
      <c r="V370" s="99">
        <f t="shared" si="38"/>
        <v>2022</v>
      </c>
      <c r="W370" s="99">
        <f t="shared" si="39"/>
        <v>2050</v>
      </c>
      <c r="X370" s="116">
        <f t="shared" si="40"/>
        <v>1</v>
      </c>
      <c r="Y370" s="116">
        <f t="shared" si="41"/>
        <v>1</v>
      </c>
      <c r="Z370" s="99">
        <f>MIN((IFERROR(IF(AND($V370&lt;=Z$1,$W370&gt;=Z$1),INDEX(Reliability!E$23:E$50,MATCH($S370,Reliability!$C$23:$C$50,0)),0),0)*IF($T370="n/a",$D370*$Y370,$G370)+IFERROR(IF(AND($V370&lt;=Z$1,$W370&gt;=Z$1),INDEX(Reliability!E$23:E$50,MATCH($T370,Reliability!$C$23:$C$50,0)),0),0)*$H370*$X370*$Y370),$D370)*$R370</f>
        <v>0</v>
      </c>
      <c r="AA370" s="99">
        <f>MIN((IFERROR(IF(AND($V370&lt;=AA$1,$W370&gt;=AA$1),INDEX(Reliability!F$23:F$50,MATCH($S370,Reliability!$C$23:$C$50,0)),0),0)*IF($T370="n/a",$D370*$Y370,$G370)+IFERROR(IF(AND($V370&lt;=AA$1,$W370&gt;=AA$1),INDEX(Reliability!F$23:F$50,MATCH($T370,Reliability!$C$23:$C$50,0)),0),0)*$H370*$X370*$Y370),$D370)*$R370</f>
        <v>0</v>
      </c>
      <c r="AB370" s="99">
        <f>MIN((IFERROR(IF(AND($V370&lt;=AB$1,$W370&gt;=AB$1),INDEX(Reliability!G$23:G$50,MATCH($S370,Reliability!$C$23:$C$50,0)),0),0)*IF($T370="n/a",$D370*$Y370,$G370)+IFERROR(IF(AND($V370&lt;=AB$1,$W370&gt;=AB$1),INDEX(Reliability!G$23:G$50,MATCH($T370,Reliability!$C$23:$C$50,0)),0),0)*$H370*$X370*$Y370),$D370)*$R370</f>
        <v>0</v>
      </c>
      <c r="AC370" s="99">
        <f>MIN((IFERROR(IF(AND($V370&lt;=AC$1,$W370&gt;=AC$1),INDEX(Reliability!H$23:H$50,MATCH($S370,Reliability!$C$23:$C$50,0)),0),0)*IF($T370="n/a",$D370*$Y370,$G370)+IFERROR(IF(AND($V370&lt;=AC$1,$W370&gt;=AC$1),INDEX(Reliability!H$23:H$50,MATCH($T370,Reliability!$C$23:$C$50,0)),0),0)*$H370*$X370*$Y370),$D370)*$R370</f>
        <v>0</v>
      </c>
      <c r="AD370" s="99">
        <f>MIN((IFERROR(IF(AND($V370&lt;=AD$1,$W370&gt;=AD$1),INDEX(Reliability!I$23:I$50,MATCH($S370,Reliability!$C$23:$C$50,0)),0),0)*IF($T370="n/a",$D370*$Y370,$G370)+IFERROR(IF(AND($V370&lt;=AD$1,$W370&gt;=AD$1),INDEX(Reliability!I$23:I$50,MATCH($T370,Reliability!$C$23:$C$50,0)),0),0)*$H370*$X370*$Y370),$D370)*$R370</f>
        <v>0</v>
      </c>
      <c r="AE370" s="99">
        <f>MIN((IFERROR(IF(AND($V370&lt;=AE$1,$W370&gt;=AE$1),INDEX(Reliability!J$23:J$50,MATCH($S370,Reliability!$C$23:$C$50,0)),0),0)*IF($T370="n/a",$D370*$Y370,$G370)+IFERROR(IF(AND($V370&lt;=AE$1,$W370&gt;=AE$1),INDEX(Reliability!J$23:J$50,MATCH($T370,Reliability!$C$23:$C$50,0)),0),0)*$H370*$X370*$Y370),$D370)*$R370</f>
        <v>0</v>
      </c>
      <c r="AF370" s="99">
        <f>MIN((IFERROR(IF(AND($V370&lt;=AF$1,$W370&gt;=AF$1),INDEX(Reliability!K$23:K$50,MATCH($S370,Reliability!$C$23:$C$50,0)),0),0)*IF($T370="n/a",$D370*$Y370,$G370)+IFERROR(IF(AND($V370&lt;=AF$1,$W370&gt;=AF$1),INDEX(Reliability!K$23:K$50,MATCH($T370,Reliability!$C$23:$C$50,0)),0),0)*$H370*$X370*$Y370),$D370)*$R370</f>
        <v>0</v>
      </c>
      <c r="AG370" s="99">
        <f>MIN((IFERROR(IF(AND($V370&lt;=AG$1,$W370&gt;=AG$1),INDEX(Reliability!L$23:L$50,MATCH($S370,Reliability!$C$23:$C$50,0)),0),0)*IF($T370="n/a",$D370*$Y370,$G370)+IFERROR(IF(AND($V370&lt;=AG$1,$W370&gt;=AG$1),INDEX(Reliability!L$23:L$50,MATCH($T370,Reliability!$C$23:$C$50,0)),0),0)*$H370*$X370*$Y370),$D370)*$R370</f>
        <v>0</v>
      </c>
      <c r="AH370" s="99">
        <f>MIN((IFERROR(IF(AND($V370&lt;=AH$1,$W370&gt;=AH$1),INDEX(Reliability!M$23:M$50,MATCH($S370,Reliability!$C$23:$C$50,0)),0),0)*IF($T370="n/a",$D370*$Y370,$G370)+IFERROR(IF(AND($V370&lt;=AH$1,$W370&gt;=AH$1),INDEX(Reliability!M$23:M$50,MATCH($T370,Reliability!$C$23:$C$50,0)),0),0)*$H370*$X370*$Y370),$D370)*$R370</f>
        <v>0</v>
      </c>
      <c r="AI370" s="99">
        <f>MIN((IFERROR(IF(AND($V370&lt;=AI$1,$W370&gt;=AI$1),INDEX(Reliability!N$23:N$50,MATCH($S370,Reliability!$C$23:$C$50,0)),0),0)*IF($T370="n/a",$D370*$Y370,$G370)+IFERROR(IF(AND($V370&lt;=AI$1,$W370&gt;=AI$1),INDEX(Reliability!N$23:N$50,MATCH($T370,Reliability!$C$23:$C$50,0)),0),0)*$H370*$X370*$Y370),$D370)*$R370</f>
        <v>0</v>
      </c>
      <c r="AJ370" s="99">
        <f>MIN((IFERROR(IF(AND($V370&lt;=AJ$1,$W370&gt;=AJ$1),INDEX(Reliability!O$23:O$50,MATCH($S370,Reliability!$C$23:$C$50,0)),0),0)*IF($T370="n/a",$D370*$Y370,$G370)+IFERROR(IF(AND($V370&lt;=AJ$1,$W370&gt;=AJ$1),INDEX(Reliability!O$23:O$50,MATCH($T370,Reliability!$C$23:$C$50,0)),0),0)*$H370*$X370*$Y370),$D370)*$R370</f>
        <v>0</v>
      </c>
      <c r="AK370" s="99">
        <f>MIN((IFERROR(IF(AND($V370&lt;=AK$1,$W370&gt;=AK$1),INDEX(Reliability!P$23:P$50,MATCH($S370,Reliability!$C$23:$C$50,0)),0),0)*IF($T370="n/a",$D370*$Y370,$G370)+IFERROR(IF(AND($V370&lt;=AK$1,$W370&gt;=AK$1),INDEX(Reliability!P$23:P$50,MATCH($T370,Reliability!$C$23:$C$50,0)),0),0)*$H370*$X370*$Y370),$D370)*$R370</f>
        <v>0</v>
      </c>
    </row>
    <row r="371" spans="2:37" x14ac:dyDescent="0.25">
      <c r="B371" s="118" t="str">
        <f>unique_contracts!B366</f>
        <v>ELECTR_7_PL1X3</v>
      </c>
      <c r="C371" s="99" t="str">
        <f>unique_contracts!D366</f>
        <v>Online</v>
      </c>
      <c r="D371" s="117">
        <f>unique_contracts!J366</f>
        <v>93</v>
      </c>
      <c r="E371" s="99">
        <f>unique_contracts!M366</f>
        <v>0</v>
      </c>
      <c r="F371" s="99">
        <f>unique_contracts!N366</f>
        <v>0</v>
      </c>
      <c r="G371" s="99">
        <f>unique_contracts!P366</f>
        <v>0</v>
      </c>
      <c r="H371" s="99">
        <f>unique_contracts!R366</f>
        <v>0</v>
      </c>
      <c r="I371" s="99">
        <f>unique_contracts!V366</f>
        <v>0</v>
      </c>
      <c r="J371" s="118" t="str">
        <f>unique_contracts!AB366</f>
        <v>Owned</v>
      </c>
      <c r="K371" s="99">
        <f>unique_contracts!AM366</f>
        <v>1950</v>
      </c>
      <c r="L371" s="99">
        <f>unique_contracts!AN366</f>
        <v>1</v>
      </c>
      <c r="M371" s="99">
        <f>unique_contracts!AO366</f>
        <v>1</v>
      </c>
      <c r="N371" s="99">
        <f>unique_contracts!AP366</f>
        <v>2099</v>
      </c>
      <c r="O371" s="99">
        <f>unique_contracts!AQ366</f>
        <v>12</v>
      </c>
      <c r="P371" s="99">
        <f>unique_contracts!AR366</f>
        <v>31</v>
      </c>
      <c r="Q371" s="99" t="str">
        <f>unique_contracts!BP366</f>
        <v>EnergyCapacity</v>
      </c>
      <c r="R371" s="99">
        <f t="shared" si="35"/>
        <v>1</v>
      </c>
      <c r="S371" s="99" t="str">
        <f>IFERROR(IF(AND(I371&gt;0,E371="NotHybrid"),_xlfn.CONCAT(MAX(MIN(ROUNDDOWN(I371/D371,0),8),4),INDEX(resources!$G:$G,MATCH(B371,resources!$A:$A,0))),INDEX(resources!$G:$G,MATCH(B371,resources!$A:$A,0))),"n/a")</f>
        <v>hydro</v>
      </c>
      <c r="T371" s="99" t="str">
        <f t="shared" si="36"/>
        <v>n/a</v>
      </c>
      <c r="U371" s="99" t="str">
        <f t="shared" si="37"/>
        <v>hydro</v>
      </c>
      <c r="V371" s="99">
        <f t="shared" si="38"/>
        <v>1950</v>
      </c>
      <c r="W371" s="99">
        <f t="shared" si="39"/>
        <v>2099</v>
      </c>
      <c r="X371" s="116">
        <f t="shared" si="40"/>
        <v>1</v>
      </c>
      <c r="Y371" s="116">
        <f t="shared" si="41"/>
        <v>1</v>
      </c>
      <c r="Z371" s="99">
        <f>MIN((IFERROR(IF(AND($V371&lt;=Z$1,$W371&gt;=Z$1),INDEX(Reliability!E$23:E$50,MATCH($S371,Reliability!$C$23:$C$50,0)),0),0)*IF($T371="n/a",$D371*$Y371,$G371)+IFERROR(IF(AND($V371&lt;=Z$1,$W371&gt;=Z$1),INDEX(Reliability!E$23:E$50,MATCH($T371,Reliability!$C$23:$C$50,0)),0),0)*$H371*$X371*$Y371),$D371)*$R371</f>
        <v>47.251944631506966</v>
      </c>
      <c r="AA371" s="99">
        <f>MIN((IFERROR(IF(AND($V371&lt;=AA$1,$W371&gt;=AA$1),INDEX(Reliability!F$23:F$50,MATCH($S371,Reliability!$C$23:$C$50,0)),0),0)*IF($T371="n/a",$D371*$Y371,$G371)+IFERROR(IF(AND($V371&lt;=AA$1,$W371&gt;=AA$1),INDEX(Reliability!F$23:F$50,MATCH($T371,Reliability!$C$23:$C$50,0)),0),0)*$H371*$X371*$Y371),$D371)*$R371</f>
        <v>48.48702312453598</v>
      </c>
      <c r="AB371" s="99">
        <f>MIN((IFERROR(IF(AND($V371&lt;=AB$1,$W371&gt;=AB$1),INDEX(Reliability!G$23:G$50,MATCH($S371,Reliability!$C$23:$C$50,0)),0),0)*IF($T371="n/a",$D371*$Y371,$G371)+IFERROR(IF(AND($V371&lt;=AB$1,$W371&gt;=AB$1),INDEX(Reliability!G$23:G$50,MATCH($T371,Reliability!$C$23:$C$50,0)),0),0)*$H371*$X371*$Y371),$D371)*$R371</f>
        <v>49.722101617564988</v>
      </c>
      <c r="AC371" s="99">
        <f>MIN((IFERROR(IF(AND($V371&lt;=AC$1,$W371&gt;=AC$1),INDEX(Reliability!H$23:H$50,MATCH($S371,Reliability!$C$23:$C$50,0)),0),0)*IF($T371="n/a",$D371*$Y371,$G371)+IFERROR(IF(AND($V371&lt;=AC$1,$W371&gt;=AC$1),INDEX(Reliability!H$23:H$50,MATCH($T371,Reliability!$C$23:$C$50,0)),0),0)*$H371*$X371*$Y371),$D371)*$R371</f>
        <v>48.79098230265911</v>
      </c>
      <c r="AD371" s="99">
        <f>MIN((IFERROR(IF(AND($V371&lt;=AD$1,$W371&gt;=AD$1),INDEX(Reliability!I$23:I$50,MATCH($S371,Reliability!$C$23:$C$50,0)),0),0)*IF($T371="n/a",$D371*$Y371,$G371)+IFERROR(IF(AND($V371&lt;=AD$1,$W371&gt;=AD$1),INDEX(Reliability!I$23:I$50,MATCH($T371,Reliability!$C$23:$C$50,0)),0),0)*$H371*$X371*$Y371),$D371)*$R371</f>
        <v>47.859862987753246</v>
      </c>
      <c r="AE371" s="99">
        <f>MIN((IFERROR(IF(AND($V371&lt;=AE$1,$W371&gt;=AE$1),INDEX(Reliability!J$23:J$50,MATCH($S371,Reliability!$C$23:$C$50,0)),0),0)*IF($T371="n/a",$D371*$Y371,$G371)+IFERROR(IF(AND($V371&lt;=AE$1,$W371&gt;=AE$1),INDEX(Reliability!J$23:J$50,MATCH($T371,Reliability!$C$23:$C$50,0)),0),0)*$H371*$X371*$Y371),$D371)*$R371</f>
        <v>49.258322921929896</v>
      </c>
      <c r="AF371" s="99">
        <f>MIN((IFERROR(IF(AND($V371&lt;=AF$1,$W371&gt;=AF$1),INDEX(Reliability!K$23:K$50,MATCH($S371,Reliability!$C$23:$C$50,0)),0),0)*IF($T371="n/a",$D371*$Y371,$G371)+IFERROR(IF(AND($V371&lt;=AF$1,$W371&gt;=AF$1),INDEX(Reliability!K$23:K$50,MATCH($T371,Reliability!$C$23:$C$50,0)),0),0)*$H371*$X371*$Y371),$D371)*$R371</f>
        <v>50.656782856106531</v>
      </c>
      <c r="AG371" s="99">
        <f>MIN((IFERROR(IF(AND($V371&lt;=AG$1,$W371&gt;=AG$1),INDEX(Reliability!L$23:L$50,MATCH($S371,Reliability!$C$23:$C$50,0)),0),0)*IF($T371="n/a",$D371*$Y371,$G371)+IFERROR(IF(AND($V371&lt;=AG$1,$W371&gt;=AG$1),INDEX(Reliability!L$23:L$50,MATCH($T371,Reliability!$C$23:$C$50,0)),0),0)*$H371*$X371*$Y371),$D371)*$R371</f>
        <v>48.520417039135737</v>
      </c>
      <c r="AH371" s="99">
        <f>MIN((IFERROR(IF(AND($V371&lt;=AH$1,$W371&gt;=AH$1),INDEX(Reliability!M$23:M$50,MATCH($S371,Reliability!$C$23:$C$50,0)),0),0)*IF($T371="n/a",$D371*$Y371,$G371)+IFERROR(IF(AND($V371&lt;=AH$1,$W371&gt;=AH$1),INDEX(Reliability!M$23:M$50,MATCH($T371,Reliability!$C$23:$C$50,0)),0),0)*$H371*$X371*$Y371),$D371)*$R371</f>
        <v>46.384051222164942</v>
      </c>
      <c r="AI371" s="99">
        <f>MIN((IFERROR(IF(AND($V371&lt;=AI$1,$W371&gt;=AI$1),INDEX(Reliability!N$23:N$50,MATCH($S371,Reliability!$C$23:$C$50,0)),0),0)*IF($T371="n/a",$D371*$Y371,$G371)+IFERROR(IF(AND($V371&lt;=AI$1,$W371&gt;=AI$1),INDEX(Reliability!N$23:N$50,MATCH($T371,Reliability!$C$23:$C$50,0)),0),0)*$H371*$X371*$Y371),$D371)*$R371</f>
        <v>44.24768540519414</v>
      </c>
      <c r="AJ371" s="99">
        <f>MIN((IFERROR(IF(AND($V371&lt;=AJ$1,$W371&gt;=AJ$1),INDEX(Reliability!O$23:O$50,MATCH($S371,Reliability!$C$23:$C$50,0)),0),0)*IF($T371="n/a",$D371*$Y371,$G371)+IFERROR(IF(AND($V371&lt;=AJ$1,$W371&gt;=AJ$1),INDEX(Reliability!O$23:O$50,MATCH($T371,Reliability!$C$23:$C$50,0)),0),0)*$H371*$X371*$Y371),$D371)*$R371</f>
        <v>42.111319588223338</v>
      </c>
      <c r="AK371" s="99">
        <f>MIN((IFERROR(IF(AND($V371&lt;=AK$1,$W371&gt;=AK$1),INDEX(Reliability!P$23:P$50,MATCH($S371,Reliability!$C$23:$C$50,0)),0),0)*IF($T371="n/a",$D371*$Y371,$G371)+IFERROR(IF(AND($V371&lt;=AK$1,$W371&gt;=AK$1),INDEX(Reliability!P$23:P$50,MATCH($T371,Reliability!$C$23:$C$50,0)),0),0)*$H371*$X371*$Y371),$D371)*$R371</f>
        <v>39.974953771252544</v>
      </c>
    </row>
    <row r="372" spans="2:37" x14ac:dyDescent="0.25">
      <c r="B372" s="118" t="str">
        <f>unique_contracts!B367</f>
        <v>ELCAP_1_SOLAR</v>
      </c>
      <c r="C372" s="99" t="str">
        <f>unique_contracts!D367</f>
        <v>Online</v>
      </c>
      <c r="D372" s="117">
        <f>unique_contracts!J367</f>
        <v>1.5</v>
      </c>
      <c r="E372" s="99">
        <f>unique_contracts!M367</f>
        <v>0</v>
      </c>
      <c r="F372" s="99">
        <f>unique_contracts!N367</f>
        <v>0</v>
      </c>
      <c r="G372" s="99">
        <f>unique_contracts!P367</f>
        <v>0</v>
      </c>
      <c r="H372" s="99">
        <f>unique_contracts!R367</f>
        <v>0</v>
      </c>
      <c r="I372" s="99">
        <f>unique_contracts!V367</f>
        <v>0</v>
      </c>
      <c r="J372" s="118" t="str">
        <f>unique_contracts!AB367</f>
        <v>Buy</v>
      </c>
      <c r="K372" s="99">
        <f>unique_contracts!AM367</f>
        <v>2015</v>
      </c>
      <c r="L372" s="99">
        <f>unique_contracts!AN367</f>
        <v>4</v>
      </c>
      <c r="M372" s="99">
        <f>unique_contracts!AO367</f>
        <v>30</v>
      </c>
      <c r="N372" s="99">
        <f>unique_contracts!AP367</f>
        <v>2035</v>
      </c>
      <c r="O372" s="99">
        <f>unique_contracts!AQ367</f>
        <v>4</v>
      </c>
      <c r="P372" s="99">
        <f>unique_contracts!AR367</f>
        <v>29</v>
      </c>
      <c r="Q372" s="99" t="str">
        <f>unique_contracts!BP367</f>
        <v>EnergyCapacity</v>
      </c>
      <c r="R372" s="99">
        <f t="shared" si="35"/>
        <v>1</v>
      </c>
      <c r="S372" s="99" t="str">
        <f>IFERROR(IF(AND(I372&gt;0,E372="NotHybrid"),_xlfn.CONCAT(MAX(MIN(ROUNDDOWN(I372/D372,0),8),4),INDEX(resources!$G:$G,MATCH(B372,resources!$A:$A,0))),INDEX(resources!$G:$G,MATCH(B372,resources!$A:$A,0))),"n/a")</f>
        <v>utility_pv</v>
      </c>
      <c r="T372" s="99" t="str">
        <f t="shared" si="36"/>
        <v>n/a</v>
      </c>
      <c r="U372" s="99" t="str">
        <f t="shared" si="37"/>
        <v>utility_pv</v>
      </c>
      <c r="V372" s="99">
        <f t="shared" si="38"/>
        <v>2015</v>
      </c>
      <c r="W372" s="99">
        <f t="shared" si="39"/>
        <v>2034</v>
      </c>
      <c r="X372" s="116">
        <f t="shared" si="40"/>
        <v>1</v>
      </c>
      <c r="Y372" s="116">
        <f t="shared" si="41"/>
        <v>1</v>
      </c>
      <c r="Z372" s="99">
        <f>MIN((IFERROR(IF(AND($V372&lt;=Z$1,$W372&gt;=Z$1),INDEX(Reliability!E$23:E$50,MATCH($S372,Reliability!$C$23:$C$50,0)),0),0)*IF($T372="n/a",$D372*$Y372,$G372)+IFERROR(IF(AND($V372&lt;=Z$1,$W372&gt;=Z$1),INDEX(Reliability!E$23:E$50,MATCH($T372,Reliability!$C$23:$C$50,0)),0),0)*$H372*$X372*$Y372),$D372)*$R372</f>
        <v>0.18651876232923015</v>
      </c>
      <c r="AA372" s="99">
        <f>MIN((IFERROR(IF(AND($V372&lt;=AA$1,$W372&gt;=AA$1),INDEX(Reliability!F$23:F$50,MATCH($S372,Reliability!$C$23:$C$50,0)),0),0)*IF($T372="n/a",$D372*$Y372,$G372)+IFERROR(IF(AND($V372&lt;=AA$1,$W372&gt;=AA$1),INDEX(Reliability!F$23:F$50,MATCH($T372,Reliability!$C$23:$C$50,0)),0),0)*$H372*$X372*$Y372),$D372)*$R372</f>
        <v>0.18154416454998057</v>
      </c>
      <c r="AB372" s="99">
        <f>MIN((IFERROR(IF(AND($V372&lt;=AB$1,$W372&gt;=AB$1),INDEX(Reliability!G$23:G$50,MATCH($S372,Reliability!$C$23:$C$50,0)),0),0)*IF($T372="n/a",$D372*$Y372,$G372)+IFERROR(IF(AND($V372&lt;=AB$1,$W372&gt;=AB$1),INDEX(Reliability!G$23:G$50,MATCH($T372,Reliability!$C$23:$C$50,0)),0),0)*$H372*$X372*$Y372),$D372)*$R372</f>
        <v>0.17656956677073102</v>
      </c>
      <c r="AC372" s="99">
        <f>MIN((IFERROR(IF(AND($V372&lt;=AC$1,$W372&gt;=AC$1),INDEX(Reliability!H$23:H$50,MATCH($S372,Reliability!$C$23:$C$50,0)),0),0)*IF($T372="n/a",$D372*$Y372,$G372)+IFERROR(IF(AND($V372&lt;=AC$1,$W372&gt;=AC$1),INDEX(Reliability!H$23:H$50,MATCH($T372,Reliability!$C$23:$C$50,0)),0),0)*$H372*$X372*$Y372),$D372)*$R372</f>
        <v>0.15024307109698681</v>
      </c>
      <c r="AD372" s="99">
        <f>MIN((IFERROR(IF(AND($V372&lt;=AD$1,$W372&gt;=AD$1),INDEX(Reliability!I$23:I$50,MATCH($S372,Reliability!$C$23:$C$50,0)),0),0)*IF($T372="n/a",$D372*$Y372,$G372)+IFERROR(IF(AND($V372&lt;=AD$1,$W372&gt;=AD$1),INDEX(Reliability!I$23:I$50,MATCH($T372,Reliability!$C$23:$C$50,0)),0),0)*$H372*$X372*$Y372),$D372)*$R372</f>
        <v>0.12391657542324259</v>
      </c>
      <c r="AE372" s="99">
        <f>MIN((IFERROR(IF(AND($V372&lt;=AE$1,$W372&gt;=AE$1),INDEX(Reliability!J$23:J$50,MATCH($S372,Reliability!$C$23:$C$50,0)),0),0)*IF($T372="n/a",$D372*$Y372,$G372)+IFERROR(IF(AND($V372&lt;=AE$1,$W372&gt;=AE$1),INDEX(Reliability!J$23:J$50,MATCH($T372,Reliability!$C$23:$C$50,0)),0),0)*$H372*$X372*$Y372),$D372)*$R372</f>
        <v>0.114906918825111</v>
      </c>
      <c r="AF372" s="99">
        <f>MIN((IFERROR(IF(AND($V372&lt;=AF$1,$W372&gt;=AF$1),INDEX(Reliability!K$23:K$50,MATCH($S372,Reliability!$C$23:$C$50,0)),0),0)*IF($T372="n/a",$D372*$Y372,$G372)+IFERROR(IF(AND($V372&lt;=AF$1,$W372&gt;=AF$1),INDEX(Reliability!K$23:K$50,MATCH($T372,Reliability!$C$23:$C$50,0)),0),0)*$H372*$X372*$Y372),$D372)*$R372</f>
        <v>0.1058972622269794</v>
      </c>
      <c r="AG372" s="99">
        <f>MIN((IFERROR(IF(AND($V372&lt;=AG$1,$W372&gt;=AG$1),INDEX(Reliability!L$23:L$50,MATCH($S372,Reliability!$C$23:$C$50,0)),0),0)*IF($T372="n/a",$D372*$Y372,$G372)+IFERROR(IF(AND($V372&lt;=AG$1,$W372&gt;=AG$1),INDEX(Reliability!L$23:L$50,MATCH($T372,Reliability!$C$23:$C$50,0)),0),0)*$H372*$X372*$Y372),$D372)*$R372</f>
        <v>0.10391780978158351</v>
      </c>
      <c r="AH372" s="99">
        <f>MIN((IFERROR(IF(AND($V372&lt;=AH$1,$W372&gt;=AH$1),INDEX(Reliability!M$23:M$50,MATCH($S372,Reliability!$C$23:$C$50,0)),0),0)*IF($T372="n/a",$D372*$Y372,$G372)+IFERROR(IF(AND($V372&lt;=AH$1,$W372&gt;=AH$1),INDEX(Reliability!M$23:M$50,MATCH($T372,Reliability!$C$23:$C$50,0)),0),0)*$H372*$X372*$Y372),$D372)*$R372</f>
        <v>0.10193835733618761</v>
      </c>
      <c r="AI372" s="99">
        <f>MIN((IFERROR(IF(AND($V372&lt;=AI$1,$W372&gt;=AI$1),INDEX(Reliability!N$23:N$50,MATCH($S372,Reliability!$C$23:$C$50,0)),0),0)*IF($T372="n/a",$D372*$Y372,$G372)+IFERROR(IF(AND($V372&lt;=AI$1,$W372&gt;=AI$1),INDEX(Reliability!N$23:N$50,MATCH($T372,Reliability!$C$23:$C$50,0)),0),0)*$H372*$X372*$Y372),$D372)*$R372</f>
        <v>9.9958904890791733E-2</v>
      </c>
      <c r="AJ372" s="99">
        <f>MIN((IFERROR(IF(AND($V372&lt;=AJ$1,$W372&gt;=AJ$1),INDEX(Reliability!O$23:O$50,MATCH($S372,Reliability!$C$23:$C$50,0)),0),0)*IF($T372="n/a",$D372*$Y372,$G372)+IFERROR(IF(AND($V372&lt;=AJ$1,$W372&gt;=AJ$1),INDEX(Reliability!O$23:O$50,MATCH($T372,Reliability!$C$23:$C$50,0)),0),0)*$H372*$X372*$Y372),$D372)*$R372</f>
        <v>9.7979452445395854E-2</v>
      </c>
      <c r="AK372" s="99">
        <f>MIN((IFERROR(IF(AND($V372&lt;=AK$1,$W372&gt;=AK$1),INDEX(Reliability!P$23:P$50,MATCH($S372,Reliability!$C$23:$C$50,0)),0),0)*IF($T372="n/a",$D372*$Y372,$G372)+IFERROR(IF(AND($V372&lt;=AK$1,$W372&gt;=AK$1),INDEX(Reliability!P$23:P$50,MATCH($T372,Reliability!$C$23:$C$50,0)),0),0)*$H372*$X372*$Y372),$D372)*$R372</f>
        <v>0</v>
      </c>
    </row>
    <row r="373" spans="2:37" x14ac:dyDescent="0.25">
      <c r="B373" s="118" t="str">
        <f>unique_contracts!B368</f>
        <v>DUTCH2_7_UNIT 1</v>
      </c>
      <c r="C373" s="99" t="str">
        <f>unique_contracts!D368</f>
        <v>Online</v>
      </c>
      <c r="D373" s="117">
        <f>unique_contracts!J368</f>
        <v>26</v>
      </c>
      <c r="E373" s="99">
        <f>unique_contracts!M368</f>
        <v>0</v>
      </c>
      <c r="F373" s="99">
        <f>unique_contracts!N368</f>
        <v>0</v>
      </c>
      <c r="G373" s="99">
        <f>unique_contracts!P368</f>
        <v>0</v>
      </c>
      <c r="H373" s="99">
        <f>unique_contracts!R368</f>
        <v>0</v>
      </c>
      <c r="I373" s="99">
        <f>unique_contracts!V368</f>
        <v>0</v>
      </c>
      <c r="J373" s="118" t="str">
        <f>unique_contracts!AB368</f>
        <v>Buy</v>
      </c>
      <c r="K373" s="99">
        <f>unique_contracts!AM368</f>
        <v>2013</v>
      </c>
      <c r="L373" s="99">
        <f>unique_contracts!AN368</f>
        <v>7</v>
      </c>
      <c r="M373" s="99">
        <f>unique_contracts!AO368</f>
        <v>1</v>
      </c>
      <c r="N373" s="99">
        <f>unique_contracts!AP368</f>
        <v>2033</v>
      </c>
      <c r="O373" s="99">
        <f>unique_contracts!AQ368</f>
        <v>6</v>
      </c>
      <c r="P373" s="99">
        <f>unique_contracts!AR368</f>
        <v>30</v>
      </c>
      <c r="Q373" s="99" t="str">
        <f>unique_contracts!BP368</f>
        <v>EnergyCapacity</v>
      </c>
      <c r="R373" s="99">
        <f t="shared" si="35"/>
        <v>1</v>
      </c>
      <c r="S373" s="99" t="str">
        <f>IFERROR(IF(AND(I373&gt;0,E373="NotHybrid"),_xlfn.CONCAT(MAX(MIN(ROUNDDOWN(I373/D373,0),8),4),INDEX(resources!$G:$G,MATCH(B373,resources!$A:$A,0))),INDEX(resources!$G:$G,MATCH(B373,resources!$A:$A,0))),"n/a")</f>
        <v>hydro</v>
      </c>
      <c r="T373" s="99" t="str">
        <f t="shared" si="36"/>
        <v>n/a</v>
      </c>
      <c r="U373" s="99" t="str">
        <f t="shared" si="37"/>
        <v>hydro</v>
      </c>
      <c r="V373" s="99">
        <f t="shared" si="38"/>
        <v>2014</v>
      </c>
      <c r="W373" s="99">
        <f t="shared" si="39"/>
        <v>2032</v>
      </c>
      <c r="X373" s="116">
        <f t="shared" si="40"/>
        <v>1</v>
      </c>
      <c r="Y373" s="116">
        <f t="shared" si="41"/>
        <v>1</v>
      </c>
      <c r="Z373" s="99">
        <f>MIN((IFERROR(IF(AND($V373&lt;=Z$1,$W373&gt;=Z$1),INDEX(Reliability!E$23:E$50,MATCH($S373,Reliability!$C$23:$C$50,0)),0),0)*IF($T373="n/a",$D373*$Y373,$G373)+IFERROR(IF(AND($V373&lt;=Z$1,$W373&gt;=Z$1),INDEX(Reliability!E$23:E$50,MATCH($T373,Reliability!$C$23:$C$50,0)),0),0)*$H373*$X373*$Y373),$D373)*$R373</f>
        <v>13.210221079776142</v>
      </c>
      <c r="AA373" s="99">
        <f>MIN((IFERROR(IF(AND($V373&lt;=AA$1,$W373&gt;=AA$1),INDEX(Reliability!F$23:F$50,MATCH($S373,Reliability!$C$23:$C$50,0)),0),0)*IF($T373="n/a",$D373*$Y373,$G373)+IFERROR(IF(AND($V373&lt;=AA$1,$W373&gt;=AA$1),INDEX(Reliability!F$23:F$50,MATCH($T373,Reliability!$C$23:$C$50,0)),0),0)*$H373*$X373*$Y373),$D373)*$R373</f>
        <v>13.555511841268123</v>
      </c>
      <c r="AB373" s="99">
        <f>MIN((IFERROR(IF(AND($V373&lt;=AB$1,$W373&gt;=AB$1),INDEX(Reliability!G$23:G$50,MATCH($S373,Reliability!$C$23:$C$50,0)),0),0)*IF($T373="n/a",$D373*$Y373,$G373)+IFERROR(IF(AND($V373&lt;=AB$1,$W373&gt;=AB$1),INDEX(Reliability!G$23:G$50,MATCH($T373,Reliability!$C$23:$C$50,0)),0),0)*$H373*$X373*$Y373),$D373)*$R373</f>
        <v>13.900802602760104</v>
      </c>
      <c r="AC373" s="99">
        <f>MIN((IFERROR(IF(AND($V373&lt;=AC$1,$W373&gt;=AC$1),INDEX(Reliability!H$23:H$50,MATCH($S373,Reliability!$C$23:$C$50,0)),0),0)*IF($T373="n/a",$D373*$Y373,$G373)+IFERROR(IF(AND($V373&lt;=AC$1,$W373&gt;=AC$1),INDEX(Reliability!H$23:H$50,MATCH($T373,Reliability!$C$23:$C$50,0)),0),0)*$H373*$X373*$Y373),$D373)*$R373</f>
        <v>13.640489676012225</v>
      </c>
      <c r="AD373" s="99">
        <f>MIN((IFERROR(IF(AND($V373&lt;=AD$1,$W373&gt;=AD$1),INDEX(Reliability!I$23:I$50,MATCH($S373,Reliability!$C$23:$C$50,0)),0),0)*IF($T373="n/a",$D373*$Y373,$G373)+IFERROR(IF(AND($V373&lt;=AD$1,$W373&gt;=AD$1),INDEX(Reliability!I$23:I$50,MATCH($T373,Reliability!$C$23:$C$50,0)),0),0)*$H373*$X373*$Y373),$D373)*$R373</f>
        <v>13.380176749264347</v>
      </c>
      <c r="AE373" s="99">
        <f>MIN((IFERROR(IF(AND($V373&lt;=AE$1,$W373&gt;=AE$1),INDEX(Reliability!J$23:J$50,MATCH($S373,Reliability!$C$23:$C$50,0)),0),0)*IF($T373="n/a",$D373*$Y373,$G373)+IFERROR(IF(AND($V373&lt;=AE$1,$W373&gt;=AE$1),INDEX(Reliability!J$23:J$50,MATCH($T373,Reliability!$C$23:$C$50,0)),0),0)*$H373*$X373*$Y373),$D373)*$R373</f>
        <v>13.771144042690079</v>
      </c>
      <c r="AF373" s="99">
        <f>MIN((IFERROR(IF(AND($V373&lt;=AF$1,$W373&gt;=AF$1),INDEX(Reliability!K$23:K$50,MATCH($S373,Reliability!$C$23:$C$50,0)),0),0)*IF($T373="n/a",$D373*$Y373,$G373)+IFERROR(IF(AND($V373&lt;=AF$1,$W373&gt;=AF$1),INDEX(Reliability!K$23:K$50,MATCH($T373,Reliability!$C$23:$C$50,0)),0),0)*$H373*$X373*$Y373),$D373)*$R373</f>
        <v>14.162111336115805</v>
      </c>
      <c r="AG373" s="99">
        <f>MIN((IFERROR(IF(AND($V373&lt;=AG$1,$W373&gt;=AG$1),INDEX(Reliability!L$23:L$50,MATCH($S373,Reliability!$C$23:$C$50,0)),0),0)*IF($T373="n/a",$D373*$Y373,$G373)+IFERROR(IF(AND($V373&lt;=AG$1,$W373&gt;=AG$1),INDEX(Reliability!L$23:L$50,MATCH($T373,Reliability!$C$23:$C$50,0)),0),0)*$H373*$X373*$Y373),$D373)*$R373</f>
        <v>13.564847774382034</v>
      </c>
      <c r="AH373" s="99">
        <f>MIN((IFERROR(IF(AND($V373&lt;=AH$1,$W373&gt;=AH$1),INDEX(Reliability!M$23:M$50,MATCH($S373,Reliability!$C$23:$C$50,0)),0),0)*IF($T373="n/a",$D373*$Y373,$G373)+IFERROR(IF(AND($V373&lt;=AH$1,$W373&gt;=AH$1),INDEX(Reliability!M$23:M$50,MATCH($T373,Reliability!$C$23:$C$50,0)),0),0)*$H373*$X373*$Y373),$D373)*$R373</f>
        <v>12.967584212648262</v>
      </c>
      <c r="AI373" s="99">
        <f>MIN((IFERROR(IF(AND($V373&lt;=AI$1,$W373&gt;=AI$1),INDEX(Reliability!N$23:N$50,MATCH($S373,Reliability!$C$23:$C$50,0)),0),0)*IF($T373="n/a",$D373*$Y373,$G373)+IFERROR(IF(AND($V373&lt;=AI$1,$W373&gt;=AI$1),INDEX(Reliability!N$23:N$50,MATCH($T373,Reliability!$C$23:$C$50,0)),0),0)*$H373*$X373*$Y373),$D373)*$R373</f>
        <v>0</v>
      </c>
      <c r="AJ373" s="99">
        <f>MIN((IFERROR(IF(AND($V373&lt;=AJ$1,$W373&gt;=AJ$1),INDEX(Reliability!O$23:O$50,MATCH($S373,Reliability!$C$23:$C$50,0)),0),0)*IF($T373="n/a",$D373*$Y373,$G373)+IFERROR(IF(AND($V373&lt;=AJ$1,$W373&gt;=AJ$1),INDEX(Reliability!O$23:O$50,MATCH($T373,Reliability!$C$23:$C$50,0)),0),0)*$H373*$X373*$Y373),$D373)*$R373</f>
        <v>0</v>
      </c>
      <c r="AK373" s="99">
        <f>MIN((IFERROR(IF(AND($V373&lt;=AK$1,$W373&gt;=AK$1),INDEX(Reliability!P$23:P$50,MATCH($S373,Reliability!$C$23:$C$50,0)),0),0)*IF($T373="n/a",$D373*$Y373,$G373)+IFERROR(IF(AND($V373&lt;=AK$1,$W373&gt;=AK$1),INDEX(Reliability!P$23:P$50,MATCH($T373,Reliability!$C$23:$C$50,0)),0),0)*$H373*$X373*$Y373),$D373)*$R373</f>
        <v>0</v>
      </c>
    </row>
    <row r="374" spans="2:37" x14ac:dyDescent="0.25">
      <c r="B374" s="118" t="str">
        <f>unique_contracts!B369</f>
        <v>DUTCH1_7_UNIT 1</v>
      </c>
      <c r="C374" s="99" t="str">
        <f>unique_contracts!D369</f>
        <v>Online</v>
      </c>
      <c r="D374" s="117">
        <f>unique_contracts!J369</f>
        <v>22</v>
      </c>
      <c r="E374" s="99">
        <f>unique_contracts!M369</f>
        <v>0</v>
      </c>
      <c r="F374" s="99">
        <f>unique_contracts!N369</f>
        <v>0</v>
      </c>
      <c r="G374" s="99">
        <f>unique_contracts!P369</f>
        <v>0</v>
      </c>
      <c r="H374" s="99">
        <f>unique_contracts!R369</f>
        <v>0</v>
      </c>
      <c r="I374" s="99">
        <f>unique_contracts!V369</f>
        <v>0</v>
      </c>
      <c r="J374" s="118" t="str">
        <f>unique_contracts!AB369</f>
        <v>Owned</v>
      </c>
      <c r="K374" s="99">
        <f>unique_contracts!AM369</f>
        <v>1950</v>
      </c>
      <c r="L374" s="99">
        <f>unique_contracts!AN369</f>
        <v>1</v>
      </c>
      <c r="M374" s="99">
        <f>unique_contracts!AO369</f>
        <v>1</v>
      </c>
      <c r="N374" s="99">
        <f>unique_contracts!AP369</f>
        <v>2099</v>
      </c>
      <c r="O374" s="99">
        <f>unique_contracts!AQ369</f>
        <v>12</v>
      </c>
      <c r="P374" s="99">
        <f>unique_contracts!AR369</f>
        <v>31</v>
      </c>
      <c r="Q374" s="99" t="str">
        <f>unique_contracts!BP369</f>
        <v>EnergyCapacity</v>
      </c>
      <c r="R374" s="99">
        <f t="shared" si="35"/>
        <v>1</v>
      </c>
      <c r="S374" s="99" t="str">
        <f>IFERROR(IF(AND(I374&gt;0,E374="NotHybrid"),_xlfn.CONCAT(MAX(MIN(ROUNDDOWN(I374/D374,0),8),4),INDEX(resources!$G:$G,MATCH(B374,resources!$A:$A,0))),INDEX(resources!$G:$G,MATCH(B374,resources!$A:$A,0))),"n/a")</f>
        <v>hydro</v>
      </c>
      <c r="T374" s="99" t="str">
        <f t="shared" si="36"/>
        <v>n/a</v>
      </c>
      <c r="U374" s="99" t="str">
        <f t="shared" si="37"/>
        <v>hydro</v>
      </c>
      <c r="V374" s="99">
        <f t="shared" si="38"/>
        <v>1950</v>
      </c>
      <c r="W374" s="99">
        <f t="shared" si="39"/>
        <v>2099</v>
      </c>
      <c r="X374" s="116">
        <f t="shared" si="40"/>
        <v>1</v>
      </c>
      <c r="Y374" s="116">
        <f t="shared" si="41"/>
        <v>1</v>
      </c>
      <c r="Z374" s="99">
        <f>MIN((IFERROR(IF(AND($V374&lt;=Z$1,$W374&gt;=Z$1),INDEX(Reliability!E$23:E$50,MATCH($S374,Reliability!$C$23:$C$50,0)),0),0)*IF($T374="n/a",$D374*$Y374,$G374)+IFERROR(IF(AND($V374&lt;=Z$1,$W374&gt;=Z$1),INDEX(Reliability!E$23:E$50,MATCH($T374,Reliability!$C$23:$C$50,0)),0),0)*$H374*$X374*$Y374),$D374)*$R374</f>
        <v>11.177879375195197</v>
      </c>
      <c r="AA374" s="99">
        <f>MIN((IFERROR(IF(AND($V374&lt;=AA$1,$W374&gt;=AA$1),INDEX(Reliability!F$23:F$50,MATCH($S374,Reliability!$C$23:$C$50,0)),0),0)*IF($T374="n/a",$D374*$Y374,$G374)+IFERROR(IF(AND($V374&lt;=AA$1,$W374&gt;=AA$1),INDEX(Reliability!F$23:F$50,MATCH($T374,Reliability!$C$23:$C$50,0)),0),0)*$H374*$X374*$Y374),$D374)*$R374</f>
        <v>11.470048481073027</v>
      </c>
      <c r="AB374" s="99">
        <f>MIN((IFERROR(IF(AND($V374&lt;=AB$1,$W374&gt;=AB$1),INDEX(Reliability!G$23:G$50,MATCH($S374,Reliability!$C$23:$C$50,0)),0),0)*IF($T374="n/a",$D374*$Y374,$G374)+IFERROR(IF(AND($V374&lt;=AB$1,$W374&gt;=AB$1),INDEX(Reliability!G$23:G$50,MATCH($T374,Reliability!$C$23:$C$50,0)),0),0)*$H374*$X374*$Y374),$D374)*$R374</f>
        <v>11.762217586950857</v>
      </c>
      <c r="AC374" s="99">
        <f>MIN((IFERROR(IF(AND($V374&lt;=AC$1,$W374&gt;=AC$1),INDEX(Reliability!H$23:H$50,MATCH($S374,Reliability!$C$23:$C$50,0)),0),0)*IF($T374="n/a",$D374*$Y374,$G374)+IFERROR(IF(AND($V374&lt;=AC$1,$W374&gt;=AC$1),INDEX(Reliability!H$23:H$50,MATCH($T374,Reliability!$C$23:$C$50,0)),0),0)*$H374*$X374*$Y374),$D374)*$R374</f>
        <v>11.541952802779575</v>
      </c>
      <c r="AD374" s="99">
        <f>MIN((IFERROR(IF(AND($V374&lt;=AD$1,$W374&gt;=AD$1),INDEX(Reliability!I$23:I$50,MATCH($S374,Reliability!$C$23:$C$50,0)),0),0)*IF($T374="n/a",$D374*$Y374,$G374)+IFERROR(IF(AND($V374&lt;=AD$1,$W374&gt;=AD$1),INDEX(Reliability!I$23:I$50,MATCH($T374,Reliability!$C$23:$C$50,0)),0),0)*$H374*$X374*$Y374),$D374)*$R374</f>
        <v>11.321688018608295</v>
      </c>
      <c r="AE374" s="99">
        <f>MIN((IFERROR(IF(AND($V374&lt;=AE$1,$W374&gt;=AE$1),INDEX(Reliability!J$23:J$50,MATCH($S374,Reliability!$C$23:$C$50,0)),0),0)*IF($T374="n/a",$D374*$Y374,$G374)+IFERROR(IF(AND($V374&lt;=AE$1,$W374&gt;=AE$1),INDEX(Reliability!J$23:J$50,MATCH($T374,Reliability!$C$23:$C$50,0)),0),0)*$H374*$X374*$Y374),$D374)*$R374</f>
        <v>11.652506497660834</v>
      </c>
      <c r="AF374" s="99">
        <f>MIN((IFERROR(IF(AND($V374&lt;=AF$1,$W374&gt;=AF$1),INDEX(Reliability!K$23:K$50,MATCH($S374,Reliability!$C$23:$C$50,0)),0),0)*IF($T374="n/a",$D374*$Y374,$G374)+IFERROR(IF(AND($V374&lt;=AF$1,$W374&gt;=AF$1),INDEX(Reliability!K$23:K$50,MATCH($T374,Reliability!$C$23:$C$50,0)),0),0)*$H374*$X374*$Y374),$D374)*$R374</f>
        <v>11.983324976713373</v>
      </c>
      <c r="AG374" s="99">
        <f>MIN((IFERROR(IF(AND($V374&lt;=AG$1,$W374&gt;=AG$1),INDEX(Reliability!L$23:L$50,MATCH($S374,Reliability!$C$23:$C$50,0)),0),0)*IF($T374="n/a",$D374*$Y374,$G374)+IFERROR(IF(AND($V374&lt;=AG$1,$W374&gt;=AG$1),INDEX(Reliability!L$23:L$50,MATCH($T374,Reliability!$C$23:$C$50,0)),0),0)*$H374*$X374*$Y374),$D374)*$R374</f>
        <v>11.477948116784798</v>
      </c>
      <c r="AH374" s="99">
        <f>MIN((IFERROR(IF(AND($V374&lt;=AH$1,$W374&gt;=AH$1),INDEX(Reliability!M$23:M$50,MATCH($S374,Reliability!$C$23:$C$50,0)),0),0)*IF($T374="n/a",$D374*$Y374,$G374)+IFERROR(IF(AND($V374&lt;=AH$1,$W374&gt;=AH$1),INDEX(Reliability!M$23:M$50,MATCH($T374,Reliability!$C$23:$C$50,0)),0),0)*$H374*$X374*$Y374),$D374)*$R374</f>
        <v>10.972571256856222</v>
      </c>
      <c r="AI374" s="99">
        <f>MIN((IFERROR(IF(AND($V374&lt;=AI$1,$W374&gt;=AI$1),INDEX(Reliability!N$23:N$50,MATCH($S374,Reliability!$C$23:$C$50,0)),0),0)*IF($T374="n/a",$D374*$Y374,$G374)+IFERROR(IF(AND($V374&lt;=AI$1,$W374&gt;=AI$1),INDEX(Reliability!N$23:N$50,MATCH($T374,Reliability!$C$23:$C$50,0)),0),0)*$H374*$X374*$Y374),$D374)*$R374</f>
        <v>10.467194396927646</v>
      </c>
      <c r="AJ374" s="99">
        <f>MIN((IFERROR(IF(AND($V374&lt;=AJ$1,$W374&gt;=AJ$1),INDEX(Reliability!O$23:O$50,MATCH($S374,Reliability!$C$23:$C$50,0)),0),0)*IF($T374="n/a",$D374*$Y374,$G374)+IFERROR(IF(AND($V374&lt;=AJ$1,$W374&gt;=AJ$1),INDEX(Reliability!O$23:O$50,MATCH($T374,Reliability!$C$23:$C$50,0)),0),0)*$H374*$X374*$Y374),$D374)*$R374</f>
        <v>9.9618175369990709</v>
      </c>
      <c r="AK374" s="99">
        <f>MIN((IFERROR(IF(AND($V374&lt;=AK$1,$W374&gt;=AK$1),INDEX(Reliability!P$23:P$50,MATCH($S374,Reliability!$C$23:$C$50,0)),0),0)*IF($T374="n/a",$D374*$Y374,$G374)+IFERROR(IF(AND($V374&lt;=AK$1,$W374&gt;=AK$1),INDEX(Reliability!P$23:P$50,MATCH($T374,Reliability!$C$23:$C$50,0)),0),0)*$H374*$X374*$Y374),$D374)*$R374</f>
        <v>9.4564406770704945</v>
      </c>
    </row>
    <row r="375" spans="2:37" x14ac:dyDescent="0.25">
      <c r="B375" s="118" t="str">
        <f>unique_contracts!B370</f>
        <v>DSRTSN_2_SOLAR1</v>
      </c>
      <c r="C375" s="99" t="str">
        <f>unique_contracts!D370</f>
        <v>Online</v>
      </c>
      <c r="D375" s="117">
        <f>unique_contracts!J370</f>
        <v>300</v>
      </c>
      <c r="E375" s="99">
        <f>unique_contracts!M370</f>
        <v>0</v>
      </c>
      <c r="F375" s="99">
        <f>unique_contracts!N370</f>
        <v>0</v>
      </c>
      <c r="G375" s="99">
        <f>unique_contracts!P370</f>
        <v>0</v>
      </c>
      <c r="H375" s="99">
        <f>unique_contracts!R370</f>
        <v>0</v>
      </c>
      <c r="I375" s="99">
        <f>unique_contracts!V370</f>
        <v>0</v>
      </c>
      <c r="J375" s="118" t="str">
        <f>unique_contracts!AB370</f>
        <v>Buy</v>
      </c>
      <c r="K375" s="99">
        <f>unique_contracts!AM370</f>
        <v>2014</v>
      </c>
      <c r="L375" s="99">
        <f>unique_contracts!AN370</f>
        <v>12</v>
      </c>
      <c r="M375" s="99">
        <f>unique_contracts!AO370</f>
        <v>17</v>
      </c>
      <c r="N375" s="99">
        <f>unique_contracts!AP370</f>
        <v>2039</v>
      </c>
      <c r="O375" s="99">
        <f>unique_contracts!AQ370</f>
        <v>12</v>
      </c>
      <c r="P375" s="99">
        <f>unique_contracts!AR370</f>
        <v>16</v>
      </c>
      <c r="Q375" s="99" t="str">
        <f>unique_contracts!BP370</f>
        <v>EnergyCapacity</v>
      </c>
      <c r="R375" s="99">
        <f t="shared" si="35"/>
        <v>1</v>
      </c>
      <c r="S375" s="99" t="str">
        <f>IFERROR(IF(AND(I375&gt;0,E375="NotHybrid"),_xlfn.CONCAT(MAX(MIN(ROUNDDOWN(I375/D375,0),8),4),INDEX(resources!$G:$G,MATCH(B375,resources!$A:$A,0))),INDEX(resources!$G:$G,MATCH(B375,resources!$A:$A,0))),"n/a")</f>
        <v>utility_pv</v>
      </c>
      <c r="T375" s="99" t="str">
        <f t="shared" si="36"/>
        <v>n/a</v>
      </c>
      <c r="U375" s="99" t="str">
        <f t="shared" si="37"/>
        <v>utility_pv</v>
      </c>
      <c r="V375" s="99">
        <f t="shared" si="38"/>
        <v>2015</v>
      </c>
      <c r="W375" s="99">
        <f t="shared" si="39"/>
        <v>2039</v>
      </c>
      <c r="X375" s="116">
        <f t="shared" si="40"/>
        <v>1</v>
      </c>
      <c r="Y375" s="116">
        <f t="shared" si="41"/>
        <v>1</v>
      </c>
      <c r="Z375" s="99">
        <f>MIN((IFERROR(IF(AND($V375&lt;=Z$1,$W375&gt;=Z$1),INDEX(Reliability!E$23:E$50,MATCH($S375,Reliability!$C$23:$C$50,0)),0),0)*IF($T375="n/a",$D375*$Y375,$G375)+IFERROR(IF(AND($V375&lt;=Z$1,$W375&gt;=Z$1),INDEX(Reliability!E$23:E$50,MATCH($T375,Reliability!$C$23:$C$50,0)),0),0)*$H375*$X375*$Y375),$D375)*$R375</f>
        <v>37.303752465846031</v>
      </c>
      <c r="AA375" s="99">
        <f>MIN((IFERROR(IF(AND($V375&lt;=AA$1,$W375&gt;=AA$1),INDEX(Reliability!F$23:F$50,MATCH($S375,Reliability!$C$23:$C$50,0)),0),0)*IF($T375="n/a",$D375*$Y375,$G375)+IFERROR(IF(AND($V375&lt;=AA$1,$W375&gt;=AA$1),INDEX(Reliability!F$23:F$50,MATCH($T375,Reliability!$C$23:$C$50,0)),0),0)*$H375*$X375*$Y375),$D375)*$R375</f>
        <v>36.30883290999612</v>
      </c>
      <c r="AB375" s="99">
        <f>MIN((IFERROR(IF(AND($V375&lt;=AB$1,$W375&gt;=AB$1),INDEX(Reliability!G$23:G$50,MATCH($S375,Reliability!$C$23:$C$50,0)),0),0)*IF($T375="n/a",$D375*$Y375,$G375)+IFERROR(IF(AND($V375&lt;=AB$1,$W375&gt;=AB$1),INDEX(Reliability!G$23:G$50,MATCH($T375,Reliability!$C$23:$C$50,0)),0),0)*$H375*$X375*$Y375),$D375)*$R375</f>
        <v>35.313913354146202</v>
      </c>
      <c r="AC375" s="99">
        <f>MIN((IFERROR(IF(AND($V375&lt;=AC$1,$W375&gt;=AC$1),INDEX(Reliability!H$23:H$50,MATCH($S375,Reliability!$C$23:$C$50,0)),0),0)*IF($T375="n/a",$D375*$Y375,$G375)+IFERROR(IF(AND($V375&lt;=AC$1,$W375&gt;=AC$1),INDEX(Reliability!H$23:H$50,MATCH($T375,Reliability!$C$23:$C$50,0)),0),0)*$H375*$X375*$Y375),$D375)*$R375</f>
        <v>30.048614219397361</v>
      </c>
      <c r="AD375" s="99">
        <f>MIN((IFERROR(IF(AND($V375&lt;=AD$1,$W375&gt;=AD$1),INDEX(Reliability!I$23:I$50,MATCH($S375,Reliability!$C$23:$C$50,0)),0),0)*IF($T375="n/a",$D375*$Y375,$G375)+IFERROR(IF(AND($V375&lt;=AD$1,$W375&gt;=AD$1),INDEX(Reliability!I$23:I$50,MATCH($T375,Reliability!$C$23:$C$50,0)),0),0)*$H375*$X375*$Y375),$D375)*$R375</f>
        <v>24.783315084648518</v>
      </c>
      <c r="AE375" s="99">
        <f>MIN((IFERROR(IF(AND($V375&lt;=AE$1,$W375&gt;=AE$1),INDEX(Reliability!J$23:J$50,MATCH($S375,Reliability!$C$23:$C$50,0)),0),0)*IF($T375="n/a",$D375*$Y375,$G375)+IFERROR(IF(AND($V375&lt;=AE$1,$W375&gt;=AE$1),INDEX(Reliability!J$23:J$50,MATCH($T375,Reliability!$C$23:$C$50,0)),0),0)*$H375*$X375*$Y375),$D375)*$R375</f>
        <v>22.981383765022201</v>
      </c>
      <c r="AF375" s="99">
        <f>MIN((IFERROR(IF(AND($V375&lt;=AF$1,$W375&gt;=AF$1),INDEX(Reliability!K$23:K$50,MATCH($S375,Reliability!$C$23:$C$50,0)),0),0)*IF($T375="n/a",$D375*$Y375,$G375)+IFERROR(IF(AND($V375&lt;=AF$1,$W375&gt;=AF$1),INDEX(Reliability!K$23:K$50,MATCH($T375,Reliability!$C$23:$C$50,0)),0),0)*$H375*$X375*$Y375),$D375)*$R375</f>
        <v>21.179452445395878</v>
      </c>
      <c r="AG375" s="99">
        <f>MIN((IFERROR(IF(AND($V375&lt;=AG$1,$W375&gt;=AG$1),INDEX(Reliability!L$23:L$50,MATCH($S375,Reliability!$C$23:$C$50,0)),0),0)*IF($T375="n/a",$D375*$Y375,$G375)+IFERROR(IF(AND($V375&lt;=AG$1,$W375&gt;=AG$1),INDEX(Reliability!L$23:L$50,MATCH($T375,Reliability!$C$23:$C$50,0)),0),0)*$H375*$X375*$Y375),$D375)*$R375</f>
        <v>20.783561956316703</v>
      </c>
      <c r="AH375" s="99">
        <f>MIN((IFERROR(IF(AND($V375&lt;=AH$1,$W375&gt;=AH$1),INDEX(Reliability!M$23:M$50,MATCH($S375,Reliability!$C$23:$C$50,0)),0),0)*IF($T375="n/a",$D375*$Y375,$G375)+IFERROR(IF(AND($V375&lt;=AH$1,$W375&gt;=AH$1),INDEX(Reliability!M$23:M$50,MATCH($T375,Reliability!$C$23:$C$50,0)),0),0)*$H375*$X375*$Y375),$D375)*$R375</f>
        <v>20.387671467237524</v>
      </c>
      <c r="AI375" s="99">
        <f>MIN((IFERROR(IF(AND($V375&lt;=AI$1,$W375&gt;=AI$1),INDEX(Reliability!N$23:N$50,MATCH($S375,Reliability!$C$23:$C$50,0)),0),0)*IF($T375="n/a",$D375*$Y375,$G375)+IFERROR(IF(AND($V375&lt;=AI$1,$W375&gt;=AI$1),INDEX(Reliability!N$23:N$50,MATCH($T375,Reliability!$C$23:$C$50,0)),0),0)*$H375*$X375*$Y375),$D375)*$R375</f>
        <v>19.991780978158346</v>
      </c>
      <c r="AJ375" s="99">
        <f>MIN((IFERROR(IF(AND($V375&lt;=AJ$1,$W375&gt;=AJ$1),INDEX(Reliability!O$23:O$50,MATCH($S375,Reliability!$C$23:$C$50,0)),0),0)*IF($T375="n/a",$D375*$Y375,$G375)+IFERROR(IF(AND($V375&lt;=AJ$1,$W375&gt;=AJ$1),INDEX(Reliability!O$23:O$50,MATCH($T375,Reliability!$C$23:$C$50,0)),0),0)*$H375*$X375*$Y375),$D375)*$R375</f>
        <v>19.595890489079171</v>
      </c>
      <c r="AK375" s="99">
        <f>MIN((IFERROR(IF(AND($V375&lt;=AK$1,$W375&gt;=AK$1),INDEX(Reliability!P$23:P$50,MATCH($S375,Reliability!$C$23:$C$50,0)),0),0)*IF($T375="n/a",$D375*$Y375,$G375)+IFERROR(IF(AND($V375&lt;=AK$1,$W375&gt;=AK$1),INDEX(Reliability!P$23:P$50,MATCH($T375,Reliability!$C$23:$C$50,0)),0),0)*$H375*$X375*$Y375),$D375)*$R375</f>
        <v>19.2</v>
      </c>
    </row>
    <row r="376" spans="2:37" x14ac:dyDescent="0.25">
      <c r="B376" s="118" t="str">
        <f>unique_contracts!B371</f>
        <v>DSABLA_7_UNIT</v>
      </c>
      <c r="C376" s="99" t="str">
        <f>unique_contracts!D371</f>
        <v>Online</v>
      </c>
      <c r="D376" s="117">
        <f>unique_contracts!J371</f>
        <v>18.5</v>
      </c>
      <c r="E376" s="99">
        <f>unique_contracts!M371</f>
        <v>0</v>
      </c>
      <c r="F376" s="99">
        <f>unique_contracts!N371</f>
        <v>0</v>
      </c>
      <c r="G376" s="99">
        <f>unique_contracts!P371</f>
        <v>0</v>
      </c>
      <c r="H376" s="99">
        <f>unique_contracts!R371</f>
        <v>0</v>
      </c>
      <c r="I376" s="99">
        <f>unique_contracts!V371</f>
        <v>0</v>
      </c>
      <c r="J376" s="118" t="str">
        <f>unique_contracts!AB371</f>
        <v>Owned</v>
      </c>
      <c r="K376" s="99">
        <f>unique_contracts!AM371</f>
        <v>1950</v>
      </c>
      <c r="L376" s="99">
        <f>unique_contracts!AN371</f>
        <v>1</v>
      </c>
      <c r="M376" s="99">
        <f>unique_contracts!AO371</f>
        <v>1</v>
      </c>
      <c r="N376" s="99">
        <f>unique_contracts!AP371</f>
        <v>2099</v>
      </c>
      <c r="O376" s="99">
        <f>unique_contracts!AQ371</f>
        <v>12</v>
      </c>
      <c r="P376" s="99">
        <f>unique_contracts!AR371</f>
        <v>31</v>
      </c>
      <c r="Q376" s="99" t="str">
        <f>unique_contracts!BP371</f>
        <v>EnergyCapacity</v>
      </c>
      <c r="R376" s="99">
        <f t="shared" si="35"/>
        <v>1</v>
      </c>
      <c r="S376" s="99" t="str">
        <f>IFERROR(IF(AND(I376&gt;0,E376="NotHybrid"),_xlfn.CONCAT(MAX(MIN(ROUNDDOWN(I376/D376,0),8),4),INDEX(resources!$G:$G,MATCH(B376,resources!$A:$A,0))),INDEX(resources!$G:$G,MATCH(B376,resources!$A:$A,0))),"n/a")</f>
        <v>small_hydro</v>
      </c>
      <c r="T376" s="99" t="str">
        <f t="shared" si="36"/>
        <v>n/a</v>
      </c>
      <c r="U376" s="99" t="str">
        <f t="shared" si="37"/>
        <v>small_hydro</v>
      </c>
      <c r="V376" s="99">
        <f t="shared" si="38"/>
        <v>1950</v>
      </c>
      <c r="W376" s="99">
        <f t="shared" si="39"/>
        <v>2099</v>
      </c>
      <c r="X376" s="116">
        <f t="shared" si="40"/>
        <v>1</v>
      </c>
      <c r="Y376" s="116">
        <f t="shared" si="41"/>
        <v>1</v>
      </c>
      <c r="Z376" s="99">
        <f>MIN((IFERROR(IF(AND($V376&lt;=Z$1,$W376&gt;=Z$1),INDEX(Reliability!E$23:E$50,MATCH($S376,Reliability!$C$23:$C$50,0)),0),0)*IF($T376="n/a",$D376*$Y376,$G376)+IFERROR(IF(AND($V376&lt;=Z$1,$W376&gt;=Z$1),INDEX(Reliability!E$23:E$50,MATCH($T376,Reliability!$C$23:$C$50,0)),0),0)*$H376*$X376*$Y376),$D376)*$R376</f>
        <v>6.7413252620623343</v>
      </c>
      <c r="AA376" s="99">
        <f>MIN((IFERROR(IF(AND($V376&lt;=AA$1,$W376&gt;=AA$1),INDEX(Reliability!F$23:F$50,MATCH($S376,Reliability!$C$23:$C$50,0)),0),0)*IF($T376="n/a",$D376*$Y376,$G376)+IFERROR(IF(AND($V376&lt;=AA$1,$W376&gt;=AA$1),INDEX(Reliability!F$23:F$50,MATCH($T376,Reliability!$C$23:$C$50,0)),0),0)*$H376*$X376*$Y376),$D376)*$R376</f>
        <v>6.9175310438691353</v>
      </c>
      <c r="AB376" s="99">
        <f>MIN((IFERROR(IF(AND($V376&lt;=AB$1,$W376&gt;=AB$1),INDEX(Reliability!G$23:G$50,MATCH($S376,Reliability!$C$23:$C$50,0)),0),0)*IF($T376="n/a",$D376*$Y376,$G376)+IFERROR(IF(AND($V376&lt;=AB$1,$W376&gt;=AB$1),INDEX(Reliability!G$23:G$50,MATCH($T376,Reliability!$C$23:$C$50,0)),0),0)*$H376*$X376*$Y376),$D376)*$R376</f>
        <v>7.0937368256759346</v>
      </c>
      <c r="AC376" s="99">
        <f>MIN((IFERROR(IF(AND($V376&lt;=AC$1,$W376&gt;=AC$1),INDEX(Reliability!H$23:H$50,MATCH($S376,Reliability!$C$23:$C$50,0)),0),0)*IF($T376="n/a",$D376*$Y376,$G376)+IFERROR(IF(AND($V376&lt;=AC$1,$W376&gt;=AC$1),INDEX(Reliability!H$23:H$50,MATCH($T376,Reliability!$C$23:$C$50,0)),0),0)*$H376*$X376*$Y376),$D376)*$R376</f>
        <v>6.9608961942792806</v>
      </c>
      <c r="AD376" s="99">
        <f>MIN((IFERROR(IF(AND($V376&lt;=AD$1,$W376&gt;=AD$1),INDEX(Reliability!I$23:I$50,MATCH($S376,Reliability!$C$23:$C$50,0)),0),0)*IF($T376="n/a",$D376*$Y376,$G376)+IFERROR(IF(AND($V376&lt;=AD$1,$W376&gt;=AD$1),INDEX(Reliability!I$23:I$50,MATCH($T376,Reliability!$C$23:$C$50,0)),0),0)*$H376*$X376*$Y376),$D376)*$R376</f>
        <v>6.8280555628826267</v>
      </c>
      <c r="AE376" s="99">
        <f>MIN((IFERROR(IF(AND($V376&lt;=AE$1,$W376&gt;=AE$1),INDEX(Reliability!J$23:J$50,MATCH($S376,Reliability!$C$23:$C$50,0)),0),0)*IF($T376="n/a",$D376*$Y376,$G376)+IFERROR(IF(AND($V376&lt;=AE$1,$W376&gt;=AE$1),INDEX(Reliability!J$23:J$50,MATCH($T376,Reliability!$C$23:$C$50,0)),0),0)*$H376*$X376*$Y376),$D376)*$R376</f>
        <v>7.0275705956662913</v>
      </c>
      <c r="AF376" s="99">
        <f>MIN((IFERROR(IF(AND($V376&lt;=AF$1,$W376&gt;=AF$1),INDEX(Reliability!K$23:K$50,MATCH($S376,Reliability!$C$23:$C$50,0)),0),0)*IF($T376="n/a",$D376*$Y376,$G376)+IFERROR(IF(AND($V376&lt;=AF$1,$W376&gt;=AF$1),INDEX(Reliability!K$23:K$50,MATCH($T376,Reliability!$C$23:$C$50,0)),0),0)*$H376*$X376*$Y376),$D376)*$R376</f>
        <v>7.2270856284499567</v>
      </c>
      <c r="AG376" s="99">
        <f>MIN((IFERROR(IF(AND($V376&lt;=AG$1,$W376&gt;=AG$1),INDEX(Reliability!L$23:L$50,MATCH($S376,Reliability!$C$23:$C$50,0)),0),0)*IF($T376="n/a",$D376*$Y376,$G376)+IFERROR(IF(AND($V376&lt;=AG$1,$W376&gt;=AG$1),INDEX(Reliability!L$23:L$50,MATCH($T376,Reliability!$C$23:$C$50,0)),0),0)*$H376*$X376*$Y376),$D376)*$R376</f>
        <v>6.9222952761530347</v>
      </c>
      <c r="AH376" s="99">
        <f>MIN((IFERROR(IF(AND($V376&lt;=AH$1,$W376&gt;=AH$1),INDEX(Reliability!M$23:M$50,MATCH($S376,Reliability!$C$23:$C$50,0)),0),0)*IF($T376="n/a",$D376*$Y376,$G376)+IFERROR(IF(AND($V376&lt;=AH$1,$W376&gt;=AH$1),INDEX(Reliability!M$23:M$50,MATCH($T376,Reliability!$C$23:$C$50,0)),0),0)*$H376*$X376*$Y376),$D376)*$R376</f>
        <v>6.6175049238561128</v>
      </c>
      <c r="AI376" s="99">
        <f>MIN((IFERROR(IF(AND($V376&lt;=AI$1,$W376&gt;=AI$1),INDEX(Reliability!N$23:N$50,MATCH($S376,Reliability!$C$23:$C$50,0)),0),0)*IF($T376="n/a",$D376*$Y376,$G376)+IFERROR(IF(AND($V376&lt;=AI$1,$W376&gt;=AI$1),INDEX(Reliability!N$23:N$50,MATCH($T376,Reliability!$C$23:$C$50,0)),0),0)*$H376*$X376*$Y376),$D376)*$R376</f>
        <v>6.3127145715591908</v>
      </c>
      <c r="AJ376" s="99">
        <f>MIN((IFERROR(IF(AND($V376&lt;=AJ$1,$W376&gt;=AJ$1),INDEX(Reliability!O$23:O$50,MATCH($S376,Reliability!$C$23:$C$50,0)),0),0)*IF($T376="n/a",$D376*$Y376,$G376)+IFERROR(IF(AND($V376&lt;=AJ$1,$W376&gt;=AJ$1),INDEX(Reliability!O$23:O$50,MATCH($T376,Reliability!$C$23:$C$50,0)),0),0)*$H376*$X376*$Y376),$D376)*$R376</f>
        <v>6.0079242192622697</v>
      </c>
      <c r="AK376" s="99">
        <f>MIN((IFERROR(IF(AND($V376&lt;=AK$1,$W376&gt;=AK$1),INDEX(Reliability!P$23:P$50,MATCH($S376,Reliability!$C$23:$C$50,0)),0),0)*IF($T376="n/a",$D376*$Y376,$G376)+IFERROR(IF(AND($V376&lt;=AK$1,$W376&gt;=AK$1),INDEX(Reliability!P$23:P$50,MATCH($T376,Reliability!$C$23:$C$50,0)),0),0)*$H376*$X376*$Y376),$D376)*$R376</f>
        <v>5.7031338669653451</v>
      </c>
    </row>
    <row r="377" spans="2:37" x14ac:dyDescent="0.25">
      <c r="B377" s="118" t="str">
        <f>unique_contracts!B372</f>
        <v>DRUM_7_UNIT 5</v>
      </c>
      <c r="C377" s="99" t="str">
        <f>unique_contracts!D372</f>
        <v>Online</v>
      </c>
      <c r="D377" s="117">
        <f>unique_contracts!J372</f>
        <v>49.5</v>
      </c>
      <c r="E377" s="99">
        <f>unique_contracts!M372</f>
        <v>0</v>
      </c>
      <c r="F377" s="99">
        <f>unique_contracts!N372</f>
        <v>0</v>
      </c>
      <c r="G377" s="99">
        <f>unique_contracts!P372</f>
        <v>0</v>
      </c>
      <c r="H377" s="99">
        <f>unique_contracts!R372</f>
        <v>0</v>
      </c>
      <c r="I377" s="99">
        <f>unique_contracts!V372</f>
        <v>0</v>
      </c>
      <c r="J377" s="118" t="str">
        <f>unique_contracts!AB372</f>
        <v>Owned</v>
      </c>
      <c r="K377" s="99">
        <f>unique_contracts!AM372</f>
        <v>1950</v>
      </c>
      <c r="L377" s="99">
        <f>unique_contracts!AN372</f>
        <v>1</v>
      </c>
      <c r="M377" s="99">
        <f>unique_contracts!AO372</f>
        <v>1</v>
      </c>
      <c r="N377" s="99">
        <f>unique_contracts!AP372</f>
        <v>2099</v>
      </c>
      <c r="O377" s="99">
        <f>unique_contracts!AQ372</f>
        <v>12</v>
      </c>
      <c r="P377" s="99">
        <f>unique_contracts!AR372</f>
        <v>31</v>
      </c>
      <c r="Q377" s="99" t="str">
        <f>unique_contracts!BP372</f>
        <v>EnergyCapacity</v>
      </c>
      <c r="R377" s="99">
        <f t="shared" si="35"/>
        <v>1</v>
      </c>
      <c r="S377" s="99" t="str">
        <f>IFERROR(IF(AND(I377&gt;0,E377="NotHybrid"),_xlfn.CONCAT(MAX(MIN(ROUNDDOWN(I377/D377,0),8),4),INDEX(resources!$G:$G,MATCH(B377,resources!$A:$A,0))),INDEX(resources!$G:$G,MATCH(B377,resources!$A:$A,0))),"n/a")</f>
        <v>hydro</v>
      </c>
      <c r="T377" s="99" t="str">
        <f t="shared" si="36"/>
        <v>n/a</v>
      </c>
      <c r="U377" s="99" t="str">
        <f t="shared" si="37"/>
        <v>hydro</v>
      </c>
      <c r="V377" s="99">
        <f t="shared" si="38"/>
        <v>1950</v>
      </c>
      <c r="W377" s="99">
        <f t="shared" si="39"/>
        <v>2099</v>
      </c>
      <c r="X377" s="116">
        <f t="shared" si="40"/>
        <v>1</v>
      </c>
      <c r="Y377" s="116">
        <f t="shared" si="41"/>
        <v>1</v>
      </c>
      <c r="Z377" s="99">
        <f>MIN((IFERROR(IF(AND($V377&lt;=Z$1,$W377&gt;=Z$1),INDEX(Reliability!E$23:E$50,MATCH($S377,Reliability!$C$23:$C$50,0)),0),0)*IF($T377="n/a",$D377*$Y377,$G377)+IFERROR(IF(AND($V377&lt;=Z$1,$W377&gt;=Z$1),INDEX(Reliability!E$23:E$50,MATCH($T377,Reliability!$C$23:$C$50,0)),0),0)*$H377*$X377*$Y377),$D377)*$R377</f>
        <v>25.150228594189194</v>
      </c>
      <c r="AA377" s="99">
        <f>MIN((IFERROR(IF(AND($V377&lt;=AA$1,$W377&gt;=AA$1),INDEX(Reliability!F$23:F$50,MATCH($S377,Reliability!$C$23:$C$50,0)),0),0)*IF($T377="n/a",$D377*$Y377,$G377)+IFERROR(IF(AND($V377&lt;=AA$1,$W377&gt;=AA$1),INDEX(Reliability!F$23:F$50,MATCH($T377,Reliability!$C$23:$C$50,0)),0),0)*$H377*$X377*$Y377),$D377)*$R377</f>
        <v>25.807609082414309</v>
      </c>
      <c r="AB377" s="99">
        <f>MIN((IFERROR(IF(AND($V377&lt;=AB$1,$W377&gt;=AB$1),INDEX(Reliability!G$23:G$50,MATCH($S377,Reliability!$C$23:$C$50,0)),0),0)*IF($T377="n/a",$D377*$Y377,$G377)+IFERROR(IF(AND($V377&lt;=AB$1,$W377&gt;=AB$1),INDEX(Reliability!G$23:G$50,MATCH($T377,Reliability!$C$23:$C$50,0)),0),0)*$H377*$X377*$Y377),$D377)*$R377</f>
        <v>26.464989570639428</v>
      </c>
      <c r="AC377" s="99">
        <f>MIN((IFERROR(IF(AND($V377&lt;=AC$1,$W377&gt;=AC$1),INDEX(Reliability!H$23:H$50,MATCH($S377,Reliability!$C$23:$C$50,0)),0),0)*IF($T377="n/a",$D377*$Y377,$G377)+IFERROR(IF(AND($V377&lt;=AC$1,$W377&gt;=AC$1),INDEX(Reliability!H$23:H$50,MATCH($T377,Reliability!$C$23:$C$50,0)),0),0)*$H377*$X377*$Y377),$D377)*$R377</f>
        <v>25.969393806254043</v>
      </c>
      <c r="AD377" s="99">
        <f>MIN((IFERROR(IF(AND($V377&lt;=AD$1,$W377&gt;=AD$1),INDEX(Reliability!I$23:I$50,MATCH($S377,Reliability!$C$23:$C$50,0)),0),0)*IF($T377="n/a",$D377*$Y377,$G377)+IFERROR(IF(AND($V377&lt;=AD$1,$W377&gt;=AD$1),INDEX(Reliability!I$23:I$50,MATCH($T377,Reliability!$C$23:$C$50,0)),0),0)*$H377*$X377*$Y377),$D377)*$R377</f>
        <v>25.473798041868662</v>
      </c>
      <c r="AE377" s="99">
        <f>MIN((IFERROR(IF(AND($V377&lt;=AE$1,$W377&gt;=AE$1),INDEX(Reliability!J$23:J$50,MATCH($S377,Reliability!$C$23:$C$50,0)),0),0)*IF($T377="n/a",$D377*$Y377,$G377)+IFERROR(IF(AND($V377&lt;=AE$1,$W377&gt;=AE$1),INDEX(Reliability!J$23:J$50,MATCH($T377,Reliability!$C$23:$C$50,0)),0),0)*$H377*$X377*$Y377),$D377)*$R377</f>
        <v>26.218139619736878</v>
      </c>
      <c r="AF377" s="99">
        <f>MIN((IFERROR(IF(AND($V377&lt;=AF$1,$W377&gt;=AF$1),INDEX(Reliability!K$23:K$50,MATCH($S377,Reliability!$C$23:$C$50,0)),0),0)*IF($T377="n/a",$D377*$Y377,$G377)+IFERROR(IF(AND($V377&lt;=AF$1,$W377&gt;=AF$1),INDEX(Reliability!K$23:K$50,MATCH($T377,Reliability!$C$23:$C$50,0)),0),0)*$H377*$X377*$Y377),$D377)*$R377</f>
        <v>26.96248119760509</v>
      </c>
      <c r="AG377" s="99">
        <f>MIN((IFERROR(IF(AND($V377&lt;=AG$1,$W377&gt;=AG$1),INDEX(Reliability!L$23:L$50,MATCH($S377,Reliability!$C$23:$C$50,0)),0),0)*IF($T377="n/a",$D377*$Y377,$G377)+IFERROR(IF(AND($V377&lt;=AG$1,$W377&gt;=AG$1),INDEX(Reliability!L$23:L$50,MATCH($T377,Reliability!$C$23:$C$50,0)),0),0)*$H377*$X377*$Y377),$D377)*$R377</f>
        <v>25.825383262765797</v>
      </c>
      <c r="AH377" s="99">
        <f>MIN((IFERROR(IF(AND($V377&lt;=AH$1,$W377&gt;=AH$1),INDEX(Reliability!M$23:M$50,MATCH($S377,Reliability!$C$23:$C$50,0)),0),0)*IF($T377="n/a",$D377*$Y377,$G377)+IFERROR(IF(AND($V377&lt;=AH$1,$W377&gt;=AH$1),INDEX(Reliability!M$23:M$50,MATCH($T377,Reliability!$C$23:$C$50,0)),0),0)*$H377*$X377*$Y377),$D377)*$R377</f>
        <v>24.688285327926501</v>
      </c>
      <c r="AI377" s="99">
        <f>MIN((IFERROR(IF(AND($V377&lt;=AI$1,$W377&gt;=AI$1),INDEX(Reliability!N$23:N$50,MATCH($S377,Reliability!$C$23:$C$50,0)),0),0)*IF($T377="n/a",$D377*$Y377,$G377)+IFERROR(IF(AND($V377&lt;=AI$1,$W377&gt;=AI$1),INDEX(Reliability!N$23:N$50,MATCH($T377,Reliability!$C$23:$C$50,0)),0),0)*$H377*$X377*$Y377),$D377)*$R377</f>
        <v>23.551187393087204</v>
      </c>
      <c r="AJ377" s="99">
        <f>MIN((IFERROR(IF(AND($V377&lt;=AJ$1,$W377&gt;=AJ$1),INDEX(Reliability!O$23:O$50,MATCH($S377,Reliability!$C$23:$C$50,0)),0),0)*IF($T377="n/a",$D377*$Y377,$G377)+IFERROR(IF(AND($V377&lt;=AJ$1,$W377&gt;=AJ$1),INDEX(Reliability!O$23:O$50,MATCH($T377,Reliability!$C$23:$C$50,0)),0),0)*$H377*$X377*$Y377),$D377)*$R377</f>
        <v>22.414089458247908</v>
      </c>
      <c r="AK377" s="99">
        <f>MIN((IFERROR(IF(AND($V377&lt;=AK$1,$W377&gt;=AK$1),INDEX(Reliability!P$23:P$50,MATCH($S377,Reliability!$C$23:$C$50,0)),0),0)*IF($T377="n/a",$D377*$Y377,$G377)+IFERROR(IF(AND($V377&lt;=AK$1,$W377&gt;=AK$1),INDEX(Reliability!P$23:P$50,MATCH($T377,Reliability!$C$23:$C$50,0)),0),0)*$H377*$X377*$Y377),$D377)*$R377</f>
        <v>21.276991523408611</v>
      </c>
    </row>
    <row r="378" spans="2:37" x14ac:dyDescent="0.25">
      <c r="B378" s="118" t="str">
        <f>unique_contracts!B373</f>
        <v>DRUM_7_PL3X4</v>
      </c>
      <c r="C378" s="99" t="str">
        <f>unique_contracts!D373</f>
        <v>Online</v>
      </c>
      <c r="D378" s="117">
        <f>unique_contracts!J373</f>
        <v>27</v>
      </c>
      <c r="E378" s="99">
        <f>unique_contracts!M373</f>
        <v>0</v>
      </c>
      <c r="F378" s="99">
        <f>unique_contracts!N373</f>
        <v>0</v>
      </c>
      <c r="G378" s="99">
        <f>unique_contracts!P373</f>
        <v>0</v>
      </c>
      <c r="H378" s="99">
        <f>unique_contracts!R373</f>
        <v>0</v>
      </c>
      <c r="I378" s="99">
        <f>unique_contracts!V373</f>
        <v>0</v>
      </c>
      <c r="J378" s="118" t="str">
        <f>unique_contracts!AB373</f>
        <v>Owned</v>
      </c>
      <c r="K378" s="99">
        <f>unique_contracts!AM373</f>
        <v>1950</v>
      </c>
      <c r="L378" s="99">
        <f>unique_contracts!AN373</f>
        <v>1</v>
      </c>
      <c r="M378" s="99">
        <f>unique_contracts!AO373</f>
        <v>1</v>
      </c>
      <c r="N378" s="99">
        <f>unique_contracts!AP373</f>
        <v>2099</v>
      </c>
      <c r="O378" s="99">
        <f>unique_contracts!AQ373</f>
        <v>12</v>
      </c>
      <c r="P378" s="99">
        <f>unique_contracts!AR373</f>
        <v>31</v>
      </c>
      <c r="Q378" s="99" t="str">
        <f>unique_contracts!BP373</f>
        <v>EnergyCapacity</v>
      </c>
      <c r="R378" s="99">
        <f t="shared" si="35"/>
        <v>1</v>
      </c>
      <c r="S378" s="99" t="str">
        <f>IFERROR(IF(AND(I378&gt;0,E378="NotHybrid"),_xlfn.CONCAT(MAX(MIN(ROUNDDOWN(I378/D378,0),8),4),INDEX(resources!$G:$G,MATCH(B378,resources!$A:$A,0))),INDEX(resources!$G:$G,MATCH(B378,resources!$A:$A,0))),"n/a")</f>
        <v>hydro</v>
      </c>
      <c r="T378" s="99" t="str">
        <f t="shared" si="36"/>
        <v>n/a</v>
      </c>
      <c r="U378" s="99" t="str">
        <f t="shared" si="37"/>
        <v>hydro</v>
      </c>
      <c r="V378" s="99">
        <f t="shared" si="38"/>
        <v>1950</v>
      </c>
      <c r="W378" s="99">
        <f t="shared" si="39"/>
        <v>2099</v>
      </c>
      <c r="X378" s="116">
        <f t="shared" si="40"/>
        <v>1</v>
      </c>
      <c r="Y378" s="116">
        <f t="shared" si="41"/>
        <v>1</v>
      </c>
      <c r="Z378" s="99">
        <f>MIN((IFERROR(IF(AND($V378&lt;=Z$1,$W378&gt;=Z$1),INDEX(Reliability!E$23:E$50,MATCH($S378,Reliability!$C$23:$C$50,0)),0),0)*IF($T378="n/a",$D378*$Y378,$G378)+IFERROR(IF(AND($V378&lt;=Z$1,$W378&gt;=Z$1),INDEX(Reliability!E$23:E$50,MATCH($T378,Reliability!$C$23:$C$50,0)),0),0)*$H378*$X378*$Y378),$D378)*$R378</f>
        <v>13.718306505921378</v>
      </c>
      <c r="AA378" s="99">
        <f>MIN((IFERROR(IF(AND($V378&lt;=AA$1,$W378&gt;=AA$1),INDEX(Reliability!F$23:F$50,MATCH($S378,Reliability!$C$23:$C$50,0)),0),0)*IF($T378="n/a",$D378*$Y378,$G378)+IFERROR(IF(AND($V378&lt;=AA$1,$W378&gt;=AA$1),INDEX(Reliability!F$23:F$50,MATCH($T378,Reliability!$C$23:$C$50,0)),0),0)*$H378*$X378*$Y378),$D378)*$R378</f>
        <v>14.076877681316898</v>
      </c>
      <c r="AB378" s="99">
        <f>MIN((IFERROR(IF(AND($V378&lt;=AB$1,$W378&gt;=AB$1),INDEX(Reliability!G$23:G$50,MATCH($S378,Reliability!$C$23:$C$50,0)),0),0)*IF($T378="n/a",$D378*$Y378,$G378)+IFERROR(IF(AND($V378&lt;=AB$1,$W378&gt;=AB$1),INDEX(Reliability!G$23:G$50,MATCH($T378,Reliability!$C$23:$C$50,0)),0),0)*$H378*$X378*$Y378),$D378)*$R378</f>
        <v>14.435448856712416</v>
      </c>
      <c r="AC378" s="99">
        <f>MIN((IFERROR(IF(AND($V378&lt;=AC$1,$W378&gt;=AC$1),INDEX(Reliability!H$23:H$50,MATCH($S378,Reliability!$C$23:$C$50,0)),0),0)*IF($T378="n/a",$D378*$Y378,$G378)+IFERROR(IF(AND($V378&lt;=AC$1,$W378&gt;=AC$1),INDEX(Reliability!H$23:H$50,MATCH($T378,Reliability!$C$23:$C$50,0)),0),0)*$H378*$X378*$Y378),$D378)*$R378</f>
        <v>14.165123894320388</v>
      </c>
      <c r="AD378" s="99">
        <f>MIN((IFERROR(IF(AND($V378&lt;=AD$1,$W378&gt;=AD$1),INDEX(Reliability!I$23:I$50,MATCH($S378,Reliability!$C$23:$C$50,0)),0),0)*IF($T378="n/a",$D378*$Y378,$G378)+IFERROR(IF(AND($V378&lt;=AD$1,$W378&gt;=AD$1),INDEX(Reliability!I$23:I$50,MATCH($T378,Reliability!$C$23:$C$50,0)),0),0)*$H378*$X378*$Y378),$D378)*$R378</f>
        <v>13.894798931928362</v>
      </c>
      <c r="AE378" s="99">
        <f>MIN((IFERROR(IF(AND($V378&lt;=AE$1,$W378&gt;=AE$1),INDEX(Reliability!J$23:J$50,MATCH($S378,Reliability!$C$23:$C$50,0)),0),0)*IF($T378="n/a",$D378*$Y378,$G378)+IFERROR(IF(AND($V378&lt;=AE$1,$W378&gt;=AE$1),INDEX(Reliability!J$23:J$50,MATCH($T378,Reliability!$C$23:$C$50,0)),0),0)*$H378*$X378*$Y378),$D378)*$R378</f>
        <v>14.300803428947388</v>
      </c>
      <c r="AF378" s="99">
        <f>MIN((IFERROR(IF(AND($V378&lt;=AF$1,$W378&gt;=AF$1),INDEX(Reliability!K$23:K$50,MATCH($S378,Reliability!$C$23:$C$50,0)),0),0)*IF($T378="n/a",$D378*$Y378,$G378)+IFERROR(IF(AND($V378&lt;=AF$1,$W378&gt;=AF$1),INDEX(Reliability!K$23:K$50,MATCH($T378,Reliability!$C$23:$C$50,0)),0),0)*$H378*$X378*$Y378),$D378)*$R378</f>
        <v>14.706807925966412</v>
      </c>
      <c r="AG378" s="99">
        <f>MIN((IFERROR(IF(AND($V378&lt;=AG$1,$W378&gt;=AG$1),INDEX(Reliability!L$23:L$50,MATCH($S378,Reliability!$C$23:$C$50,0)),0),0)*IF($T378="n/a",$D378*$Y378,$G378)+IFERROR(IF(AND($V378&lt;=AG$1,$W378&gt;=AG$1),INDEX(Reliability!L$23:L$50,MATCH($T378,Reliability!$C$23:$C$50,0)),0),0)*$H378*$X378*$Y378),$D378)*$R378</f>
        <v>14.086572688781343</v>
      </c>
      <c r="AH378" s="99">
        <f>MIN((IFERROR(IF(AND($V378&lt;=AH$1,$W378&gt;=AH$1),INDEX(Reliability!M$23:M$50,MATCH($S378,Reliability!$C$23:$C$50,0)),0),0)*IF($T378="n/a",$D378*$Y378,$G378)+IFERROR(IF(AND($V378&lt;=AH$1,$W378&gt;=AH$1),INDEX(Reliability!M$23:M$50,MATCH($T378,Reliability!$C$23:$C$50,0)),0),0)*$H378*$X378*$Y378),$D378)*$R378</f>
        <v>13.466337451596273</v>
      </c>
      <c r="AI378" s="99">
        <f>MIN((IFERROR(IF(AND($V378&lt;=AI$1,$W378&gt;=AI$1),INDEX(Reliability!N$23:N$50,MATCH($S378,Reliability!$C$23:$C$50,0)),0),0)*IF($T378="n/a",$D378*$Y378,$G378)+IFERROR(IF(AND($V378&lt;=AI$1,$W378&gt;=AI$1),INDEX(Reliability!N$23:N$50,MATCH($T378,Reliability!$C$23:$C$50,0)),0),0)*$H378*$X378*$Y378),$D378)*$R378</f>
        <v>12.846102214411202</v>
      </c>
      <c r="AJ378" s="99">
        <f>MIN((IFERROR(IF(AND($V378&lt;=AJ$1,$W378&gt;=AJ$1),INDEX(Reliability!O$23:O$50,MATCH($S378,Reliability!$C$23:$C$50,0)),0),0)*IF($T378="n/a",$D378*$Y378,$G378)+IFERROR(IF(AND($V378&lt;=AJ$1,$W378&gt;=AJ$1),INDEX(Reliability!O$23:O$50,MATCH($T378,Reliability!$C$23:$C$50,0)),0),0)*$H378*$X378*$Y378),$D378)*$R378</f>
        <v>12.225866977226131</v>
      </c>
      <c r="AK378" s="99">
        <f>MIN((IFERROR(IF(AND($V378&lt;=AK$1,$W378&gt;=AK$1),INDEX(Reliability!P$23:P$50,MATCH($S378,Reliability!$C$23:$C$50,0)),0),0)*IF($T378="n/a",$D378*$Y378,$G378)+IFERROR(IF(AND($V378&lt;=AK$1,$W378&gt;=AK$1),INDEX(Reliability!P$23:P$50,MATCH($T378,Reliability!$C$23:$C$50,0)),0),0)*$H378*$X378*$Y378),$D378)*$R378</f>
        <v>11.60563174004106</v>
      </c>
    </row>
    <row r="379" spans="2:37" x14ac:dyDescent="0.25">
      <c r="B379" s="118" t="str">
        <f>unique_contracts!B374</f>
        <v>DRUM_7_PL1X2</v>
      </c>
      <c r="C379" s="99" t="str">
        <f>unique_contracts!D374</f>
        <v>Online</v>
      </c>
      <c r="D379" s="117">
        <f>unique_contracts!J374</f>
        <v>26</v>
      </c>
      <c r="E379" s="99">
        <f>unique_contracts!M374</f>
        <v>0</v>
      </c>
      <c r="F379" s="99">
        <f>unique_contracts!N374</f>
        <v>0</v>
      </c>
      <c r="G379" s="99">
        <f>unique_contracts!P374</f>
        <v>0</v>
      </c>
      <c r="H379" s="99">
        <f>unique_contracts!R374</f>
        <v>0</v>
      </c>
      <c r="I379" s="99">
        <f>unique_contracts!V374</f>
        <v>0</v>
      </c>
      <c r="J379" s="118" t="str">
        <f>unique_contracts!AB374</f>
        <v>Owned</v>
      </c>
      <c r="K379" s="99">
        <f>unique_contracts!AM374</f>
        <v>1950</v>
      </c>
      <c r="L379" s="99">
        <f>unique_contracts!AN374</f>
        <v>1</v>
      </c>
      <c r="M379" s="99">
        <f>unique_contracts!AO374</f>
        <v>1</v>
      </c>
      <c r="N379" s="99">
        <f>unique_contracts!AP374</f>
        <v>2099</v>
      </c>
      <c r="O379" s="99">
        <f>unique_contracts!AQ374</f>
        <v>12</v>
      </c>
      <c r="P379" s="99">
        <f>unique_contracts!AR374</f>
        <v>31</v>
      </c>
      <c r="Q379" s="99" t="str">
        <f>unique_contracts!BP374</f>
        <v>EnergyCapacity</v>
      </c>
      <c r="R379" s="99">
        <f t="shared" si="35"/>
        <v>1</v>
      </c>
      <c r="S379" s="99" t="str">
        <f>IFERROR(IF(AND(I379&gt;0,E379="NotHybrid"),_xlfn.CONCAT(MAX(MIN(ROUNDDOWN(I379/D379,0),8),4),INDEX(resources!$G:$G,MATCH(B379,resources!$A:$A,0))),INDEX(resources!$G:$G,MATCH(B379,resources!$A:$A,0))),"n/a")</f>
        <v>hydro</v>
      </c>
      <c r="T379" s="99" t="str">
        <f t="shared" si="36"/>
        <v>n/a</v>
      </c>
      <c r="U379" s="99" t="str">
        <f t="shared" si="37"/>
        <v>hydro</v>
      </c>
      <c r="V379" s="99">
        <f t="shared" si="38"/>
        <v>1950</v>
      </c>
      <c r="W379" s="99">
        <f t="shared" si="39"/>
        <v>2099</v>
      </c>
      <c r="X379" s="116">
        <f t="shared" si="40"/>
        <v>1</v>
      </c>
      <c r="Y379" s="116">
        <f t="shared" si="41"/>
        <v>1</v>
      </c>
      <c r="Z379" s="99">
        <f>MIN((IFERROR(IF(AND($V379&lt;=Z$1,$W379&gt;=Z$1),INDEX(Reliability!E$23:E$50,MATCH($S379,Reliability!$C$23:$C$50,0)),0),0)*IF($T379="n/a",$D379*$Y379,$G379)+IFERROR(IF(AND($V379&lt;=Z$1,$W379&gt;=Z$1),INDEX(Reliability!E$23:E$50,MATCH($T379,Reliability!$C$23:$C$50,0)),0),0)*$H379*$X379*$Y379),$D379)*$R379</f>
        <v>13.210221079776142</v>
      </c>
      <c r="AA379" s="99">
        <f>MIN((IFERROR(IF(AND($V379&lt;=AA$1,$W379&gt;=AA$1),INDEX(Reliability!F$23:F$50,MATCH($S379,Reliability!$C$23:$C$50,0)),0),0)*IF($T379="n/a",$D379*$Y379,$G379)+IFERROR(IF(AND($V379&lt;=AA$1,$W379&gt;=AA$1),INDEX(Reliability!F$23:F$50,MATCH($T379,Reliability!$C$23:$C$50,0)),0),0)*$H379*$X379*$Y379),$D379)*$R379</f>
        <v>13.555511841268123</v>
      </c>
      <c r="AB379" s="99">
        <f>MIN((IFERROR(IF(AND($V379&lt;=AB$1,$W379&gt;=AB$1),INDEX(Reliability!G$23:G$50,MATCH($S379,Reliability!$C$23:$C$50,0)),0),0)*IF($T379="n/a",$D379*$Y379,$G379)+IFERROR(IF(AND($V379&lt;=AB$1,$W379&gt;=AB$1),INDEX(Reliability!G$23:G$50,MATCH($T379,Reliability!$C$23:$C$50,0)),0),0)*$H379*$X379*$Y379),$D379)*$R379</f>
        <v>13.900802602760104</v>
      </c>
      <c r="AC379" s="99">
        <f>MIN((IFERROR(IF(AND($V379&lt;=AC$1,$W379&gt;=AC$1),INDEX(Reliability!H$23:H$50,MATCH($S379,Reliability!$C$23:$C$50,0)),0),0)*IF($T379="n/a",$D379*$Y379,$G379)+IFERROR(IF(AND($V379&lt;=AC$1,$W379&gt;=AC$1),INDEX(Reliability!H$23:H$50,MATCH($T379,Reliability!$C$23:$C$50,0)),0),0)*$H379*$X379*$Y379),$D379)*$R379</f>
        <v>13.640489676012225</v>
      </c>
      <c r="AD379" s="99">
        <f>MIN((IFERROR(IF(AND($V379&lt;=AD$1,$W379&gt;=AD$1),INDEX(Reliability!I$23:I$50,MATCH($S379,Reliability!$C$23:$C$50,0)),0),0)*IF($T379="n/a",$D379*$Y379,$G379)+IFERROR(IF(AND($V379&lt;=AD$1,$W379&gt;=AD$1),INDEX(Reliability!I$23:I$50,MATCH($T379,Reliability!$C$23:$C$50,0)),0),0)*$H379*$X379*$Y379),$D379)*$R379</f>
        <v>13.380176749264347</v>
      </c>
      <c r="AE379" s="99">
        <f>MIN((IFERROR(IF(AND($V379&lt;=AE$1,$W379&gt;=AE$1),INDEX(Reliability!J$23:J$50,MATCH($S379,Reliability!$C$23:$C$50,0)),0),0)*IF($T379="n/a",$D379*$Y379,$G379)+IFERROR(IF(AND($V379&lt;=AE$1,$W379&gt;=AE$1),INDEX(Reliability!J$23:J$50,MATCH($T379,Reliability!$C$23:$C$50,0)),0),0)*$H379*$X379*$Y379),$D379)*$R379</f>
        <v>13.771144042690079</v>
      </c>
      <c r="AF379" s="99">
        <f>MIN((IFERROR(IF(AND($V379&lt;=AF$1,$W379&gt;=AF$1),INDEX(Reliability!K$23:K$50,MATCH($S379,Reliability!$C$23:$C$50,0)),0),0)*IF($T379="n/a",$D379*$Y379,$G379)+IFERROR(IF(AND($V379&lt;=AF$1,$W379&gt;=AF$1),INDEX(Reliability!K$23:K$50,MATCH($T379,Reliability!$C$23:$C$50,0)),0),0)*$H379*$X379*$Y379),$D379)*$R379</f>
        <v>14.162111336115805</v>
      </c>
      <c r="AG379" s="99">
        <f>MIN((IFERROR(IF(AND($V379&lt;=AG$1,$W379&gt;=AG$1),INDEX(Reliability!L$23:L$50,MATCH($S379,Reliability!$C$23:$C$50,0)),0),0)*IF($T379="n/a",$D379*$Y379,$G379)+IFERROR(IF(AND($V379&lt;=AG$1,$W379&gt;=AG$1),INDEX(Reliability!L$23:L$50,MATCH($T379,Reliability!$C$23:$C$50,0)),0),0)*$H379*$X379*$Y379),$D379)*$R379</f>
        <v>13.564847774382034</v>
      </c>
      <c r="AH379" s="99">
        <f>MIN((IFERROR(IF(AND($V379&lt;=AH$1,$W379&gt;=AH$1),INDEX(Reliability!M$23:M$50,MATCH($S379,Reliability!$C$23:$C$50,0)),0),0)*IF($T379="n/a",$D379*$Y379,$G379)+IFERROR(IF(AND($V379&lt;=AH$1,$W379&gt;=AH$1),INDEX(Reliability!M$23:M$50,MATCH($T379,Reliability!$C$23:$C$50,0)),0),0)*$H379*$X379*$Y379),$D379)*$R379</f>
        <v>12.967584212648262</v>
      </c>
      <c r="AI379" s="99">
        <f>MIN((IFERROR(IF(AND($V379&lt;=AI$1,$W379&gt;=AI$1),INDEX(Reliability!N$23:N$50,MATCH($S379,Reliability!$C$23:$C$50,0)),0),0)*IF($T379="n/a",$D379*$Y379,$G379)+IFERROR(IF(AND($V379&lt;=AI$1,$W379&gt;=AI$1),INDEX(Reliability!N$23:N$50,MATCH($T379,Reliability!$C$23:$C$50,0)),0),0)*$H379*$X379*$Y379),$D379)*$R379</f>
        <v>12.370320650914492</v>
      </c>
      <c r="AJ379" s="99">
        <f>MIN((IFERROR(IF(AND($V379&lt;=AJ$1,$W379&gt;=AJ$1),INDEX(Reliability!O$23:O$50,MATCH($S379,Reliability!$C$23:$C$50,0)),0),0)*IF($T379="n/a",$D379*$Y379,$G379)+IFERROR(IF(AND($V379&lt;=AJ$1,$W379&gt;=AJ$1),INDEX(Reliability!O$23:O$50,MATCH($T379,Reliability!$C$23:$C$50,0)),0),0)*$H379*$X379*$Y379),$D379)*$R379</f>
        <v>11.773057089180719</v>
      </c>
      <c r="AK379" s="99">
        <f>MIN((IFERROR(IF(AND($V379&lt;=AK$1,$W379&gt;=AK$1),INDEX(Reliability!P$23:P$50,MATCH($S379,Reliability!$C$23:$C$50,0)),0),0)*IF($T379="n/a",$D379*$Y379,$G379)+IFERROR(IF(AND($V379&lt;=AK$1,$W379&gt;=AK$1),INDEX(Reliability!P$23:P$50,MATCH($T379,Reliability!$C$23:$C$50,0)),0),0)*$H379*$X379*$Y379),$D379)*$R379</f>
        <v>11.175793527446947</v>
      </c>
    </row>
    <row r="380" spans="2:37" x14ac:dyDescent="0.25">
      <c r="B380" s="118" t="str">
        <f>unique_contracts!B375</f>
        <v>DRACKR_2_DSUBT1</v>
      </c>
      <c r="C380" s="99" t="str">
        <f>unique_contracts!D375</f>
        <v>Online</v>
      </c>
      <c r="D380" s="117">
        <f>unique_contracts!J375</f>
        <v>63</v>
      </c>
      <c r="E380" s="99">
        <f>unique_contracts!M375</f>
        <v>0</v>
      </c>
      <c r="F380" s="99">
        <f>unique_contracts!N375</f>
        <v>0</v>
      </c>
      <c r="G380" s="99">
        <f>unique_contracts!P375</f>
        <v>0</v>
      </c>
      <c r="H380" s="99">
        <f>unique_contracts!R375</f>
        <v>63</v>
      </c>
      <c r="I380" s="99">
        <f>unique_contracts!V375</f>
        <v>252</v>
      </c>
      <c r="J380" s="118" t="str">
        <f>unique_contracts!AB375</f>
        <v>Buy</v>
      </c>
      <c r="K380" s="99">
        <f>unique_contracts!AM375</f>
        <v>2021</v>
      </c>
      <c r="L380" s="99">
        <f>unique_contracts!AN375</f>
        <v>10</v>
      </c>
      <c r="M380" s="99">
        <f>unique_contracts!AO375</f>
        <v>1</v>
      </c>
      <c r="N380" s="99">
        <f>unique_contracts!AP375</f>
        <v>2036</v>
      </c>
      <c r="O380" s="99">
        <f>unique_contracts!AQ375</f>
        <v>9</v>
      </c>
      <c r="P380" s="99">
        <f>unique_contracts!AR375</f>
        <v>30</v>
      </c>
      <c r="Q380" s="99" t="str">
        <f>unique_contracts!BP375</f>
        <v>CapacityOnly</v>
      </c>
      <c r="R380" s="99">
        <f t="shared" si="35"/>
        <v>1</v>
      </c>
      <c r="S380" s="99" t="str">
        <f>IFERROR(IF(AND(I380&gt;0,E380="NotHybrid"),_xlfn.CONCAT(MAX(MIN(ROUNDDOWN(I380/D380,0),8),4),INDEX(resources!$G:$G,MATCH(B380,resources!$A:$A,0))),INDEX(resources!$G:$G,MATCH(B380,resources!$A:$A,0))),"n/a")</f>
        <v>hr_batteries</v>
      </c>
      <c r="T380" s="99" t="str">
        <f t="shared" si="36"/>
        <v>4hr_batteries</v>
      </c>
      <c r="U380" s="99" t="str">
        <f t="shared" si="37"/>
        <v>hybrid</v>
      </c>
      <c r="V380" s="99">
        <f t="shared" si="38"/>
        <v>2022</v>
      </c>
      <c r="W380" s="99">
        <f t="shared" si="39"/>
        <v>2035</v>
      </c>
      <c r="X380" s="116">
        <f t="shared" si="40"/>
        <v>1</v>
      </c>
      <c r="Y380" s="116">
        <f t="shared" si="41"/>
        <v>1</v>
      </c>
      <c r="Z380" s="99">
        <f>MIN((IFERROR(IF(AND($V380&lt;=Z$1,$W380&gt;=Z$1),INDEX(Reliability!E$23:E$50,MATCH($S380,Reliability!$C$23:$C$50,0)),0),0)*IF($T380="n/a",$D380*$Y380,$G380)+IFERROR(IF(AND($V380&lt;=Z$1,$W380&gt;=Z$1),INDEX(Reliability!E$23:E$50,MATCH($T380,Reliability!$C$23:$C$50,0)),0),0)*$H380*$X380*$Y380),$D380)*$R380</f>
        <v>53.802</v>
      </c>
      <c r="AA380" s="99">
        <f>MIN((IFERROR(IF(AND($V380&lt;=AA$1,$W380&gt;=AA$1),INDEX(Reliability!F$23:F$50,MATCH($S380,Reliability!$C$23:$C$50,0)),0),0)*IF($T380="n/a",$D380*$Y380,$G380)+IFERROR(IF(AND($V380&lt;=AA$1,$W380&gt;=AA$1),INDEX(Reliability!F$23:F$50,MATCH($T380,Reliability!$C$23:$C$50,0)),0),0)*$H380*$X380*$Y380),$D380)*$R380</f>
        <v>54.432000000000002</v>
      </c>
      <c r="AB380" s="99">
        <f>MIN((IFERROR(IF(AND($V380&lt;=AB$1,$W380&gt;=AB$1),INDEX(Reliability!G$23:G$50,MATCH($S380,Reliability!$C$23:$C$50,0)),0),0)*IF($T380="n/a",$D380*$Y380,$G380)+IFERROR(IF(AND($V380&lt;=AB$1,$W380&gt;=AB$1),INDEX(Reliability!G$23:G$50,MATCH($T380,Reliability!$C$23:$C$50,0)),0),0)*$H380*$X380*$Y380),$D380)*$R380</f>
        <v>55.061999999999998</v>
      </c>
      <c r="AC380" s="99">
        <f>MIN((IFERROR(IF(AND($V380&lt;=AC$1,$W380&gt;=AC$1),INDEX(Reliability!H$23:H$50,MATCH($S380,Reliability!$C$23:$C$50,0)),0),0)*IF($T380="n/a",$D380*$Y380,$G380)+IFERROR(IF(AND($V380&lt;=AC$1,$W380&gt;=AC$1),INDEX(Reliability!H$23:H$50,MATCH($T380,Reliability!$C$23:$C$50,0)),0),0)*$H380*$X380*$Y380),$D380)*$R380</f>
        <v>53.234999999999999</v>
      </c>
      <c r="AD380" s="99">
        <f>MIN((IFERROR(IF(AND($V380&lt;=AD$1,$W380&gt;=AD$1),INDEX(Reliability!I$23:I$50,MATCH($S380,Reliability!$C$23:$C$50,0)),0),0)*IF($T380="n/a",$D380*$Y380,$G380)+IFERROR(IF(AND($V380&lt;=AD$1,$W380&gt;=AD$1),INDEX(Reliability!I$23:I$50,MATCH($T380,Reliability!$C$23:$C$50,0)),0),0)*$H380*$X380*$Y380),$D380)*$R380</f>
        <v>51.407999999999994</v>
      </c>
      <c r="AE380" s="99">
        <f>MIN((IFERROR(IF(AND($V380&lt;=AE$1,$W380&gt;=AE$1),INDEX(Reliability!J$23:J$50,MATCH($S380,Reliability!$C$23:$C$50,0)),0),0)*IF($T380="n/a",$D380*$Y380,$G380)+IFERROR(IF(AND($V380&lt;=AE$1,$W380&gt;=AE$1),INDEX(Reliability!J$23:J$50,MATCH($T380,Reliability!$C$23:$C$50,0)),0),0)*$H380*$X380*$Y380),$D380)*$R380</f>
        <v>53.738999999999997</v>
      </c>
      <c r="AF380" s="99">
        <f>MIN((IFERROR(IF(AND($V380&lt;=AF$1,$W380&gt;=AF$1),INDEX(Reliability!K$23:K$50,MATCH($S380,Reliability!$C$23:$C$50,0)),0),0)*IF($T380="n/a",$D380*$Y380,$G380)+IFERROR(IF(AND($V380&lt;=AF$1,$W380&gt;=AF$1),INDEX(Reliability!K$23:K$50,MATCH($T380,Reliability!$C$23:$C$50,0)),0),0)*$H380*$X380*$Y380),$D380)*$R380</f>
        <v>56.07</v>
      </c>
      <c r="AG380" s="99">
        <f>MIN((IFERROR(IF(AND($V380&lt;=AG$1,$W380&gt;=AG$1),INDEX(Reliability!L$23:L$50,MATCH($S380,Reliability!$C$23:$C$50,0)),0),0)*IF($T380="n/a",$D380*$Y380,$G380)+IFERROR(IF(AND($V380&lt;=AG$1,$W380&gt;=AG$1),INDEX(Reliability!L$23:L$50,MATCH($T380,Reliability!$C$23:$C$50,0)),0),0)*$H380*$X380*$Y380),$D380)*$R380</f>
        <v>49.9086</v>
      </c>
      <c r="AH380" s="99">
        <f>MIN((IFERROR(IF(AND($V380&lt;=AH$1,$W380&gt;=AH$1),INDEX(Reliability!M$23:M$50,MATCH($S380,Reliability!$C$23:$C$50,0)),0),0)*IF($T380="n/a",$D380*$Y380,$G380)+IFERROR(IF(AND($V380&lt;=AH$1,$W380&gt;=AH$1),INDEX(Reliability!M$23:M$50,MATCH($T380,Reliability!$C$23:$C$50,0)),0),0)*$H380*$X380*$Y380),$D380)*$R380</f>
        <v>43.747199999999999</v>
      </c>
      <c r="AI380" s="99">
        <f>MIN((IFERROR(IF(AND($V380&lt;=AI$1,$W380&gt;=AI$1),INDEX(Reliability!N$23:N$50,MATCH($S380,Reliability!$C$23:$C$50,0)),0),0)*IF($T380="n/a",$D380*$Y380,$G380)+IFERROR(IF(AND($V380&lt;=AI$1,$W380&gt;=AI$1),INDEX(Reliability!N$23:N$50,MATCH($T380,Reliability!$C$23:$C$50,0)),0),0)*$H380*$X380*$Y380),$D380)*$R380</f>
        <v>37.585799999999999</v>
      </c>
      <c r="AJ380" s="99">
        <f>MIN((IFERROR(IF(AND($V380&lt;=AJ$1,$W380&gt;=AJ$1),INDEX(Reliability!O$23:O$50,MATCH($S380,Reliability!$C$23:$C$50,0)),0),0)*IF($T380="n/a",$D380*$Y380,$G380)+IFERROR(IF(AND($V380&lt;=AJ$1,$W380&gt;=AJ$1),INDEX(Reliability!O$23:O$50,MATCH($T380,Reliability!$C$23:$C$50,0)),0),0)*$H380*$X380*$Y380),$D380)*$R380</f>
        <v>31.424400000000002</v>
      </c>
      <c r="AK380" s="99">
        <f>MIN((IFERROR(IF(AND($V380&lt;=AK$1,$W380&gt;=AK$1),INDEX(Reliability!P$23:P$50,MATCH($S380,Reliability!$C$23:$C$50,0)),0),0)*IF($T380="n/a",$D380*$Y380,$G380)+IFERROR(IF(AND($V380&lt;=AK$1,$W380&gt;=AK$1),INDEX(Reliability!P$23:P$50,MATCH($T380,Reliability!$C$23:$C$50,0)),0),0)*$H380*$X380*$Y380),$D380)*$R380</f>
        <v>25.263000000000002</v>
      </c>
    </row>
    <row r="381" spans="2:37" x14ac:dyDescent="0.25">
      <c r="B381" s="118" t="str">
        <f>unique_contracts!B376</f>
        <v>DIXNLD_1_LNDFL</v>
      </c>
      <c r="C381" s="99" t="str">
        <f>unique_contracts!D376</f>
        <v>Online</v>
      </c>
      <c r="D381" s="117">
        <f>unique_contracts!J376</f>
        <v>1.6</v>
      </c>
      <c r="E381" s="99">
        <f>unique_contracts!M376</f>
        <v>0</v>
      </c>
      <c r="F381" s="99">
        <f>unique_contracts!N376</f>
        <v>0</v>
      </c>
      <c r="G381" s="99">
        <f>unique_contracts!P376</f>
        <v>0</v>
      </c>
      <c r="H381" s="99">
        <f>unique_contracts!R376</f>
        <v>0</v>
      </c>
      <c r="I381" s="99">
        <f>unique_contracts!V376</f>
        <v>0</v>
      </c>
      <c r="J381" s="118" t="str">
        <f>unique_contracts!AB376</f>
        <v>Buy</v>
      </c>
      <c r="K381" s="99">
        <f>unique_contracts!AM376</f>
        <v>2016</v>
      </c>
      <c r="L381" s="99">
        <f>unique_contracts!AN376</f>
        <v>12</v>
      </c>
      <c r="M381" s="99">
        <f>unique_contracts!AO376</f>
        <v>7</v>
      </c>
      <c r="N381" s="99">
        <f>unique_contracts!AP376</f>
        <v>2026</v>
      </c>
      <c r="O381" s="99">
        <f>unique_contracts!AQ376</f>
        <v>12</v>
      </c>
      <c r="P381" s="99">
        <f>unique_contracts!AR376</f>
        <v>6</v>
      </c>
      <c r="Q381" s="99" t="str">
        <f>unique_contracts!BP376</f>
        <v>EnergyCapacity</v>
      </c>
      <c r="R381" s="99">
        <f t="shared" si="35"/>
        <v>1</v>
      </c>
      <c r="S381" s="99" t="str">
        <f>IFERROR(IF(AND(I381&gt;0,E381="NotHybrid"),_xlfn.CONCAT(MAX(MIN(ROUNDDOWN(I381/D381,0),8),4),INDEX(resources!$G:$G,MATCH(B381,resources!$A:$A,0))),INDEX(resources!$G:$G,MATCH(B381,resources!$A:$A,0))),"n/a")</f>
        <v>biomass_wood</v>
      </c>
      <c r="T381" s="99" t="str">
        <f t="shared" si="36"/>
        <v>n/a</v>
      </c>
      <c r="U381" s="99" t="str">
        <f t="shared" si="37"/>
        <v>biomass_wood</v>
      </c>
      <c r="V381" s="99">
        <f t="shared" si="38"/>
        <v>2017</v>
      </c>
      <c r="W381" s="99">
        <f t="shared" si="39"/>
        <v>2026</v>
      </c>
      <c r="X381" s="116">
        <f t="shared" si="40"/>
        <v>1</v>
      </c>
      <c r="Y381" s="116">
        <f t="shared" si="41"/>
        <v>1</v>
      </c>
      <c r="Z381" s="99">
        <f>MIN((IFERROR(IF(AND($V381&lt;=Z$1,$W381&gt;=Z$1),INDEX(Reliability!E$23:E$50,MATCH($S381,Reliability!$C$23:$C$50,0)),0),0)*IF($T381="n/a",$D381*$Y381,$G381)+IFERROR(IF(AND($V381&lt;=Z$1,$W381&gt;=Z$1),INDEX(Reliability!E$23:E$50,MATCH($T381,Reliability!$C$23:$C$50,0)),0),0)*$H381*$X381*$Y381),$D381)*$R381</f>
        <v>1.2417274138525078</v>
      </c>
      <c r="AA381" s="99">
        <f>MIN((IFERROR(IF(AND($V381&lt;=AA$1,$W381&gt;=AA$1),INDEX(Reliability!F$23:F$50,MATCH($S381,Reliability!$C$23:$C$50,0)),0),0)*IF($T381="n/a",$D381*$Y381,$G381)+IFERROR(IF(AND($V381&lt;=AA$1,$W381&gt;=AA$1),INDEX(Reliability!F$23:F$50,MATCH($T381,Reliability!$C$23:$C$50,0)),0),0)*$H381*$X381*$Y381),$D381)*$R381</f>
        <v>1.2705695345626085</v>
      </c>
      <c r="AB381" s="99">
        <f>MIN((IFERROR(IF(AND($V381&lt;=AB$1,$W381&gt;=AB$1),INDEX(Reliability!G$23:G$50,MATCH($S381,Reliability!$C$23:$C$50,0)),0),0)*IF($T381="n/a",$D381*$Y381,$G381)+IFERROR(IF(AND($V381&lt;=AB$1,$W381&gt;=AB$1),INDEX(Reliability!G$23:G$50,MATCH($T381,Reliability!$C$23:$C$50,0)),0),0)*$H381*$X381*$Y381),$D381)*$R381</f>
        <v>1.2994116552727091</v>
      </c>
      <c r="AC381" s="99">
        <f>MIN((IFERROR(IF(AND($V381&lt;=AC$1,$W381&gt;=AC$1),INDEX(Reliability!H$23:H$50,MATCH($S381,Reliability!$C$23:$C$50,0)),0),0)*IF($T381="n/a",$D381*$Y381,$G381)+IFERROR(IF(AND($V381&lt;=AC$1,$W381&gt;=AC$1),INDEX(Reliability!H$23:H$50,MATCH($T381,Reliability!$C$23:$C$50,0)),0),0)*$H381*$X381*$Y381),$D381)*$R381</f>
        <v>0</v>
      </c>
      <c r="AD381" s="99">
        <f>MIN((IFERROR(IF(AND($V381&lt;=AD$1,$W381&gt;=AD$1),INDEX(Reliability!I$23:I$50,MATCH($S381,Reliability!$C$23:$C$50,0)),0),0)*IF($T381="n/a",$D381*$Y381,$G381)+IFERROR(IF(AND($V381&lt;=AD$1,$W381&gt;=AD$1),INDEX(Reliability!I$23:I$50,MATCH($T381,Reliability!$C$23:$C$50,0)),0),0)*$H381*$X381*$Y381),$D381)*$R381</f>
        <v>0</v>
      </c>
      <c r="AE381" s="99">
        <f>MIN((IFERROR(IF(AND($V381&lt;=AE$1,$W381&gt;=AE$1),INDEX(Reliability!J$23:J$50,MATCH($S381,Reliability!$C$23:$C$50,0)),0),0)*IF($T381="n/a",$D381*$Y381,$G381)+IFERROR(IF(AND($V381&lt;=AE$1,$W381&gt;=AE$1),INDEX(Reliability!J$23:J$50,MATCH($T381,Reliability!$C$23:$C$50,0)),0),0)*$H381*$X381*$Y381),$D381)*$R381</f>
        <v>0</v>
      </c>
      <c r="AF381" s="99">
        <f>MIN((IFERROR(IF(AND($V381&lt;=AF$1,$W381&gt;=AF$1),INDEX(Reliability!K$23:K$50,MATCH($S381,Reliability!$C$23:$C$50,0)),0),0)*IF($T381="n/a",$D381*$Y381,$G381)+IFERROR(IF(AND($V381&lt;=AF$1,$W381&gt;=AF$1),INDEX(Reliability!K$23:K$50,MATCH($T381,Reliability!$C$23:$C$50,0)),0),0)*$H381*$X381*$Y381),$D381)*$R381</f>
        <v>0</v>
      </c>
      <c r="AG381" s="99">
        <f>MIN((IFERROR(IF(AND($V381&lt;=AG$1,$W381&gt;=AG$1),INDEX(Reliability!L$23:L$50,MATCH($S381,Reliability!$C$23:$C$50,0)),0),0)*IF($T381="n/a",$D381*$Y381,$G381)+IFERROR(IF(AND($V381&lt;=AG$1,$W381&gt;=AG$1),INDEX(Reliability!L$23:L$50,MATCH($T381,Reliability!$C$23:$C$50,0)),0),0)*$H381*$X381*$Y381),$D381)*$R381</f>
        <v>0</v>
      </c>
      <c r="AH381" s="99">
        <f>MIN((IFERROR(IF(AND($V381&lt;=AH$1,$W381&gt;=AH$1),INDEX(Reliability!M$23:M$50,MATCH($S381,Reliability!$C$23:$C$50,0)),0),0)*IF($T381="n/a",$D381*$Y381,$G381)+IFERROR(IF(AND($V381&lt;=AH$1,$W381&gt;=AH$1),INDEX(Reliability!M$23:M$50,MATCH($T381,Reliability!$C$23:$C$50,0)),0),0)*$H381*$X381*$Y381),$D381)*$R381</f>
        <v>0</v>
      </c>
      <c r="AI381" s="99">
        <f>MIN((IFERROR(IF(AND($V381&lt;=AI$1,$W381&gt;=AI$1),INDEX(Reliability!N$23:N$50,MATCH($S381,Reliability!$C$23:$C$50,0)),0),0)*IF($T381="n/a",$D381*$Y381,$G381)+IFERROR(IF(AND($V381&lt;=AI$1,$W381&gt;=AI$1),INDEX(Reliability!N$23:N$50,MATCH($T381,Reliability!$C$23:$C$50,0)),0),0)*$H381*$X381*$Y381),$D381)*$R381</f>
        <v>0</v>
      </c>
      <c r="AJ381" s="99">
        <f>MIN((IFERROR(IF(AND($V381&lt;=AJ$1,$W381&gt;=AJ$1),INDEX(Reliability!O$23:O$50,MATCH($S381,Reliability!$C$23:$C$50,0)),0),0)*IF($T381="n/a",$D381*$Y381,$G381)+IFERROR(IF(AND($V381&lt;=AJ$1,$W381&gt;=AJ$1),INDEX(Reliability!O$23:O$50,MATCH($T381,Reliability!$C$23:$C$50,0)),0),0)*$H381*$X381*$Y381),$D381)*$R381</f>
        <v>0</v>
      </c>
      <c r="AK381" s="99">
        <f>MIN((IFERROR(IF(AND($V381&lt;=AK$1,$W381&gt;=AK$1),INDEX(Reliability!P$23:P$50,MATCH($S381,Reliability!$C$23:$C$50,0)),0),0)*IF($T381="n/a",$D381*$Y381,$G381)+IFERROR(IF(AND($V381&lt;=AK$1,$W381&gt;=AK$1),INDEX(Reliability!P$23:P$50,MATCH($T381,Reliability!$C$23:$C$50,0)),0),0)*$H381*$X381*$Y381),$D381)*$R381</f>
        <v>0</v>
      </c>
    </row>
    <row r="382" spans="2:37" x14ac:dyDescent="0.25">
      <c r="B382" s="118" t="str">
        <f>unique_contracts!B377</f>
        <v>DISCOV_1_CHEVRN</v>
      </c>
      <c r="C382" s="99" t="str">
        <f>unique_contracts!D377</f>
        <v>Online</v>
      </c>
      <c r="D382" s="117">
        <f>unique_contracts!J377</f>
        <v>48.8</v>
      </c>
      <c r="E382" s="99">
        <f>unique_contracts!M377</f>
        <v>0</v>
      </c>
      <c r="F382" s="99">
        <f>unique_contracts!N377</f>
        <v>0</v>
      </c>
      <c r="G382" s="99">
        <f>unique_contracts!P377</f>
        <v>0</v>
      </c>
      <c r="H382" s="99">
        <f>unique_contracts!R377</f>
        <v>0</v>
      </c>
      <c r="I382" s="99">
        <f>unique_contracts!V377</f>
        <v>0</v>
      </c>
      <c r="J382" s="118" t="str">
        <f>unique_contracts!AB377</f>
        <v>Buy</v>
      </c>
      <c r="K382" s="99">
        <f>unique_contracts!AM377</f>
        <v>1988</v>
      </c>
      <c r="L382" s="99">
        <f>unique_contracts!AN377</f>
        <v>6</v>
      </c>
      <c r="M382" s="99">
        <f>unique_contracts!AO377</f>
        <v>13</v>
      </c>
      <c r="N382" s="99">
        <f>unique_contracts!AP377</f>
        <v>2060</v>
      </c>
      <c r="O382" s="99">
        <f>unique_contracts!AQ377</f>
        <v>12</v>
      </c>
      <c r="P382" s="99">
        <f>unique_contracts!AR377</f>
        <v>31</v>
      </c>
      <c r="Q382" s="99" t="str">
        <f>unique_contracts!BP377</f>
        <v>EnergyCapacity</v>
      </c>
      <c r="R382" s="99">
        <f t="shared" si="35"/>
        <v>1</v>
      </c>
      <c r="S382" s="99" t="str">
        <f>IFERROR(IF(AND(I382&gt;0,E382="NotHybrid"),_xlfn.CONCAT(MAX(MIN(ROUNDDOWN(I382/D382,0),8),4),INDEX(resources!$G:$G,MATCH(B382,resources!$A:$A,0))),INDEX(resources!$G:$G,MATCH(B382,resources!$A:$A,0))),"n/a")</f>
        <v>cogen</v>
      </c>
      <c r="T382" s="99" t="str">
        <f t="shared" si="36"/>
        <v>n/a</v>
      </c>
      <c r="U382" s="99" t="str">
        <f t="shared" si="37"/>
        <v>cogen</v>
      </c>
      <c r="V382" s="99">
        <f t="shared" si="38"/>
        <v>1989</v>
      </c>
      <c r="W382" s="99">
        <f t="shared" si="39"/>
        <v>2060</v>
      </c>
      <c r="X382" s="116">
        <f t="shared" si="40"/>
        <v>1</v>
      </c>
      <c r="Y382" s="116">
        <f t="shared" si="41"/>
        <v>1</v>
      </c>
      <c r="Z382" s="99">
        <f>MIN((IFERROR(IF(AND($V382&lt;=Z$1,$W382&gt;=Z$1),INDEX(Reliability!E$23:E$50,MATCH($S382,Reliability!$C$23:$C$50,0)),0),0)*IF($T382="n/a",$D382*$Y382,$G382)+IFERROR(IF(AND($V382&lt;=Z$1,$W382&gt;=Z$1),INDEX(Reliability!E$23:E$50,MATCH($T382,Reliability!$C$23:$C$50,0)),0),0)*$H382*$X382*$Y382),$D382)*$R382</f>
        <v>45.467769669224353</v>
      </c>
      <c r="AA382" s="99">
        <f>MIN((IFERROR(IF(AND($V382&lt;=AA$1,$W382&gt;=AA$1),INDEX(Reliability!F$23:F$50,MATCH($S382,Reliability!$C$23:$C$50,0)),0),0)*IF($T382="n/a",$D382*$Y382,$G382)+IFERROR(IF(AND($V382&lt;=AA$1,$W382&gt;=AA$1),INDEX(Reliability!F$23:F$50,MATCH($T382,Reliability!$C$23:$C$50,0)),0),0)*$H382*$X382*$Y382),$D382)*$R382</f>
        <v>45.375567922127132</v>
      </c>
      <c r="AB382" s="99">
        <f>MIN((IFERROR(IF(AND($V382&lt;=AB$1,$W382&gt;=AB$1),INDEX(Reliability!G$23:G$50,MATCH($S382,Reliability!$C$23:$C$50,0)),0),0)*IF($T382="n/a",$D382*$Y382,$G382)+IFERROR(IF(AND($V382&lt;=AB$1,$W382&gt;=AB$1),INDEX(Reliability!G$23:G$50,MATCH($T382,Reliability!$C$23:$C$50,0)),0),0)*$H382*$X382*$Y382),$D382)*$R382</f>
        <v>45.283366175029919</v>
      </c>
      <c r="AC382" s="99">
        <f>MIN((IFERROR(IF(AND($V382&lt;=AC$1,$W382&gt;=AC$1),INDEX(Reliability!H$23:H$50,MATCH($S382,Reliability!$C$23:$C$50,0)),0),0)*IF($T382="n/a",$D382*$Y382,$G382)+IFERROR(IF(AND($V382&lt;=AC$1,$W382&gt;=AC$1),INDEX(Reliability!H$23:H$50,MATCH($T382,Reliability!$C$23:$C$50,0)),0),0)*$H382*$X382*$Y382),$D382)*$R382</f>
        <v>45.592253140815785</v>
      </c>
      <c r="AD382" s="99">
        <f>MIN((IFERROR(IF(AND($V382&lt;=AD$1,$W382&gt;=AD$1),INDEX(Reliability!I$23:I$50,MATCH($S382,Reliability!$C$23:$C$50,0)),0),0)*IF($T382="n/a",$D382*$Y382,$G382)+IFERROR(IF(AND($V382&lt;=AD$1,$W382&gt;=AD$1),INDEX(Reliability!I$23:I$50,MATCH($T382,Reliability!$C$23:$C$50,0)),0),0)*$H382*$X382*$Y382),$D382)*$R382</f>
        <v>45.901140106601652</v>
      </c>
      <c r="AE382" s="99">
        <f>MIN((IFERROR(IF(AND($V382&lt;=AE$1,$W382&gt;=AE$1),INDEX(Reliability!J$23:J$50,MATCH($S382,Reliability!$C$23:$C$50,0)),0),0)*IF($T382="n/a",$D382*$Y382,$G382)+IFERROR(IF(AND($V382&lt;=AE$1,$W382&gt;=AE$1),INDEX(Reliability!J$23:J$50,MATCH($T382,Reliability!$C$23:$C$50,0)),0),0)*$H382*$X382*$Y382),$D382)*$R382</f>
        <v>45.470674471062125</v>
      </c>
      <c r="AF382" s="99">
        <f>MIN((IFERROR(IF(AND($V382&lt;=AF$1,$W382&gt;=AF$1),INDEX(Reliability!K$23:K$50,MATCH($S382,Reliability!$C$23:$C$50,0)),0),0)*IF($T382="n/a",$D382*$Y382,$G382)+IFERROR(IF(AND($V382&lt;=AF$1,$W382&gt;=AF$1),INDEX(Reliability!K$23:K$50,MATCH($T382,Reliability!$C$23:$C$50,0)),0),0)*$H382*$X382*$Y382),$D382)*$R382</f>
        <v>45.040208835522591</v>
      </c>
      <c r="AG382" s="99">
        <f>MIN((IFERROR(IF(AND($V382&lt;=AG$1,$W382&gt;=AG$1),INDEX(Reliability!L$23:L$50,MATCH($S382,Reliability!$C$23:$C$50,0)),0),0)*IF($T382="n/a",$D382*$Y382,$G382)+IFERROR(IF(AND($V382&lt;=AG$1,$W382&gt;=AG$1),INDEX(Reliability!L$23:L$50,MATCH($T382,Reliability!$C$23:$C$50,0)),0),0)*$H382*$X382*$Y382),$D382)*$R382</f>
        <v>45.14474122715469</v>
      </c>
      <c r="AH382" s="99">
        <f>MIN((IFERROR(IF(AND($V382&lt;=AH$1,$W382&gt;=AH$1),INDEX(Reliability!M$23:M$50,MATCH($S382,Reliability!$C$23:$C$50,0)),0),0)*IF($T382="n/a",$D382*$Y382,$G382)+IFERROR(IF(AND($V382&lt;=AH$1,$W382&gt;=AH$1),INDEX(Reliability!M$23:M$50,MATCH($T382,Reliability!$C$23:$C$50,0)),0),0)*$H382*$X382*$Y382),$D382)*$R382</f>
        <v>45.249273618786781</v>
      </c>
      <c r="AI382" s="99">
        <f>MIN((IFERROR(IF(AND($V382&lt;=AI$1,$W382&gt;=AI$1),INDEX(Reliability!N$23:N$50,MATCH($S382,Reliability!$C$23:$C$50,0)),0),0)*IF($T382="n/a",$D382*$Y382,$G382)+IFERROR(IF(AND($V382&lt;=AI$1,$W382&gt;=AI$1),INDEX(Reliability!N$23:N$50,MATCH($T382,Reliability!$C$23:$C$50,0)),0),0)*$H382*$X382*$Y382),$D382)*$R382</f>
        <v>45.353806010418872</v>
      </c>
      <c r="AJ382" s="99">
        <f>MIN((IFERROR(IF(AND($V382&lt;=AJ$1,$W382&gt;=AJ$1),INDEX(Reliability!O$23:O$50,MATCH($S382,Reliability!$C$23:$C$50,0)),0),0)*IF($T382="n/a",$D382*$Y382,$G382)+IFERROR(IF(AND($V382&lt;=AJ$1,$W382&gt;=AJ$1),INDEX(Reliability!O$23:O$50,MATCH($T382,Reliability!$C$23:$C$50,0)),0),0)*$H382*$X382*$Y382),$D382)*$R382</f>
        <v>45.45833840205097</v>
      </c>
      <c r="AK382" s="99">
        <f>MIN((IFERROR(IF(AND($V382&lt;=AK$1,$W382&gt;=AK$1),INDEX(Reliability!P$23:P$50,MATCH($S382,Reliability!$C$23:$C$50,0)),0),0)*IF($T382="n/a",$D382*$Y382,$G382)+IFERROR(IF(AND($V382&lt;=AK$1,$W382&gt;=AK$1),INDEX(Reliability!P$23:P$50,MATCH($T382,Reliability!$C$23:$C$50,0)),0),0)*$H382*$X382*$Y382),$D382)*$R382</f>
        <v>45.562870793683075</v>
      </c>
    </row>
    <row r="383" spans="2:37" x14ac:dyDescent="0.25">
      <c r="B383" s="118" t="str">
        <f>unique_contracts!B378</f>
        <v>DIABLO_7_UNIT 2</v>
      </c>
      <c r="C383" s="99" t="str">
        <f>unique_contracts!D378</f>
        <v>Online</v>
      </c>
      <c r="D383" s="117">
        <f>unique_contracts!J378</f>
        <v>1118</v>
      </c>
      <c r="E383" s="99">
        <f>unique_contracts!M378</f>
        <v>0</v>
      </c>
      <c r="F383" s="99">
        <f>unique_contracts!N378</f>
        <v>0</v>
      </c>
      <c r="G383" s="99">
        <f>unique_contracts!P378</f>
        <v>0</v>
      </c>
      <c r="H383" s="99">
        <f>unique_contracts!R378</f>
        <v>0</v>
      </c>
      <c r="I383" s="99">
        <f>unique_contracts!V378</f>
        <v>0</v>
      </c>
      <c r="J383" s="118" t="str">
        <f>unique_contracts!AB378</f>
        <v>Owned</v>
      </c>
      <c r="K383" s="99">
        <f>unique_contracts!AM378</f>
        <v>1899</v>
      </c>
      <c r="L383" s="99">
        <f>unique_contracts!AN378</f>
        <v>12</v>
      </c>
      <c r="M383" s="99">
        <f>unique_contracts!AO378</f>
        <v>30</v>
      </c>
      <c r="N383" s="99">
        <f>unique_contracts!AP378</f>
        <v>2025</v>
      </c>
      <c r="O383" s="99">
        <f>unique_contracts!AQ378</f>
        <v>8</v>
      </c>
      <c r="P383" s="99">
        <f>unique_contracts!AR378</f>
        <v>26</v>
      </c>
      <c r="Q383" s="99" t="str">
        <f>unique_contracts!BP378</f>
        <v>EnergyCapacity</v>
      </c>
      <c r="R383" s="99">
        <f t="shared" si="35"/>
        <v>1</v>
      </c>
      <c r="S383" s="99" t="str">
        <f>IFERROR(IF(AND(I383&gt;0,E383="NotHybrid"),_xlfn.CONCAT(MAX(MIN(ROUNDDOWN(I383/D383,0),8),4),INDEX(resources!$G:$G,MATCH(B383,resources!$A:$A,0))),INDEX(resources!$G:$G,MATCH(B383,resources!$A:$A,0))),"n/a")</f>
        <v>nuclear</v>
      </c>
      <c r="T383" s="99" t="str">
        <f t="shared" si="36"/>
        <v>n/a</v>
      </c>
      <c r="U383" s="99" t="str">
        <f t="shared" si="37"/>
        <v>nuclear</v>
      </c>
      <c r="V383" s="99">
        <f t="shared" si="38"/>
        <v>1900</v>
      </c>
      <c r="W383" s="99">
        <f t="shared" si="39"/>
        <v>2024</v>
      </c>
      <c r="X383" s="116">
        <f t="shared" si="40"/>
        <v>1</v>
      </c>
      <c r="Y383" s="116">
        <f t="shared" si="41"/>
        <v>1</v>
      </c>
      <c r="Z383" s="99">
        <f>MIN((IFERROR(IF(AND($V383&lt;=Z$1,$W383&gt;=Z$1),INDEX(Reliability!E$23:E$50,MATCH($S383,Reliability!$C$23:$C$50,0)),0),0)*IF($T383="n/a",$D383*$Y383,$G383)+IFERROR(IF(AND($V383&lt;=Z$1,$W383&gt;=Z$1),INDEX(Reliability!E$23:E$50,MATCH($T383,Reliability!$C$23:$C$50,0)),0),0)*$H383*$X383*$Y383),$D383)*$R383</f>
        <v>1043.7224156219218</v>
      </c>
      <c r="AA383" s="99">
        <f>MIN((IFERROR(IF(AND($V383&lt;=AA$1,$W383&gt;=AA$1),INDEX(Reliability!F$23:F$50,MATCH($S383,Reliability!$C$23:$C$50,0)),0),0)*IF($T383="n/a",$D383*$Y383,$G383)+IFERROR(IF(AND($V383&lt;=AA$1,$W383&gt;=AA$1),INDEX(Reliability!F$23:F$50,MATCH($T383,Reliability!$C$23:$C$50,0)),0),0)*$H383*$X383*$Y383),$D383)*$R383</f>
        <v>0</v>
      </c>
      <c r="AB383" s="99">
        <f>MIN((IFERROR(IF(AND($V383&lt;=AB$1,$W383&gt;=AB$1),INDEX(Reliability!G$23:G$50,MATCH($S383,Reliability!$C$23:$C$50,0)),0),0)*IF($T383="n/a",$D383*$Y383,$G383)+IFERROR(IF(AND($V383&lt;=AB$1,$W383&gt;=AB$1),INDEX(Reliability!G$23:G$50,MATCH($T383,Reliability!$C$23:$C$50,0)),0),0)*$H383*$X383*$Y383),$D383)*$R383</f>
        <v>0</v>
      </c>
      <c r="AC383" s="99">
        <f>MIN((IFERROR(IF(AND($V383&lt;=AC$1,$W383&gt;=AC$1),INDEX(Reliability!H$23:H$50,MATCH($S383,Reliability!$C$23:$C$50,0)),0),0)*IF($T383="n/a",$D383*$Y383,$G383)+IFERROR(IF(AND($V383&lt;=AC$1,$W383&gt;=AC$1),INDEX(Reliability!H$23:H$50,MATCH($T383,Reliability!$C$23:$C$50,0)),0),0)*$H383*$X383*$Y383),$D383)*$R383</f>
        <v>0</v>
      </c>
      <c r="AD383" s="99">
        <f>MIN((IFERROR(IF(AND($V383&lt;=AD$1,$W383&gt;=AD$1),INDEX(Reliability!I$23:I$50,MATCH($S383,Reliability!$C$23:$C$50,0)),0),0)*IF($T383="n/a",$D383*$Y383,$G383)+IFERROR(IF(AND($V383&lt;=AD$1,$W383&gt;=AD$1),INDEX(Reliability!I$23:I$50,MATCH($T383,Reliability!$C$23:$C$50,0)),0),0)*$H383*$X383*$Y383),$D383)*$R383</f>
        <v>0</v>
      </c>
      <c r="AE383" s="99">
        <f>MIN((IFERROR(IF(AND($V383&lt;=AE$1,$W383&gt;=AE$1),INDEX(Reliability!J$23:J$50,MATCH($S383,Reliability!$C$23:$C$50,0)),0),0)*IF($T383="n/a",$D383*$Y383,$G383)+IFERROR(IF(AND($V383&lt;=AE$1,$W383&gt;=AE$1),INDEX(Reliability!J$23:J$50,MATCH($T383,Reliability!$C$23:$C$50,0)),0),0)*$H383*$X383*$Y383),$D383)*$R383</f>
        <v>0</v>
      </c>
      <c r="AF383" s="99">
        <f>MIN((IFERROR(IF(AND($V383&lt;=AF$1,$W383&gt;=AF$1),INDEX(Reliability!K$23:K$50,MATCH($S383,Reliability!$C$23:$C$50,0)),0),0)*IF($T383="n/a",$D383*$Y383,$G383)+IFERROR(IF(AND($V383&lt;=AF$1,$W383&gt;=AF$1),INDEX(Reliability!K$23:K$50,MATCH($T383,Reliability!$C$23:$C$50,0)),0),0)*$H383*$X383*$Y383),$D383)*$R383</f>
        <v>0</v>
      </c>
      <c r="AG383" s="99">
        <f>MIN((IFERROR(IF(AND($V383&lt;=AG$1,$W383&gt;=AG$1),INDEX(Reliability!L$23:L$50,MATCH($S383,Reliability!$C$23:$C$50,0)),0),0)*IF($T383="n/a",$D383*$Y383,$G383)+IFERROR(IF(AND($V383&lt;=AG$1,$W383&gt;=AG$1),INDEX(Reliability!L$23:L$50,MATCH($T383,Reliability!$C$23:$C$50,0)),0),0)*$H383*$X383*$Y383),$D383)*$R383</f>
        <v>0</v>
      </c>
      <c r="AH383" s="99">
        <f>MIN((IFERROR(IF(AND($V383&lt;=AH$1,$W383&gt;=AH$1),INDEX(Reliability!M$23:M$50,MATCH($S383,Reliability!$C$23:$C$50,0)),0),0)*IF($T383="n/a",$D383*$Y383,$G383)+IFERROR(IF(AND($V383&lt;=AH$1,$W383&gt;=AH$1),INDEX(Reliability!M$23:M$50,MATCH($T383,Reliability!$C$23:$C$50,0)),0),0)*$H383*$X383*$Y383),$D383)*$R383</f>
        <v>0</v>
      </c>
      <c r="AI383" s="99">
        <f>MIN((IFERROR(IF(AND($V383&lt;=AI$1,$W383&gt;=AI$1),INDEX(Reliability!N$23:N$50,MATCH($S383,Reliability!$C$23:$C$50,0)),0),0)*IF($T383="n/a",$D383*$Y383,$G383)+IFERROR(IF(AND($V383&lt;=AI$1,$W383&gt;=AI$1),INDEX(Reliability!N$23:N$50,MATCH($T383,Reliability!$C$23:$C$50,0)),0),0)*$H383*$X383*$Y383),$D383)*$R383</f>
        <v>0</v>
      </c>
      <c r="AJ383" s="99">
        <f>MIN((IFERROR(IF(AND($V383&lt;=AJ$1,$W383&gt;=AJ$1),INDEX(Reliability!O$23:O$50,MATCH($S383,Reliability!$C$23:$C$50,0)),0),0)*IF($T383="n/a",$D383*$Y383,$G383)+IFERROR(IF(AND($V383&lt;=AJ$1,$W383&gt;=AJ$1),INDEX(Reliability!O$23:O$50,MATCH($T383,Reliability!$C$23:$C$50,0)),0),0)*$H383*$X383*$Y383),$D383)*$R383</f>
        <v>0</v>
      </c>
      <c r="AK383" s="99">
        <f>MIN((IFERROR(IF(AND($V383&lt;=AK$1,$W383&gt;=AK$1),INDEX(Reliability!P$23:P$50,MATCH($S383,Reliability!$C$23:$C$50,0)),0),0)*IF($T383="n/a",$D383*$Y383,$G383)+IFERROR(IF(AND($V383&lt;=AK$1,$W383&gt;=AK$1),INDEX(Reliability!P$23:P$50,MATCH($T383,Reliability!$C$23:$C$50,0)),0),0)*$H383*$X383*$Y383),$D383)*$R383</f>
        <v>0</v>
      </c>
    </row>
    <row r="384" spans="2:37" x14ac:dyDescent="0.25">
      <c r="B384" s="118" t="str">
        <f>unique_contracts!B379</f>
        <v>DIABLO_7_UNIT 1</v>
      </c>
      <c r="C384" s="99" t="str">
        <f>unique_contracts!D379</f>
        <v>Online</v>
      </c>
      <c r="D384" s="117">
        <f>unique_contracts!J379</f>
        <v>1122</v>
      </c>
      <c r="E384" s="99">
        <f>unique_contracts!M379</f>
        <v>0</v>
      </c>
      <c r="F384" s="99">
        <f>unique_contracts!N379</f>
        <v>0</v>
      </c>
      <c r="G384" s="99">
        <f>unique_contracts!P379</f>
        <v>0</v>
      </c>
      <c r="H384" s="99">
        <f>unique_contracts!R379</f>
        <v>0</v>
      </c>
      <c r="I384" s="99">
        <f>unique_contracts!V379</f>
        <v>0</v>
      </c>
      <c r="J384" s="118" t="str">
        <f>unique_contracts!AB379</f>
        <v>Owned</v>
      </c>
      <c r="K384" s="99">
        <f>unique_contracts!AM379</f>
        <v>1899</v>
      </c>
      <c r="L384" s="99">
        <f>unique_contracts!AN379</f>
        <v>12</v>
      </c>
      <c r="M384" s="99">
        <f>unique_contracts!AO379</f>
        <v>30</v>
      </c>
      <c r="N384" s="99">
        <f>unique_contracts!AP379</f>
        <v>2024</v>
      </c>
      <c r="O384" s="99">
        <f>unique_contracts!AQ379</f>
        <v>11</v>
      </c>
      <c r="P384" s="99">
        <f>unique_contracts!AR379</f>
        <v>2</v>
      </c>
      <c r="Q384" s="99" t="str">
        <f>unique_contracts!BP379</f>
        <v>EnergyCapacity</v>
      </c>
      <c r="R384" s="99">
        <f t="shared" ref="R384:R447" si="42">IF(AND(J384="Sell",ISNUMBER(SEARCH("Capacity",Q384))),-1,IF(AND(NOT(J384="Sell"),ISNUMBER(SEARCH("Capacity",Q384))),1,0))</f>
        <v>1</v>
      </c>
      <c r="S384" s="99" t="str">
        <f>IFERROR(IF(AND(I384&gt;0,E384="NotHybrid"),_xlfn.CONCAT(MAX(MIN(ROUNDDOWN(I384/D384,0),8),4),INDEX(resources!$G:$G,MATCH(B384,resources!$A:$A,0))),INDEX(resources!$G:$G,MATCH(B384,resources!$A:$A,0))),"n/a")</f>
        <v>nuclear</v>
      </c>
      <c r="T384" s="99" t="str">
        <f t="shared" ref="T384:T447" si="43">IFERROR(IF(NOT(E384="NotHybrid"),_xlfn.CONCAT(MAX(MIN(ROUNDDOWN(I384/H384,0),8),4),"hr_batteries"),"n/a"),"n/a")</f>
        <v>n/a</v>
      </c>
      <c r="U384" s="99" t="str">
        <f t="shared" ref="U384:U447" si="44">IF(T384="n/a",S384,"hybrid")</f>
        <v>nuclear</v>
      </c>
      <c r="V384" s="99">
        <f t="shared" ref="V384:V447" si="45">IFERROR(IF(DATE(K384,L384,M384)&lt;=DATE(K384,6,1),K384,K384+1),0)</f>
        <v>1900</v>
      </c>
      <c r="W384" s="99">
        <f t="shared" ref="W384:W447" si="46">IFERROR(IF(DATE(N384,O384,P384)&gt;=DATE(N384,10,1),N384,N384-1),0)</f>
        <v>2024</v>
      </c>
      <c r="X384" s="116">
        <f t="shared" ref="X384:X447" si="47">IF(OR(T384="n/a",NOT(F384="NO")),100%,IF(ISNUMBER(SEARCH("pv",S384)),MIN(G384/(1*(ROUNDDOWN(I384/H384,0)/4)),H384)/H384,IF(ISNUMBER(SEARCH("wind",S384)),MIN(G384/(2*(ROUNDDOWN(I384/H384,0)/4)),H384)/H384,1)))</f>
        <v>1</v>
      </c>
      <c r="Y384" s="116">
        <f t="shared" ref="Y384:Y447" si="48">IF(ISNUMBER(SEARCH("batteries",S384)),MIN(ROUNDDOWN(I384/D384,0)/4,1), IF(ISNUMBER(SEARCH("batteries",T384)),MIN(ROUNDDOWN(I384/H384,0)/4,1),1))</f>
        <v>1</v>
      </c>
      <c r="Z384" s="99">
        <f>MIN((IFERROR(IF(AND($V384&lt;=Z$1,$W384&gt;=Z$1),INDEX(Reliability!E$23:E$50,MATCH($S384,Reliability!$C$23:$C$50,0)),0),0)*IF($T384="n/a",$D384*$Y384,$G384)+IFERROR(IF(AND($V384&lt;=Z$1,$W384&gt;=Z$1),INDEX(Reliability!E$23:E$50,MATCH($T384,Reliability!$C$23:$C$50,0)),0),0)*$H384*$X384*$Y384),$D384)*$R384</f>
        <v>1047.4566639783507</v>
      </c>
      <c r="AA384" s="99">
        <f>MIN((IFERROR(IF(AND($V384&lt;=AA$1,$W384&gt;=AA$1),INDEX(Reliability!F$23:F$50,MATCH($S384,Reliability!$C$23:$C$50,0)),0),0)*IF($T384="n/a",$D384*$Y384,$G384)+IFERROR(IF(AND($V384&lt;=AA$1,$W384&gt;=AA$1),INDEX(Reliability!F$23:F$50,MATCH($T384,Reliability!$C$23:$C$50,0)),0),0)*$H384*$X384*$Y384),$D384)*$R384</f>
        <v>0</v>
      </c>
      <c r="AB384" s="99">
        <f>MIN((IFERROR(IF(AND($V384&lt;=AB$1,$W384&gt;=AB$1),INDEX(Reliability!G$23:G$50,MATCH($S384,Reliability!$C$23:$C$50,0)),0),0)*IF($T384="n/a",$D384*$Y384,$G384)+IFERROR(IF(AND($V384&lt;=AB$1,$W384&gt;=AB$1),INDEX(Reliability!G$23:G$50,MATCH($T384,Reliability!$C$23:$C$50,0)),0),0)*$H384*$X384*$Y384),$D384)*$R384</f>
        <v>0</v>
      </c>
      <c r="AC384" s="99">
        <f>MIN((IFERROR(IF(AND($V384&lt;=AC$1,$W384&gt;=AC$1),INDEX(Reliability!H$23:H$50,MATCH($S384,Reliability!$C$23:$C$50,0)),0),0)*IF($T384="n/a",$D384*$Y384,$G384)+IFERROR(IF(AND($V384&lt;=AC$1,$W384&gt;=AC$1),INDEX(Reliability!H$23:H$50,MATCH($T384,Reliability!$C$23:$C$50,0)),0),0)*$H384*$X384*$Y384),$D384)*$R384</f>
        <v>0</v>
      </c>
      <c r="AD384" s="99">
        <f>MIN((IFERROR(IF(AND($V384&lt;=AD$1,$W384&gt;=AD$1),INDEX(Reliability!I$23:I$50,MATCH($S384,Reliability!$C$23:$C$50,0)),0),0)*IF($T384="n/a",$D384*$Y384,$G384)+IFERROR(IF(AND($V384&lt;=AD$1,$W384&gt;=AD$1),INDEX(Reliability!I$23:I$50,MATCH($T384,Reliability!$C$23:$C$50,0)),0),0)*$H384*$X384*$Y384),$D384)*$R384</f>
        <v>0</v>
      </c>
      <c r="AE384" s="99">
        <f>MIN((IFERROR(IF(AND($V384&lt;=AE$1,$W384&gt;=AE$1),INDEX(Reliability!J$23:J$50,MATCH($S384,Reliability!$C$23:$C$50,0)),0),0)*IF($T384="n/a",$D384*$Y384,$G384)+IFERROR(IF(AND($V384&lt;=AE$1,$W384&gt;=AE$1),INDEX(Reliability!J$23:J$50,MATCH($T384,Reliability!$C$23:$C$50,0)),0),0)*$H384*$X384*$Y384),$D384)*$R384</f>
        <v>0</v>
      </c>
      <c r="AF384" s="99">
        <f>MIN((IFERROR(IF(AND($V384&lt;=AF$1,$W384&gt;=AF$1),INDEX(Reliability!K$23:K$50,MATCH($S384,Reliability!$C$23:$C$50,0)),0),0)*IF($T384="n/a",$D384*$Y384,$G384)+IFERROR(IF(AND($V384&lt;=AF$1,$W384&gt;=AF$1),INDEX(Reliability!K$23:K$50,MATCH($T384,Reliability!$C$23:$C$50,0)),0),0)*$H384*$X384*$Y384),$D384)*$R384</f>
        <v>0</v>
      </c>
      <c r="AG384" s="99">
        <f>MIN((IFERROR(IF(AND($V384&lt;=AG$1,$W384&gt;=AG$1),INDEX(Reliability!L$23:L$50,MATCH($S384,Reliability!$C$23:$C$50,0)),0),0)*IF($T384="n/a",$D384*$Y384,$G384)+IFERROR(IF(AND($V384&lt;=AG$1,$W384&gt;=AG$1),INDEX(Reliability!L$23:L$50,MATCH($T384,Reliability!$C$23:$C$50,0)),0),0)*$H384*$X384*$Y384),$D384)*$R384</f>
        <v>0</v>
      </c>
      <c r="AH384" s="99">
        <f>MIN((IFERROR(IF(AND($V384&lt;=AH$1,$W384&gt;=AH$1),INDEX(Reliability!M$23:M$50,MATCH($S384,Reliability!$C$23:$C$50,0)),0),0)*IF($T384="n/a",$D384*$Y384,$G384)+IFERROR(IF(AND($V384&lt;=AH$1,$W384&gt;=AH$1),INDEX(Reliability!M$23:M$50,MATCH($T384,Reliability!$C$23:$C$50,0)),0),0)*$H384*$X384*$Y384),$D384)*$R384</f>
        <v>0</v>
      </c>
      <c r="AI384" s="99">
        <f>MIN((IFERROR(IF(AND($V384&lt;=AI$1,$W384&gt;=AI$1),INDEX(Reliability!N$23:N$50,MATCH($S384,Reliability!$C$23:$C$50,0)),0),0)*IF($T384="n/a",$D384*$Y384,$G384)+IFERROR(IF(AND($V384&lt;=AI$1,$W384&gt;=AI$1),INDEX(Reliability!N$23:N$50,MATCH($T384,Reliability!$C$23:$C$50,0)),0),0)*$H384*$X384*$Y384),$D384)*$R384</f>
        <v>0</v>
      </c>
      <c r="AJ384" s="99">
        <f>MIN((IFERROR(IF(AND($V384&lt;=AJ$1,$W384&gt;=AJ$1),INDEX(Reliability!O$23:O$50,MATCH($S384,Reliability!$C$23:$C$50,0)),0),0)*IF($T384="n/a",$D384*$Y384,$G384)+IFERROR(IF(AND($V384&lt;=AJ$1,$W384&gt;=AJ$1),INDEX(Reliability!O$23:O$50,MATCH($T384,Reliability!$C$23:$C$50,0)),0),0)*$H384*$X384*$Y384),$D384)*$R384</f>
        <v>0</v>
      </c>
      <c r="AK384" s="99">
        <f>MIN((IFERROR(IF(AND($V384&lt;=AK$1,$W384&gt;=AK$1),INDEX(Reliability!P$23:P$50,MATCH($S384,Reliability!$C$23:$C$50,0)),0),0)*IF($T384="n/a",$D384*$Y384,$G384)+IFERROR(IF(AND($V384&lt;=AK$1,$W384&gt;=AK$1),INDEX(Reliability!P$23:P$50,MATCH($T384,Reliability!$C$23:$C$50,0)),0),0)*$H384*$X384*$Y384),$D384)*$R384</f>
        <v>0</v>
      </c>
    </row>
    <row r="385" spans="2:37" x14ac:dyDescent="0.25">
      <c r="B385" s="118" t="str">
        <f>unique_contracts!B380</f>
        <v>DAVIS_1_SOLAR2</v>
      </c>
      <c r="C385" s="99" t="str">
        <f>unique_contracts!D380</f>
        <v>Online</v>
      </c>
      <c r="D385" s="117">
        <f>unique_contracts!J380</f>
        <v>1</v>
      </c>
      <c r="E385" s="99">
        <f>unique_contracts!M380</f>
        <v>0</v>
      </c>
      <c r="F385" s="99">
        <f>unique_contracts!N380</f>
        <v>0</v>
      </c>
      <c r="G385" s="99">
        <f>unique_contracts!P380</f>
        <v>0</v>
      </c>
      <c r="H385" s="99">
        <f>unique_contracts!R380</f>
        <v>0</v>
      </c>
      <c r="I385" s="99">
        <f>unique_contracts!V380</f>
        <v>0</v>
      </c>
      <c r="J385" s="118" t="str">
        <f>unique_contracts!AB380</f>
        <v>Buy</v>
      </c>
      <c r="K385" s="99">
        <f>unique_contracts!AM380</f>
        <v>2013</v>
      </c>
      <c r="L385" s="99">
        <f>unique_contracts!AN380</f>
        <v>8</v>
      </c>
      <c r="M385" s="99">
        <f>unique_contracts!AO380</f>
        <v>5</v>
      </c>
      <c r="N385" s="99">
        <f>unique_contracts!AP380</f>
        <v>2033</v>
      </c>
      <c r="O385" s="99">
        <f>unique_contracts!AQ380</f>
        <v>8</v>
      </c>
      <c r="P385" s="99">
        <f>unique_contracts!AR380</f>
        <v>4</v>
      </c>
      <c r="Q385" s="99" t="str">
        <f>unique_contracts!BP380</f>
        <v>EnergyCapacity</v>
      </c>
      <c r="R385" s="99">
        <f t="shared" si="42"/>
        <v>1</v>
      </c>
      <c r="S385" s="99" t="str">
        <f>IFERROR(IF(AND(I385&gt;0,E385="NotHybrid"),_xlfn.CONCAT(MAX(MIN(ROUNDDOWN(I385/D385,0),8),4),INDEX(resources!$G:$G,MATCH(B385,resources!$A:$A,0))),INDEX(resources!$G:$G,MATCH(B385,resources!$A:$A,0))),"n/a")</f>
        <v>utility_pv</v>
      </c>
      <c r="T385" s="99" t="str">
        <f t="shared" si="43"/>
        <v>n/a</v>
      </c>
      <c r="U385" s="99" t="str">
        <f t="shared" si="44"/>
        <v>utility_pv</v>
      </c>
      <c r="V385" s="99">
        <f t="shared" si="45"/>
        <v>2014</v>
      </c>
      <c r="W385" s="99">
        <f t="shared" si="46"/>
        <v>2032</v>
      </c>
      <c r="X385" s="116">
        <f t="shared" si="47"/>
        <v>1</v>
      </c>
      <c r="Y385" s="116">
        <f t="shared" si="48"/>
        <v>1</v>
      </c>
      <c r="Z385" s="99">
        <f>MIN((IFERROR(IF(AND($V385&lt;=Z$1,$W385&gt;=Z$1),INDEX(Reliability!E$23:E$50,MATCH($S385,Reliability!$C$23:$C$50,0)),0),0)*IF($T385="n/a",$D385*$Y385,$G385)+IFERROR(IF(AND($V385&lt;=Z$1,$W385&gt;=Z$1),INDEX(Reliability!E$23:E$50,MATCH($T385,Reliability!$C$23:$C$50,0)),0),0)*$H385*$X385*$Y385),$D385)*$R385</f>
        <v>0.12434584155282009</v>
      </c>
      <c r="AA385" s="99">
        <f>MIN((IFERROR(IF(AND($V385&lt;=AA$1,$W385&gt;=AA$1),INDEX(Reliability!F$23:F$50,MATCH($S385,Reliability!$C$23:$C$50,0)),0),0)*IF($T385="n/a",$D385*$Y385,$G385)+IFERROR(IF(AND($V385&lt;=AA$1,$W385&gt;=AA$1),INDEX(Reliability!F$23:F$50,MATCH($T385,Reliability!$C$23:$C$50,0)),0),0)*$H385*$X385*$Y385),$D385)*$R385</f>
        <v>0.12102944303332039</v>
      </c>
      <c r="AB385" s="99">
        <f>MIN((IFERROR(IF(AND($V385&lt;=AB$1,$W385&gt;=AB$1),INDEX(Reliability!G$23:G$50,MATCH($S385,Reliability!$C$23:$C$50,0)),0),0)*IF($T385="n/a",$D385*$Y385,$G385)+IFERROR(IF(AND($V385&lt;=AB$1,$W385&gt;=AB$1),INDEX(Reliability!G$23:G$50,MATCH($T385,Reliability!$C$23:$C$50,0)),0),0)*$H385*$X385*$Y385),$D385)*$R385</f>
        <v>0.11771304451382068</v>
      </c>
      <c r="AC385" s="99">
        <f>MIN((IFERROR(IF(AND($V385&lt;=AC$1,$W385&gt;=AC$1),INDEX(Reliability!H$23:H$50,MATCH($S385,Reliability!$C$23:$C$50,0)),0),0)*IF($T385="n/a",$D385*$Y385,$G385)+IFERROR(IF(AND($V385&lt;=AC$1,$W385&gt;=AC$1),INDEX(Reliability!H$23:H$50,MATCH($T385,Reliability!$C$23:$C$50,0)),0),0)*$H385*$X385*$Y385),$D385)*$R385</f>
        <v>0.1001620473979912</v>
      </c>
      <c r="AD385" s="99">
        <f>MIN((IFERROR(IF(AND($V385&lt;=AD$1,$W385&gt;=AD$1),INDEX(Reliability!I$23:I$50,MATCH($S385,Reliability!$C$23:$C$50,0)),0),0)*IF($T385="n/a",$D385*$Y385,$G385)+IFERROR(IF(AND($V385&lt;=AD$1,$W385&gt;=AD$1),INDEX(Reliability!I$23:I$50,MATCH($T385,Reliability!$C$23:$C$50,0)),0),0)*$H385*$X385*$Y385),$D385)*$R385</f>
        <v>8.261105028216173E-2</v>
      </c>
      <c r="AE385" s="99">
        <f>MIN((IFERROR(IF(AND($V385&lt;=AE$1,$W385&gt;=AE$1),INDEX(Reliability!J$23:J$50,MATCH($S385,Reliability!$C$23:$C$50,0)),0),0)*IF($T385="n/a",$D385*$Y385,$G385)+IFERROR(IF(AND($V385&lt;=AE$1,$W385&gt;=AE$1),INDEX(Reliability!J$23:J$50,MATCH($T385,Reliability!$C$23:$C$50,0)),0),0)*$H385*$X385*$Y385),$D385)*$R385</f>
        <v>7.6604612550074003E-2</v>
      </c>
      <c r="AF385" s="99">
        <f>MIN((IFERROR(IF(AND($V385&lt;=AF$1,$W385&gt;=AF$1),INDEX(Reliability!K$23:K$50,MATCH($S385,Reliability!$C$23:$C$50,0)),0),0)*IF($T385="n/a",$D385*$Y385,$G385)+IFERROR(IF(AND($V385&lt;=AF$1,$W385&gt;=AF$1),INDEX(Reliability!K$23:K$50,MATCH($T385,Reliability!$C$23:$C$50,0)),0),0)*$H385*$X385*$Y385),$D385)*$R385</f>
        <v>7.0598174817986262E-2</v>
      </c>
      <c r="AG385" s="99">
        <f>MIN((IFERROR(IF(AND($V385&lt;=AG$1,$W385&gt;=AG$1),INDEX(Reliability!L$23:L$50,MATCH($S385,Reliability!$C$23:$C$50,0)),0),0)*IF($T385="n/a",$D385*$Y385,$G385)+IFERROR(IF(AND($V385&lt;=AG$1,$W385&gt;=AG$1),INDEX(Reliability!L$23:L$50,MATCH($T385,Reliability!$C$23:$C$50,0)),0),0)*$H385*$X385*$Y385),$D385)*$R385</f>
        <v>6.9278539854389004E-2</v>
      </c>
      <c r="AH385" s="99">
        <f>MIN((IFERROR(IF(AND($V385&lt;=AH$1,$W385&gt;=AH$1),INDEX(Reliability!M$23:M$50,MATCH($S385,Reliability!$C$23:$C$50,0)),0),0)*IF($T385="n/a",$D385*$Y385,$G385)+IFERROR(IF(AND($V385&lt;=AH$1,$W385&gt;=AH$1),INDEX(Reliability!M$23:M$50,MATCH($T385,Reliability!$C$23:$C$50,0)),0),0)*$H385*$X385*$Y385),$D385)*$R385</f>
        <v>6.7958904890791746E-2</v>
      </c>
      <c r="AI385" s="99">
        <f>MIN((IFERROR(IF(AND($V385&lt;=AI$1,$W385&gt;=AI$1),INDEX(Reliability!N$23:N$50,MATCH($S385,Reliability!$C$23:$C$50,0)),0),0)*IF($T385="n/a",$D385*$Y385,$G385)+IFERROR(IF(AND($V385&lt;=AI$1,$W385&gt;=AI$1),INDEX(Reliability!N$23:N$50,MATCH($T385,Reliability!$C$23:$C$50,0)),0),0)*$H385*$X385*$Y385),$D385)*$R385</f>
        <v>0</v>
      </c>
      <c r="AJ385" s="99">
        <f>MIN((IFERROR(IF(AND($V385&lt;=AJ$1,$W385&gt;=AJ$1),INDEX(Reliability!O$23:O$50,MATCH($S385,Reliability!$C$23:$C$50,0)),0),0)*IF($T385="n/a",$D385*$Y385,$G385)+IFERROR(IF(AND($V385&lt;=AJ$1,$W385&gt;=AJ$1),INDEX(Reliability!O$23:O$50,MATCH($T385,Reliability!$C$23:$C$50,0)),0),0)*$H385*$X385*$Y385),$D385)*$R385</f>
        <v>0</v>
      </c>
      <c r="AK385" s="99">
        <f>MIN((IFERROR(IF(AND($V385&lt;=AK$1,$W385&gt;=AK$1),INDEX(Reliability!P$23:P$50,MATCH($S385,Reliability!$C$23:$C$50,0)),0),0)*IF($T385="n/a",$D385*$Y385,$G385)+IFERROR(IF(AND($V385&lt;=AK$1,$W385&gt;=AK$1),INDEX(Reliability!P$23:P$50,MATCH($T385,Reliability!$C$23:$C$50,0)),0),0)*$H385*$X385*$Y385),$D385)*$R385</f>
        <v>0</v>
      </c>
    </row>
    <row r="386" spans="2:37" x14ac:dyDescent="0.25">
      <c r="B386" s="118" t="str">
        <f>unique_contracts!B381</f>
        <v>DAVIS_1_SOLAR1</v>
      </c>
      <c r="C386" s="99" t="str">
        <f>unique_contracts!D381</f>
        <v>Online</v>
      </c>
      <c r="D386" s="117">
        <f>unique_contracts!J381</f>
        <v>1</v>
      </c>
      <c r="E386" s="99">
        <f>unique_contracts!M381</f>
        <v>0</v>
      </c>
      <c r="F386" s="99">
        <f>unique_contracts!N381</f>
        <v>0</v>
      </c>
      <c r="G386" s="99">
        <f>unique_contracts!P381</f>
        <v>0</v>
      </c>
      <c r="H386" s="99">
        <f>unique_contracts!R381</f>
        <v>0</v>
      </c>
      <c r="I386" s="99">
        <f>unique_contracts!V381</f>
        <v>0</v>
      </c>
      <c r="J386" s="118" t="str">
        <f>unique_contracts!AB381</f>
        <v>Buy</v>
      </c>
      <c r="K386" s="99">
        <f>unique_contracts!AM381</f>
        <v>2013</v>
      </c>
      <c r="L386" s="99">
        <f>unique_contracts!AN381</f>
        <v>7</v>
      </c>
      <c r="M386" s="99">
        <f>unique_contracts!AO381</f>
        <v>1</v>
      </c>
      <c r="N386" s="99">
        <f>unique_contracts!AP381</f>
        <v>2033</v>
      </c>
      <c r="O386" s="99">
        <f>unique_contracts!AQ381</f>
        <v>6</v>
      </c>
      <c r="P386" s="99">
        <f>unique_contracts!AR381</f>
        <v>30</v>
      </c>
      <c r="Q386" s="99" t="str">
        <f>unique_contracts!BP381</f>
        <v>EnergyCapacity</v>
      </c>
      <c r="R386" s="99">
        <f t="shared" si="42"/>
        <v>1</v>
      </c>
      <c r="S386" s="99" t="str">
        <f>IFERROR(IF(AND(I386&gt;0,E386="NotHybrid"),_xlfn.CONCAT(MAX(MIN(ROUNDDOWN(I386/D386,0),8),4),INDEX(resources!$G:$G,MATCH(B386,resources!$A:$A,0))),INDEX(resources!$G:$G,MATCH(B386,resources!$A:$A,0))),"n/a")</f>
        <v>utility_pv</v>
      </c>
      <c r="T386" s="99" t="str">
        <f t="shared" si="43"/>
        <v>n/a</v>
      </c>
      <c r="U386" s="99" t="str">
        <f t="shared" si="44"/>
        <v>utility_pv</v>
      </c>
      <c r="V386" s="99">
        <f t="shared" si="45"/>
        <v>2014</v>
      </c>
      <c r="W386" s="99">
        <f t="shared" si="46"/>
        <v>2032</v>
      </c>
      <c r="X386" s="116">
        <f t="shared" si="47"/>
        <v>1</v>
      </c>
      <c r="Y386" s="116">
        <f t="shared" si="48"/>
        <v>1</v>
      </c>
      <c r="Z386" s="99">
        <f>MIN((IFERROR(IF(AND($V386&lt;=Z$1,$W386&gt;=Z$1),INDEX(Reliability!E$23:E$50,MATCH($S386,Reliability!$C$23:$C$50,0)),0),0)*IF($T386="n/a",$D386*$Y386,$G386)+IFERROR(IF(AND($V386&lt;=Z$1,$W386&gt;=Z$1),INDEX(Reliability!E$23:E$50,MATCH($T386,Reliability!$C$23:$C$50,0)),0),0)*$H386*$X386*$Y386),$D386)*$R386</f>
        <v>0.12434584155282009</v>
      </c>
      <c r="AA386" s="99">
        <f>MIN((IFERROR(IF(AND($V386&lt;=AA$1,$W386&gt;=AA$1),INDEX(Reliability!F$23:F$50,MATCH($S386,Reliability!$C$23:$C$50,0)),0),0)*IF($T386="n/a",$D386*$Y386,$G386)+IFERROR(IF(AND($V386&lt;=AA$1,$W386&gt;=AA$1),INDEX(Reliability!F$23:F$50,MATCH($T386,Reliability!$C$23:$C$50,0)),0),0)*$H386*$X386*$Y386),$D386)*$R386</f>
        <v>0.12102944303332039</v>
      </c>
      <c r="AB386" s="99">
        <f>MIN((IFERROR(IF(AND($V386&lt;=AB$1,$W386&gt;=AB$1),INDEX(Reliability!G$23:G$50,MATCH($S386,Reliability!$C$23:$C$50,0)),0),0)*IF($T386="n/a",$D386*$Y386,$G386)+IFERROR(IF(AND($V386&lt;=AB$1,$W386&gt;=AB$1),INDEX(Reliability!G$23:G$50,MATCH($T386,Reliability!$C$23:$C$50,0)),0),0)*$H386*$X386*$Y386),$D386)*$R386</f>
        <v>0.11771304451382068</v>
      </c>
      <c r="AC386" s="99">
        <f>MIN((IFERROR(IF(AND($V386&lt;=AC$1,$W386&gt;=AC$1),INDEX(Reliability!H$23:H$50,MATCH($S386,Reliability!$C$23:$C$50,0)),0),0)*IF($T386="n/a",$D386*$Y386,$G386)+IFERROR(IF(AND($V386&lt;=AC$1,$W386&gt;=AC$1),INDEX(Reliability!H$23:H$50,MATCH($T386,Reliability!$C$23:$C$50,0)),0),0)*$H386*$X386*$Y386),$D386)*$R386</f>
        <v>0.1001620473979912</v>
      </c>
      <c r="AD386" s="99">
        <f>MIN((IFERROR(IF(AND($V386&lt;=AD$1,$W386&gt;=AD$1),INDEX(Reliability!I$23:I$50,MATCH($S386,Reliability!$C$23:$C$50,0)),0),0)*IF($T386="n/a",$D386*$Y386,$G386)+IFERROR(IF(AND($V386&lt;=AD$1,$W386&gt;=AD$1),INDEX(Reliability!I$23:I$50,MATCH($T386,Reliability!$C$23:$C$50,0)),0),0)*$H386*$X386*$Y386),$D386)*$R386</f>
        <v>8.261105028216173E-2</v>
      </c>
      <c r="AE386" s="99">
        <f>MIN((IFERROR(IF(AND($V386&lt;=AE$1,$W386&gt;=AE$1),INDEX(Reliability!J$23:J$50,MATCH($S386,Reliability!$C$23:$C$50,0)),0),0)*IF($T386="n/a",$D386*$Y386,$G386)+IFERROR(IF(AND($V386&lt;=AE$1,$W386&gt;=AE$1),INDEX(Reliability!J$23:J$50,MATCH($T386,Reliability!$C$23:$C$50,0)),0),0)*$H386*$X386*$Y386),$D386)*$R386</f>
        <v>7.6604612550074003E-2</v>
      </c>
      <c r="AF386" s="99">
        <f>MIN((IFERROR(IF(AND($V386&lt;=AF$1,$W386&gt;=AF$1),INDEX(Reliability!K$23:K$50,MATCH($S386,Reliability!$C$23:$C$50,0)),0),0)*IF($T386="n/a",$D386*$Y386,$G386)+IFERROR(IF(AND($V386&lt;=AF$1,$W386&gt;=AF$1),INDEX(Reliability!K$23:K$50,MATCH($T386,Reliability!$C$23:$C$50,0)),0),0)*$H386*$X386*$Y386),$D386)*$R386</f>
        <v>7.0598174817986262E-2</v>
      </c>
      <c r="AG386" s="99">
        <f>MIN((IFERROR(IF(AND($V386&lt;=AG$1,$W386&gt;=AG$1),INDEX(Reliability!L$23:L$50,MATCH($S386,Reliability!$C$23:$C$50,0)),0),0)*IF($T386="n/a",$D386*$Y386,$G386)+IFERROR(IF(AND($V386&lt;=AG$1,$W386&gt;=AG$1),INDEX(Reliability!L$23:L$50,MATCH($T386,Reliability!$C$23:$C$50,0)),0),0)*$H386*$X386*$Y386),$D386)*$R386</f>
        <v>6.9278539854389004E-2</v>
      </c>
      <c r="AH386" s="99">
        <f>MIN((IFERROR(IF(AND($V386&lt;=AH$1,$W386&gt;=AH$1),INDEX(Reliability!M$23:M$50,MATCH($S386,Reliability!$C$23:$C$50,0)),0),0)*IF($T386="n/a",$D386*$Y386,$G386)+IFERROR(IF(AND($V386&lt;=AH$1,$W386&gt;=AH$1),INDEX(Reliability!M$23:M$50,MATCH($T386,Reliability!$C$23:$C$50,0)),0),0)*$H386*$X386*$Y386),$D386)*$R386</f>
        <v>6.7958904890791746E-2</v>
      </c>
      <c r="AI386" s="99">
        <f>MIN((IFERROR(IF(AND($V386&lt;=AI$1,$W386&gt;=AI$1),INDEX(Reliability!N$23:N$50,MATCH($S386,Reliability!$C$23:$C$50,0)),0),0)*IF($T386="n/a",$D386*$Y386,$G386)+IFERROR(IF(AND($V386&lt;=AI$1,$W386&gt;=AI$1),INDEX(Reliability!N$23:N$50,MATCH($T386,Reliability!$C$23:$C$50,0)),0),0)*$H386*$X386*$Y386),$D386)*$R386</f>
        <v>0</v>
      </c>
      <c r="AJ386" s="99">
        <f>MIN((IFERROR(IF(AND($V386&lt;=AJ$1,$W386&gt;=AJ$1),INDEX(Reliability!O$23:O$50,MATCH($S386,Reliability!$C$23:$C$50,0)),0),0)*IF($T386="n/a",$D386*$Y386,$G386)+IFERROR(IF(AND($V386&lt;=AJ$1,$W386&gt;=AJ$1),INDEX(Reliability!O$23:O$50,MATCH($T386,Reliability!$C$23:$C$50,0)),0),0)*$H386*$X386*$Y386),$D386)*$R386</f>
        <v>0</v>
      </c>
      <c r="AK386" s="99">
        <f>MIN((IFERROR(IF(AND($V386&lt;=AK$1,$W386&gt;=AK$1),INDEX(Reliability!P$23:P$50,MATCH($S386,Reliability!$C$23:$C$50,0)),0),0)*IF($T386="n/a",$D386*$Y386,$G386)+IFERROR(IF(AND($V386&lt;=AK$1,$W386&gt;=AK$1),INDEX(Reliability!P$23:P$50,MATCH($T386,Reliability!$C$23:$C$50,0)),0),0)*$H386*$X386*$Y386),$D386)*$R386</f>
        <v>0</v>
      </c>
    </row>
    <row r="387" spans="2:37" x14ac:dyDescent="0.25">
      <c r="B387" s="118" t="str">
        <f>unique_contracts!B382</f>
        <v>DAIRLD_1_MD2BM1</v>
      </c>
      <c r="C387" s="99" t="str">
        <f>unique_contracts!D382</f>
        <v>Online</v>
      </c>
      <c r="D387" s="117">
        <f>unique_contracts!J382</f>
        <v>0.8</v>
      </c>
      <c r="E387" s="99">
        <f>unique_contracts!M382</f>
        <v>0</v>
      </c>
      <c r="F387" s="99">
        <f>unique_contracts!N382</f>
        <v>0</v>
      </c>
      <c r="G387" s="99">
        <f>unique_contracts!P382</f>
        <v>0</v>
      </c>
      <c r="H387" s="99">
        <f>unique_contracts!R382</f>
        <v>0</v>
      </c>
      <c r="I387" s="99">
        <f>unique_contracts!V382</f>
        <v>0</v>
      </c>
      <c r="J387" s="118" t="str">
        <f>unique_contracts!AB382</f>
        <v>Buy</v>
      </c>
      <c r="K387" s="99">
        <f>unique_contracts!AM382</f>
        <v>2019</v>
      </c>
      <c r="L387" s="99">
        <f>unique_contracts!AN382</f>
        <v>1</v>
      </c>
      <c r="M387" s="99">
        <f>unique_contracts!AO382</f>
        <v>11</v>
      </c>
      <c r="N387" s="99">
        <f>unique_contracts!AP382</f>
        <v>2039</v>
      </c>
      <c r="O387" s="99">
        <f>unique_contracts!AQ382</f>
        <v>1</v>
      </c>
      <c r="P387" s="99">
        <f>unique_contracts!AR382</f>
        <v>10</v>
      </c>
      <c r="Q387" s="99" t="str">
        <f>unique_contracts!BP382</f>
        <v>EnergyCapacity</v>
      </c>
      <c r="R387" s="99">
        <f t="shared" si="42"/>
        <v>1</v>
      </c>
      <c r="S387" s="99" t="str">
        <f>IFERROR(IF(AND(I387&gt;0,E387="NotHybrid"),_xlfn.CONCAT(MAX(MIN(ROUNDDOWN(I387/D387,0),8),4),INDEX(resources!$G:$G,MATCH(B387,resources!$A:$A,0))),INDEX(resources!$G:$G,MATCH(B387,resources!$A:$A,0))),"n/a")</f>
        <v>biomass_wood</v>
      </c>
      <c r="T387" s="99" t="str">
        <f t="shared" si="43"/>
        <v>n/a</v>
      </c>
      <c r="U387" s="99" t="str">
        <f t="shared" si="44"/>
        <v>biomass_wood</v>
      </c>
      <c r="V387" s="99">
        <f t="shared" si="45"/>
        <v>2019</v>
      </c>
      <c r="W387" s="99">
        <f t="shared" si="46"/>
        <v>2038</v>
      </c>
      <c r="X387" s="116">
        <f t="shared" si="47"/>
        <v>1</v>
      </c>
      <c r="Y387" s="116">
        <f t="shared" si="48"/>
        <v>1</v>
      </c>
      <c r="Z387" s="99">
        <f>MIN((IFERROR(IF(AND($V387&lt;=Z$1,$W387&gt;=Z$1),INDEX(Reliability!E$23:E$50,MATCH($S387,Reliability!$C$23:$C$50,0)),0),0)*IF($T387="n/a",$D387*$Y387,$G387)+IFERROR(IF(AND($V387&lt;=Z$1,$W387&gt;=Z$1),INDEX(Reliability!E$23:E$50,MATCH($T387,Reliability!$C$23:$C$50,0)),0),0)*$H387*$X387*$Y387),$D387)*$R387</f>
        <v>0.62086370692625392</v>
      </c>
      <c r="AA387" s="99">
        <f>MIN((IFERROR(IF(AND($V387&lt;=AA$1,$W387&gt;=AA$1),INDEX(Reliability!F$23:F$50,MATCH($S387,Reliability!$C$23:$C$50,0)),0),0)*IF($T387="n/a",$D387*$Y387,$G387)+IFERROR(IF(AND($V387&lt;=AA$1,$W387&gt;=AA$1),INDEX(Reliability!F$23:F$50,MATCH($T387,Reliability!$C$23:$C$50,0)),0),0)*$H387*$X387*$Y387),$D387)*$R387</f>
        <v>0.63528476728130423</v>
      </c>
      <c r="AB387" s="99">
        <f>MIN((IFERROR(IF(AND($V387&lt;=AB$1,$W387&gt;=AB$1),INDEX(Reliability!G$23:G$50,MATCH($S387,Reliability!$C$23:$C$50,0)),0),0)*IF($T387="n/a",$D387*$Y387,$G387)+IFERROR(IF(AND($V387&lt;=AB$1,$W387&gt;=AB$1),INDEX(Reliability!G$23:G$50,MATCH($T387,Reliability!$C$23:$C$50,0)),0),0)*$H387*$X387*$Y387),$D387)*$R387</f>
        <v>0.64970582763635454</v>
      </c>
      <c r="AC387" s="99">
        <f>MIN((IFERROR(IF(AND($V387&lt;=AC$1,$W387&gt;=AC$1),INDEX(Reliability!H$23:H$50,MATCH($S387,Reliability!$C$23:$C$50,0)),0),0)*IF($T387="n/a",$D387*$Y387,$G387)+IFERROR(IF(AND($V387&lt;=AC$1,$W387&gt;=AC$1),INDEX(Reliability!H$23:H$50,MATCH($T387,Reliability!$C$23:$C$50,0)),0),0)*$H387*$X387*$Y387),$D387)*$R387</f>
        <v>0.65542230425140291</v>
      </c>
      <c r="AD387" s="99">
        <f>MIN((IFERROR(IF(AND($V387&lt;=AD$1,$W387&gt;=AD$1),INDEX(Reliability!I$23:I$50,MATCH($S387,Reliability!$C$23:$C$50,0)),0),0)*IF($T387="n/a",$D387*$Y387,$G387)+IFERROR(IF(AND($V387&lt;=AD$1,$W387&gt;=AD$1),INDEX(Reliability!I$23:I$50,MATCH($T387,Reliability!$C$23:$C$50,0)),0),0)*$H387*$X387*$Y387),$D387)*$R387</f>
        <v>0.66113878086645128</v>
      </c>
      <c r="AE387" s="99">
        <f>MIN((IFERROR(IF(AND($V387&lt;=AE$1,$W387&gt;=AE$1),INDEX(Reliability!J$23:J$50,MATCH($S387,Reliability!$C$23:$C$50,0)),0),0)*IF($T387="n/a",$D387*$Y387,$G387)+IFERROR(IF(AND($V387&lt;=AE$1,$W387&gt;=AE$1),INDEX(Reliability!J$23:J$50,MATCH($T387,Reliability!$C$23:$C$50,0)),0),0)*$H387*$X387*$Y387),$D387)*$R387</f>
        <v>0.65199032031588167</v>
      </c>
      <c r="AF387" s="99">
        <f>MIN((IFERROR(IF(AND($V387&lt;=AF$1,$W387&gt;=AF$1),INDEX(Reliability!K$23:K$50,MATCH($S387,Reliability!$C$23:$C$50,0)),0),0)*IF($T387="n/a",$D387*$Y387,$G387)+IFERROR(IF(AND($V387&lt;=AF$1,$W387&gt;=AF$1),INDEX(Reliability!K$23:K$50,MATCH($T387,Reliability!$C$23:$C$50,0)),0),0)*$H387*$X387*$Y387),$D387)*$R387</f>
        <v>0.64284185976531205</v>
      </c>
      <c r="AG387" s="99">
        <f>MIN((IFERROR(IF(AND($V387&lt;=AG$1,$W387&gt;=AG$1),INDEX(Reliability!L$23:L$50,MATCH($S387,Reliability!$C$23:$C$50,0)),0),0)*IF($T387="n/a",$D387*$Y387,$G387)+IFERROR(IF(AND($V387&lt;=AG$1,$W387&gt;=AG$1),INDEX(Reliability!L$23:L$50,MATCH($T387,Reliability!$C$23:$C$50,0)),0),0)*$H387*$X387*$Y387),$D387)*$R387</f>
        <v>0.65565204069151051</v>
      </c>
      <c r="AH387" s="99">
        <f>MIN((IFERROR(IF(AND($V387&lt;=AH$1,$W387&gt;=AH$1),INDEX(Reliability!M$23:M$50,MATCH($S387,Reliability!$C$23:$C$50,0)),0),0)*IF($T387="n/a",$D387*$Y387,$G387)+IFERROR(IF(AND($V387&lt;=AH$1,$W387&gt;=AH$1),INDEX(Reliability!M$23:M$50,MATCH($T387,Reliability!$C$23:$C$50,0)),0),0)*$H387*$X387*$Y387),$D387)*$R387</f>
        <v>0.66846222161770896</v>
      </c>
      <c r="AI387" s="99">
        <f>MIN((IFERROR(IF(AND($V387&lt;=AI$1,$W387&gt;=AI$1),INDEX(Reliability!N$23:N$50,MATCH($S387,Reliability!$C$23:$C$50,0)),0),0)*IF($T387="n/a",$D387*$Y387,$G387)+IFERROR(IF(AND($V387&lt;=AI$1,$W387&gt;=AI$1),INDEX(Reliability!N$23:N$50,MATCH($T387,Reliability!$C$23:$C$50,0)),0),0)*$H387*$X387*$Y387),$D387)*$R387</f>
        <v>0.68127240254390742</v>
      </c>
      <c r="AJ387" s="99">
        <f>MIN((IFERROR(IF(AND($V387&lt;=AJ$1,$W387&gt;=AJ$1),INDEX(Reliability!O$23:O$50,MATCH($S387,Reliability!$C$23:$C$50,0)),0),0)*IF($T387="n/a",$D387*$Y387,$G387)+IFERROR(IF(AND($V387&lt;=AJ$1,$W387&gt;=AJ$1),INDEX(Reliability!O$23:O$50,MATCH($T387,Reliability!$C$23:$C$50,0)),0),0)*$H387*$X387*$Y387),$D387)*$R387</f>
        <v>0.69408258347010587</v>
      </c>
      <c r="AK387" s="99">
        <f>MIN((IFERROR(IF(AND($V387&lt;=AK$1,$W387&gt;=AK$1),INDEX(Reliability!P$23:P$50,MATCH($S387,Reliability!$C$23:$C$50,0)),0),0)*IF($T387="n/a",$D387*$Y387,$G387)+IFERROR(IF(AND($V387&lt;=AK$1,$W387&gt;=AK$1),INDEX(Reliability!P$23:P$50,MATCH($T387,Reliability!$C$23:$C$50,0)),0),0)*$H387*$X387*$Y387),$D387)*$R387</f>
        <v>0.70689276439630422</v>
      </c>
    </row>
    <row r="388" spans="2:37" x14ac:dyDescent="0.25">
      <c r="B388" s="118" t="str">
        <f>unique_contracts!B383</f>
        <v>DAIRLD_1_MD1SL1</v>
      </c>
      <c r="C388" s="99" t="str">
        <f>unique_contracts!D383</f>
        <v>Online</v>
      </c>
      <c r="D388" s="117">
        <f>unique_contracts!J383</f>
        <v>1.5</v>
      </c>
      <c r="E388" s="99">
        <f>unique_contracts!M383</f>
        <v>0</v>
      </c>
      <c r="F388" s="99">
        <f>unique_contracts!N383</f>
        <v>0</v>
      </c>
      <c r="G388" s="99">
        <f>unique_contracts!P383</f>
        <v>0</v>
      </c>
      <c r="H388" s="99">
        <f>unique_contracts!R383</f>
        <v>0</v>
      </c>
      <c r="I388" s="99">
        <f>unique_contracts!V383</f>
        <v>0</v>
      </c>
      <c r="J388" s="118" t="str">
        <f>unique_contracts!AB383</f>
        <v>Buy</v>
      </c>
      <c r="K388" s="99">
        <f>unique_contracts!AM383</f>
        <v>2018</v>
      </c>
      <c r="L388" s="99">
        <f>unique_contracts!AN383</f>
        <v>1</v>
      </c>
      <c r="M388" s="99">
        <f>unique_contracts!AO383</f>
        <v>5</v>
      </c>
      <c r="N388" s="99">
        <f>unique_contracts!AP383</f>
        <v>2038</v>
      </c>
      <c r="O388" s="99">
        <f>unique_contracts!AQ383</f>
        <v>1</v>
      </c>
      <c r="P388" s="99">
        <f>unique_contracts!AR383</f>
        <v>4</v>
      </c>
      <c r="Q388" s="99" t="str">
        <f>unique_contracts!BP383</f>
        <v>EnergyCapacity</v>
      </c>
      <c r="R388" s="99">
        <f t="shared" si="42"/>
        <v>1</v>
      </c>
      <c r="S388" s="99" t="str">
        <f>IFERROR(IF(AND(I388&gt;0,E388="NotHybrid"),_xlfn.CONCAT(MAX(MIN(ROUNDDOWN(I388/D388,0),8),4),INDEX(resources!$G:$G,MATCH(B388,resources!$A:$A,0))),INDEX(resources!$G:$G,MATCH(B388,resources!$A:$A,0))),"n/a")</f>
        <v>utility_pv</v>
      </c>
      <c r="T388" s="99" t="str">
        <f t="shared" si="43"/>
        <v>n/a</v>
      </c>
      <c r="U388" s="99" t="str">
        <f t="shared" si="44"/>
        <v>utility_pv</v>
      </c>
      <c r="V388" s="99">
        <f t="shared" si="45"/>
        <v>2018</v>
      </c>
      <c r="W388" s="99">
        <f t="shared" si="46"/>
        <v>2037</v>
      </c>
      <c r="X388" s="116">
        <f t="shared" si="47"/>
        <v>1</v>
      </c>
      <c r="Y388" s="116">
        <f t="shared" si="48"/>
        <v>1</v>
      </c>
      <c r="Z388" s="99">
        <f>MIN((IFERROR(IF(AND($V388&lt;=Z$1,$W388&gt;=Z$1),INDEX(Reliability!E$23:E$50,MATCH($S388,Reliability!$C$23:$C$50,0)),0),0)*IF($T388="n/a",$D388*$Y388,$G388)+IFERROR(IF(AND($V388&lt;=Z$1,$W388&gt;=Z$1),INDEX(Reliability!E$23:E$50,MATCH($T388,Reliability!$C$23:$C$50,0)),0),0)*$H388*$X388*$Y388),$D388)*$R388</f>
        <v>0.18651876232923015</v>
      </c>
      <c r="AA388" s="99">
        <f>MIN((IFERROR(IF(AND($V388&lt;=AA$1,$W388&gt;=AA$1),INDEX(Reliability!F$23:F$50,MATCH($S388,Reliability!$C$23:$C$50,0)),0),0)*IF($T388="n/a",$D388*$Y388,$G388)+IFERROR(IF(AND($V388&lt;=AA$1,$W388&gt;=AA$1),INDEX(Reliability!F$23:F$50,MATCH($T388,Reliability!$C$23:$C$50,0)),0),0)*$H388*$X388*$Y388),$D388)*$R388</f>
        <v>0.18154416454998057</v>
      </c>
      <c r="AB388" s="99">
        <f>MIN((IFERROR(IF(AND($V388&lt;=AB$1,$W388&gt;=AB$1),INDEX(Reliability!G$23:G$50,MATCH($S388,Reliability!$C$23:$C$50,0)),0),0)*IF($T388="n/a",$D388*$Y388,$G388)+IFERROR(IF(AND($V388&lt;=AB$1,$W388&gt;=AB$1),INDEX(Reliability!G$23:G$50,MATCH($T388,Reliability!$C$23:$C$50,0)),0),0)*$H388*$X388*$Y388),$D388)*$R388</f>
        <v>0.17656956677073102</v>
      </c>
      <c r="AC388" s="99">
        <f>MIN((IFERROR(IF(AND($V388&lt;=AC$1,$W388&gt;=AC$1),INDEX(Reliability!H$23:H$50,MATCH($S388,Reliability!$C$23:$C$50,0)),0),0)*IF($T388="n/a",$D388*$Y388,$G388)+IFERROR(IF(AND($V388&lt;=AC$1,$W388&gt;=AC$1),INDEX(Reliability!H$23:H$50,MATCH($T388,Reliability!$C$23:$C$50,0)),0),0)*$H388*$X388*$Y388),$D388)*$R388</f>
        <v>0.15024307109698681</v>
      </c>
      <c r="AD388" s="99">
        <f>MIN((IFERROR(IF(AND($V388&lt;=AD$1,$W388&gt;=AD$1),INDEX(Reliability!I$23:I$50,MATCH($S388,Reliability!$C$23:$C$50,0)),0),0)*IF($T388="n/a",$D388*$Y388,$G388)+IFERROR(IF(AND($V388&lt;=AD$1,$W388&gt;=AD$1),INDEX(Reliability!I$23:I$50,MATCH($T388,Reliability!$C$23:$C$50,0)),0),0)*$H388*$X388*$Y388),$D388)*$R388</f>
        <v>0.12391657542324259</v>
      </c>
      <c r="AE388" s="99">
        <f>MIN((IFERROR(IF(AND($V388&lt;=AE$1,$W388&gt;=AE$1),INDEX(Reliability!J$23:J$50,MATCH($S388,Reliability!$C$23:$C$50,0)),0),0)*IF($T388="n/a",$D388*$Y388,$G388)+IFERROR(IF(AND($V388&lt;=AE$1,$W388&gt;=AE$1),INDEX(Reliability!J$23:J$50,MATCH($T388,Reliability!$C$23:$C$50,0)),0),0)*$H388*$X388*$Y388),$D388)*$R388</f>
        <v>0.114906918825111</v>
      </c>
      <c r="AF388" s="99">
        <f>MIN((IFERROR(IF(AND($V388&lt;=AF$1,$W388&gt;=AF$1),INDEX(Reliability!K$23:K$50,MATCH($S388,Reliability!$C$23:$C$50,0)),0),0)*IF($T388="n/a",$D388*$Y388,$G388)+IFERROR(IF(AND($V388&lt;=AF$1,$W388&gt;=AF$1),INDEX(Reliability!K$23:K$50,MATCH($T388,Reliability!$C$23:$C$50,0)),0),0)*$H388*$X388*$Y388),$D388)*$R388</f>
        <v>0.1058972622269794</v>
      </c>
      <c r="AG388" s="99">
        <f>MIN((IFERROR(IF(AND($V388&lt;=AG$1,$W388&gt;=AG$1),INDEX(Reliability!L$23:L$50,MATCH($S388,Reliability!$C$23:$C$50,0)),0),0)*IF($T388="n/a",$D388*$Y388,$G388)+IFERROR(IF(AND($V388&lt;=AG$1,$W388&gt;=AG$1),INDEX(Reliability!L$23:L$50,MATCH($T388,Reliability!$C$23:$C$50,0)),0),0)*$H388*$X388*$Y388),$D388)*$R388</f>
        <v>0.10391780978158351</v>
      </c>
      <c r="AH388" s="99">
        <f>MIN((IFERROR(IF(AND($V388&lt;=AH$1,$W388&gt;=AH$1),INDEX(Reliability!M$23:M$50,MATCH($S388,Reliability!$C$23:$C$50,0)),0),0)*IF($T388="n/a",$D388*$Y388,$G388)+IFERROR(IF(AND($V388&lt;=AH$1,$W388&gt;=AH$1),INDEX(Reliability!M$23:M$50,MATCH($T388,Reliability!$C$23:$C$50,0)),0),0)*$H388*$X388*$Y388),$D388)*$R388</f>
        <v>0.10193835733618761</v>
      </c>
      <c r="AI388" s="99">
        <f>MIN((IFERROR(IF(AND($V388&lt;=AI$1,$W388&gt;=AI$1),INDEX(Reliability!N$23:N$50,MATCH($S388,Reliability!$C$23:$C$50,0)),0),0)*IF($T388="n/a",$D388*$Y388,$G388)+IFERROR(IF(AND($V388&lt;=AI$1,$W388&gt;=AI$1),INDEX(Reliability!N$23:N$50,MATCH($T388,Reliability!$C$23:$C$50,0)),0),0)*$H388*$X388*$Y388),$D388)*$R388</f>
        <v>9.9958904890791733E-2</v>
      </c>
      <c r="AJ388" s="99">
        <f>MIN((IFERROR(IF(AND($V388&lt;=AJ$1,$W388&gt;=AJ$1),INDEX(Reliability!O$23:O$50,MATCH($S388,Reliability!$C$23:$C$50,0)),0),0)*IF($T388="n/a",$D388*$Y388,$G388)+IFERROR(IF(AND($V388&lt;=AJ$1,$W388&gt;=AJ$1),INDEX(Reliability!O$23:O$50,MATCH($T388,Reliability!$C$23:$C$50,0)),0),0)*$H388*$X388*$Y388),$D388)*$R388</f>
        <v>9.7979452445395854E-2</v>
      </c>
      <c r="AK388" s="99">
        <f>MIN((IFERROR(IF(AND($V388&lt;=AK$1,$W388&gt;=AK$1),INDEX(Reliability!P$23:P$50,MATCH($S388,Reliability!$C$23:$C$50,0)),0),0)*IF($T388="n/a",$D388*$Y388,$G388)+IFERROR(IF(AND($V388&lt;=AK$1,$W388&gt;=AK$1),INDEX(Reliability!P$23:P$50,MATCH($T388,Reliability!$C$23:$C$50,0)),0),0)*$H388*$X388*$Y388),$D388)*$R388</f>
        <v>9.6000000000000002E-2</v>
      </c>
    </row>
    <row r="389" spans="2:37" x14ac:dyDescent="0.25">
      <c r="B389" s="118" t="str">
        <f>unique_contracts!B384</f>
        <v>DAIRLD_1_CR1BM1</v>
      </c>
      <c r="C389" s="99" t="str">
        <f>unique_contracts!D384</f>
        <v>Online</v>
      </c>
      <c r="D389" s="117">
        <f>unique_contracts!J384</f>
        <v>2</v>
      </c>
      <c r="E389" s="99">
        <f>unique_contracts!M384</f>
        <v>0</v>
      </c>
      <c r="F389" s="99">
        <f>unique_contracts!N384</f>
        <v>0</v>
      </c>
      <c r="G389" s="99">
        <f>unique_contracts!P384</f>
        <v>0</v>
      </c>
      <c r="H389" s="99">
        <f>unique_contracts!R384</f>
        <v>0</v>
      </c>
      <c r="I389" s="99">
        <f>unique_contracts!V384</f>
        <v>0</v>
      </c>
      <c r="J389" s="118" t="str">
        <f>unique_contracts!AB384</f>
        <v>Buy</v>
      </c>
      <c r="K389" s="99">
        <f>unique_contracts!AM384</f>
        <v>2021</v>
      </c>
      <c r="L389" s="99">
        <f>unique_contracts!AN384</f>
        <v>10</v>
      </c>
      <c r="M389" s="99">
        <f>unique_contracts!AO384</f>
        <v>1</v>
      </c>
      <c r="N389" s="99">
        <f>unique_contracts!AP384</f>
        <v>2036</v>
      </c>
      <c r="O389" s="99">
        <f>unique_contracts!AQ384</f>
        <v>9</v>
      </c>
      <c r="P389" s="99">
        <f>unique_contracts!AR384</f>
        <v>30</v>
      </c>
      <c r="Q389" s="99" t="str">
        <f>unique_contracts!BP384</f>
        <v>EnergyCapacity</v>
      </c>
      <c r="R389" s="99">
        <f t="shared" si="42"/>
        <v>1</v>
      </c>
      <c r="S389" s="99" t="str">
        <f>IFERROR(IF(AND(I389&gt;0,E389="NotHybrid"),_xlfn.CONCAT(MAX(MIN(ROUNDDOWN(I389/D389,0),8),4),INDEX(resources!$G:$G,MATCH(B389,resources!$A:$A,0))),INDEX(resources!$G:$G,MATCH(B389,resources!$A:$A,0))),"n/a")</f>
        <v>biogas</v>
      </c>
      <c r="T389" s="99" t="str">
        <f t="shared" si="43"/>
        <v>n/a</v>
      </c>
      <c r="U389" s="99" t="str">
        <f t="shared" si="44"/>
        <v>biogas</v>
      </c>
      <c r="V389" s="99">
        <f t="shared" si="45"/>
        <v>2022</v>
      </c>
      <c r="W389" s="99">
        <f t="shared" si="46"/>
        <v>2035</v>
      </c>
      <c r="X389" s="116">
        <f t="shared" si="47"/>
        <v>1</v>
      </c>
      <c r="Y389" s="116">
        <f t="shared" si="48"/>
        <v>1</v>
      </c>
      <c r="Z389" s="99">
        <f>MIN((IFERROR(IF(AND($V389&lt;=Z$1,$W389&gt;=Z$1),INDEX(Reliability!E$23:E$50,MATCH($S389,Reliability!$C$23:$C$50,0)),0),0)*IF($T389="n/a",$D389*$Y389,$G389)+IFERROR(IF(AND($V389&lt;=Z$1,$W389&gt;=Z$1),INDEX(Reliability!E$23:E$50,MATCH($T389,Reliability!$C$23:$C$50,0)),0),0)*$H389*$X389*$Y389),$D389)*$R389</f>
        <v>1.4998701707796855</v>
      </c>
      <c r="AA389" s="99">
        <f>MIN((IFERROR(IF(AND($V389&lt;=AA$1,$W389&gt;=AA$1),INDEX(Reliability!F$23:F$50,MATCH($S389,Reliability!$C$23:$C$50,0)),0),0)*IF($T389="n/a",$D389*$Y389,$G389)+IFERROR(IF(AND($V389&lt;=AA$1,$W389&gt;=AA$1),INDEX(Reliability!F$23:F$50,MATCH($T389,Reliability!$C$23:$C$50,0)),0),0)*$H389*$X389*$Y389),$D389)*$R389</f>
        <v>1.5324295486549495</v>
      </c>
      <c r="AB389" s="99">
        <f>MIN((IFERROR(IF(AND($V389&lt;=AB$1,$W389&gt;=AB$1),INDEX(Reliability!G$23:G$50,MATCH($S389,Reliability!$C$23:$C$50,0)),0),0)*IF($T389="n/a",$D389*$Y389,$G389)+IFERROR(IF(AND($V389&lt;=AB$1,$W389&gt;=AB$1),INDEX(Reliability!G$23:G$50,MATCH($T389,Reliability!$C$23:$C$50,0)),0),0)*$H389*$X389*$Y389),$D389)*$R389</f>
        <v>1.5649889265302135</v>
      </c>
      <c r="AC389" s="99">
        <f>MIN((IFERROR(IF(AND($V389&lt;=AC$1,$W389&gt;=AC$1),INDEX(Reliability!H$23:H$50,MATCH($S389,Reliability!$C$23:$C$50,0)),0),0)*IF($T389="n/a",$D389*$Y389,$G389)+IFERROR(IF(AND($V389&lt;=AC$1,$W389&gt;=AC$1),INDEX(Reliability!H$23:H$50,MATCH($T389,Reliability!$C$23:$C$50,0)),0),0)*$H389*$X389*$Y389),$D389)*$R389</f>
        <v>1.5711314277531203</v>
      </c>
      <c r="AD389" s="99">
        <f>MIN((IFERROR(IF(AND($V389&lt;=AD$1,$W389&gt;=AD$1),INDEX(Reliability!I$23:I$50,MATCH($S389,Reliability!$C$23:$C$50,0)),0),0)*IF($T389="n/a",$D389*$Y389,$G389)+IFERROR(IF(AND($V389&lt;=AD$1,$W389&gt;=AD$1),INDEX(Reliability!I$23:I$50,MATCH($T389,Reliability!$C$23:$C$50,0)),0),0)*$H389*$X389*$Y389),$D389)*$R389</f>
        <v>1.5772739289760274</v>
      </c>
      <c r="AE389" s="99">
        <f>MIN((IFERROR(IF(AND($V389&lt;=AE$1,$W389&gt;=AE$1),INDEX(Reliability!J$23:J$50,MATCH($S389,Reliability!$C$23:$C$50,0)),0),0)*IF($T389="n/a",$D389*$Y389,$G389)+IFERROR(IF(AND($V389&lt;=AE$1,$W389&gt;=AE$1),INDEX(Reliability!J$23:J$50,MATCH($T389,Reliability!$C$23:$C$50,0)),0),0)*$H389*$X389*$Y389),$D389)*$R389</f>
        <v>1.554507940277277</v>
      </c>
      <c r="AF389" s="99">
        <f>MIN((IFERROR(IF(AND($V389&lt;=AF$1,$W389&gt;=AF$1),INDEX(Reliability!K$23:K$50,MATCH($S389,Reliability!$C$23:$C$50,0)),0),0)*IF($T389="n/a",$D389*$Y389,$G389)+IFERROR(IF(AND($V389&lt;=AF$1,$W389&gt;=AF$1),INDEX(Reliability!K$23:K$50,MATCH($T389,Reliability!$C$23:$C$50,0)),0),0)*$H389*$X389*$Y389),$D389)*$R389</f>
        <v>1.5317419515785264</v>
      </c>
      <c r="AG389" s="99">
        <f>MIN((IFERROR(IF(AND($V389&lt;=AG$1,$W389&gt;=AG$1),INDEX(Reliability!L$23:L$50,MATCH($S389,Reliability!$C$23:$C$50,0)),0),0)*IF($T389="n/a",$D389*$Y389,$G389)+IFERROR(IF(AND($V389&lt;=AG$1,$W389&gt;=AG$1),INDEX(Reliability!L$23:L$50,MATCH($T389,Reliability!$C$23:$C$50,0)),0),0)*$H389*$X389*$Y389),$D389)*$R389</f>
        <v>1.5684607028194648</v>
      </c>
      <c r="AH389" s="99">
        <f>MIN((IFERROR(IF(AND($V389&lt;=AH$1,$W389&gt;=AH$1),INDEX(Reliability!M$23:M$50,MATCH($S389,Reliability!$C$23:$C$50,0)),0),0)*IF($T389="n/a",$D389*$Y389,$G389)+IFERROR(IF(AND($V389&lt;=AH$1,$W389&gt;=AH$1),INDEX(Reliability!M$23:M$50,MATCH($T389,Reliability!$C$23:$C$50,0)),0),0)*$H389*$X389*$Y389),$D389)*$R389</f>
        <v>1.6051794540604032</v>
      </c>
      <c r="AI389" s="99">
        <f>MIN((IFERROR(IF(AND($V389&lt;=AI$1,$W389&gt;=AI$1),INDEX(Reliability!N$23:N$50,MATCH($S389,Reliability!$C$23:$C$50,0)),0),0)*IF($T389="n/a",$D389*$Y389,$G389)+IFERROR(IF(AND($V389&lt;=AI$1,$W389&gt;=AI$1),INDEX(Reliability!N$23:N$50,MATCH($T389,Reliability!$C$23:$C$50,0)),0),0)*$H389*$X389*$Y389),$D389)*$R389</f>
        <v>1.6418982053013416</v>
      </c>
      <c r="AJ389" s="99">
        <f>MIN((IFERROR(IF(AND($V389&lt;=AJ$1,$W389&gt;=AJ$1),INDEX(Reliability!O$23:O$50,MATCH($S389,Reliability!$C$23:$C$50,0)),0),0)*IF($T389="n/a",$D389*$Y389,$G389)+IFERROR(IF(AND($V389&lt;=AJ$1,$W389&gt;=AJ$1),INDEX(Reliability!O$23:O$50,MATCH($T389,Reliability!$C$23:$C$50,0)),0),0)*$H389*$X389*$Y389),$D389)*$R389</f>
        <v>1.6786169565422799</v>
      </c>
      <c r="AK389" s="99">
        <f>MIN((IFERROR(IF(AND($V389&lt;=AK$1,$W389&gt;=AK$1),INDEX(Reliability!P$23:P$50,MATCH($S389,Reliability!$C$23:$C$50,0)),0),0)*IF($T389="n/a",$D389*$Y389,$G389)+IFERROR(IF(AND($V389&lt;=AK$1,$W389&gt;=AK$1),INDEX(Reliability!P$23:P$50,MATCH($T389,Reliability!$C$23:$C$50,0)),0),0)*$H389*$X389*$Y389),$D389)*$R389</f>
        <v>1.7153357077832188</v>
      </c>
    </row>
    <row r="390" spans="2:37" x14ac:dyDescent="0.25">
      <c r="B390" s="118" t="str">
        <f>unique_contracts!B385</f>
        <v>CUYAMS_6_CUYSR1</v>
      </c>
      <c r="C390" s="99" t="str">
        <f>unique_contracts!D385</f>
        <v>Online</v>
      </c>
      <c r="D390" s="117">
        <f>unique_contracts!J385</f>
        <v>40</v>
      </c>
      <c r="E390" s="99">
        <f>unique_contracts!M385</f>
        <v>0</v>
      </c>
      <c r="F390" s="99">
        <f>unique_contracts!N385</f>
        <v>0</v>
      </c>
      <c r="G390" s="99">
        <f>unique_contracts!P385</f>
        <v>0</v>
      </c>
      <c r="H390" s="99">
        <f>unique_contracts!R385</f>
        <v>0</v>
      </c>
      <c r="I390" s="99">
        <f>unique_contracts!V385</f>
        <v>0</v>
      </c>
      <c r="J390" s="118" t="str">
        <f>unique_contracts!AB385</f>
        <v>Buy</v>
      </c>
      <c r="K390" s="99">
        <f>unique_contracts!AM385</f>
        <v>2019</v>
      </c>
      <c r="L390" s="99">
        <f>unique_contracts!AN385</f>
        <v>1</v>
      </c>
      <c r="M390" s="99">
        <f>unique_contracts!AO385</f>
        <v>1</v>
      </c>
      <c r="N390" s="99">
        <f>unique_contracts!AP385</f>
        <v>2043</v>
      </c>
      <c r="O390" s="99">
        <f>unique_contracts!AQ385</f>
        <v>12</v>
      </c>
      <c r="P390" s="99">
        <f>unique_contracts!AR385</f>
        <v>31</v>
      </c>
      <c r="Q390" s="99" t="str">
        <f>unique_contracts!BP385</f>
        <v>EnergyCapacity</v>
      </c>
      <c r="R390" s="99">
        <f t="shared" si="42"/>
        <v>1</v>
      </c>
      <c r="S390" s="99" t="str">
        <f>IFERROR(IF(AND(I390&gt;0,E390="NotHybrid"),_xlfn.CONCAT(MAX(MIN(ROUNDDOWN(I390/D390,0),8),4),INDEX(resources!$G:$G,MATCH(B390,resources!$A:$A,0))),INDEX(resources!$G:$G,MATCH(B390,resources!$A:$A,0))),"n/a")</f>
        <v>utility_pv</v>
      </c>
      <c r="T390" s="99" t="str">
        <f t="shared" si="43"/>
        <v>n/a</v>
      </c>
      <c r="U390" s="99" t="str">
        <f t="shared" si="44"/>
        <v>utility_pv</v>
      </c>
      <c r="V390" s="99">
        <f t="shared" si="45"/>
        <v>2019</v>
      </c>
      <c r="W390" s="99">
        <f t="shared" si="46"/>
        <v>2043</v>
      </c>
      <c r="X390" s="116">
        <f t="shared" si="47"/>
        <v>1</v>
      </c>
      <c r="Y390" s="116">
        <f t="shared" si="48"/>
        <v>1</v>
      </c>
      <c r="Z390" s="99">
        <f>MIN((IFERROR(IF(AND($V390&lt;=Z$1,$W390&gt;=Z$1),INDEX(Reliability!E$23:E$50,MATCH($S390,Reliability!$C$23:$C$50,0)),0),0)*IF($T390="n/a",$D390*$Y390,$G390)+IFERROR(IF(AND($V390&lt;=Z$1,$W390&gt;=Z$1),INDEX(Reliability!E$23:E$50,MATCH($T390,Reliability!$C$23:$C$50,0)),0),0)*$H390*$X390*$Y390),$D390)*$R390</f>
        <v>4.9738336621128036</v>
      </c>
      <c r="AA390" s="99">
        <f>MIN((IFERROR(IF(AND($V390&lt;=AA$1,$W390&gt;=AA$1),INDEX(Reliability!F$23:F$50,MATCH($S390,Reliability!$C$23:$C$50,0)),0),0)*IF($T390="n/a",$D390*$Y390,$G390)+IFERROR(IF(AND($V390&lt;=AA$1,$W390&gt;=AA$1),INDEX(Reliability!F$23:F$50,MATCH($T390,Reliability!$C$23:$C$50,0)),0),0)*$H390*$X390*$Y390),$D390)*$R390</f>
        <v>4.8411777213328158</v>
      </c>
      <c r="AB390" s="99">
        <f>MIN((IFERROR(IF(AND($V390&lt;=AB$1,$W390&gt;=AB$1),INDEX(Reliability!G$23:G$50,MATCH($S390,Reliability!$C$23:$C$50,0)),0),0)*IF($T390="n/a",$D390*$Y390,$G390)+IFERROR(IF(AND($V390&lt;=AB$1,$W390&gt;=AB$1),INDEX(Reliability!G$23:G$50,MATCH($T390,Reliability!$C$23:$C$50,0)),0),0)*$H390*$X390*$Y390),$D390)*$R390</f>
        <v>4.708521780552827</v>
      </c>
      <c r="AC390" s="99">
        <f>MIN((IFERROR(IF(AND($V390&lt;=AC$1,$W390&gt;=AC$1),INDEX(Reliability!H$23:H$50,MATCH($S390,Reliability!$C$23:$C$50,0)),0),0)*IF($T390="n/a",$D390*$Y390,$G390)+IFERROR(IF(AND($V390&lt;=AC$1,$W390&gt;=AC$1),INDEX(Reliability!H$23:H$50,MATCH($T390,Reliability!$C$23:$C$50,0)),0),0)*$H390*$X390*$Y390),$D390)*$R390</f>
        <v>4.0064818959196478</v>
      </c>
      <c r="AD390" s="99">
        <f>MIN((IFERROR(IF(AND($V390&lt;=AD$1,$W390&gt;=AD$1),INDEX(Reliability!I$23:I$50,MATCH($S390,Reliability!$C$23:$C$50,0)),0),0)*IF($T390="n/a",$D390*$Y390,$G390)+IFERROR(IF(AND($V390&lt;=AD$1,$W390&gt;=AD$1),INDEX(Reliability!I$23:I$50,MATCH($T390,Reliability!$C$23:$C$50,0)),0),0)*$H390*$X390*$Y390),$D390)*$R390</f>
        <v>3.3044420112864694</v>
      </c>
      <c r="AE390" s="99">
        <f>MIN((IFERROR(IF(AND($V390&lt;=AE$1,$W390&gt;=AE$1),INDEX(Reliability!J$23:J$50,MATCH($S390,Reliability!$C$23:$C$50,0)),0),0)*IF($T390="n/a",$D390*$Y390,$G390)+IFERROR(IF(AND($V390&lt;=AE$1,$W390&gt;=AE$1),INDEX(Reliability!J$23:J$50,MATCH($T390,Reliability!$C$23:$C$50,0)),0),0)*$H390*$X390*$Y390),$D390)*$R390</f>
        <v>3.0641845020029601</v>
      </c>
      <c r="AF390" s="99">
        <f>MIN((IFERROR(IF(AND($V390&lt;=AF$1,$W390&gt;=AF$1),INDEX(Reliability!K$23:K$50,MATCH($S390,Reliability!$C$23:$C$50,0)),0),0)*IF($T390="n/a",$D390*$Y390,$G390)+IFERROR(IF(AND($V390&lt;=AF$1,$W390&gt;=AF$1),INDEX(Reliability!K$23:K$50,MATCH($T390,Reliability!$C$23:$C$50,0)),0),0)*$H390*$X390*$Y390),$D390)*$R390</f>
        <v>2.8239269927194504</v>
      </c>
      <c r="AG390" s="99">
        <f>MIN((IFERROR(IF(AND($V390&lt;=AG$1,$W390&gt;=AG$1),INDEX(Reliability!L$23:L$50,MATCH($S390,Reliability!$C$23:$C$50,0)),0),0)*IF($T390="n/a",$D390*$Y390,$G390)+IFERROR(IF(AND($V390&lt;=AG$1,$W390&gt;=AG$1),INDEX(Reliability!L$23:L$50,MATCH($T390,Reliability!$C$23:$C$50,0)),0),0)*$H390*$X390*$Y390),$D390)*$R390</f>
        <v>2.7711415941755604</v>
      </c>
      <c r="AH390" s="99">
        <f>MIN((IFERROR(IF(AND($V390&lt;=AH$1,$W390&gt;=AH$1),INDEX(Reliability!M$23:M$50,MATCH($S390,Reliability!$C$23:$C$50,0)),0),0)*IF($T390="n/a",$D390*$Y390,$G390)+IFERROR(IF(AND($V390&lt;=AH$1,$W390&gt;=AH$1),INDEX(Reliability!M$23:M$50,MATCH($T390,Reliability!$C$23:$C$50,0)),0),0)*$H390*$X390*$Y390),$D390)*$R390</f>
        <v>2.71835619563167</v>
      </c>
      <c r="AI390" s="99">
        <f>MIN((IFERROR(IF(AND($V390&lt;=AI$1,$W390&gt;=AI$1),INDEX(Reliability!N$23:N$50,MATCH($S390,Reliability!$C$23:$C$50,0)),0),0)*IF($T390="n/a",$D390*$Y390,$G390)+IFERROR(IF(AND($V390&lt;=AI$1,$W390&gt;=AI$1),INDEX(Reliability!N$23:N$50,MATCH($T390,Reliability!$C$23:$C$50,0)),0),0)*$H390*$X390*$Y390),$D390)*$R390</f>
        <v>2.6655707970877796</v>
      </c>
      <c r="AJ390" s="99">
        <f>MIN((IFERROR(IF(AND($V390&lt;=AJ$1,$W390&gt;=AJ$1),INDEX(Reliability!O$23:O$50,MATCH($S390,Reliability!$C$23:$C$50,0)),0),0)*IF($T390="n/a",$D390*$Y390,$G390)+IFERROR(IF(AND($V390&lt;=AJ$1,$W390&gt;=AJ$1),INDEX(Reliability!O$23:O$50,MATCH($T390,Reliability!$C$23:$C$50,0)),0),0)*$H390*$X390*$Y390),$D390)*$R390</f>
        <v>2.6127853985438891</v>
      </c>
      <c r="AK390" s="99">
        <f>MIN((IFERROR(IF(AND($V390&lt;=AK$1,$W390&gt;=AK$1),INDEX(Reliability!P$23:P$50,MATCH($S390,Reliability!$C$23:$C$50,0)),0),0)*IF($T390="n/a",$D390*$Y390,$G390)+IFERROR(IF(AND($V390&lt;=AK$1,$W390&gt;=AK$1),INDEX(Reliability!P$23:P$50,MATCH($T390,Reliability!$C$23:$C$50,0)),0),0)*$H390*$X390*$Y390),$D390)*$R390</f>
        <v>2.56</v>
      </c>
    </row>
    <row r="391" spans="2:37" x14ac:dyDescent="0.25">
      <c r="B391" s="118" t="str">
        <f>unique_contracts!B386</f>
        <v>CUMBIA_1_SOLAR</v>
      </c>
      <c r="C391" s="99" t="str">
        <f>unique_contracts!D386</f>
        <v>Online</v>
      </c>
      <c r="D391" s="117">
        <f>unique_contracts!J386</f>
        <v>19</v>
      </c>
      <c r="E391" s="99">
        <f>unique_contracts!M386</f>
        <v>0</v>
      </c>
      <c r="F391" s="99">
        <f>unique_contracts!N386</f>
        <v>0</v>
      </c>
      <c r="G391" s="99">
        <f>unique_contracts!P386</f>
        <v>0</v>
      </c>
      <c r="H391" s="99">
        <f>unique_contracts!R386</f>
        <v>0</v>
      </c>
      <c r="I391" s="99">
        <f>unique_contracts!V386</f>
        <v>0</v>
      </c>
      <c r="J391" s="118" t="str">
        <f>unique_contracts!AB386</f>
        <v>Buy</v>
      </c>
      <c r="K391" s="99">
        <f>unique_contracts!AM386</f>
        <v>2015</v>
      </c>
      <c r="L391" s="99">
        <f>unique_contracts!AN386</f>
        <v>12</v>
      </c>
      <c r="M391" s="99">
        <f>unique_contracts!AO386</f>
        <v>14</v>
      </c>
      <c r="N391" s="99">
        <f>unique_contracts!AP386</f>
        <v>2035</v>
      </c>
      <c r="O391" s="99">
        <f>unique_contracts!AQ386</f>
        <v>12</v>
      </c>
      <c r="P391" s="99">
        <f>unique_contracts!AR386</f>
        <v>13</v>
      </c>
      <c r="Q391" s="99" t="str">
        <f>unique_contracts!BP386</f>
        <v>EnergyCapacity</v>
      </c>
      <c r="R391" s="99">
        <f t="shared" si="42"/>
        <v>1</v>
      </c>
      <c r="S391" s="99" t="str">
        <f>IFERROR(IF(AND(I391&gt;0,E391="NotHybrid"),_xlfn.CONCAT(MAX(MIN(ROUNDDOWN(I391/D391,0),8),4),INDEX(resources!$G:$G,MATCH(B391,resources!$A:$A,0))),INDEX(resources!$G:$G,MATCH(B391,resources!$A:$A,0))),"n/a")</f>
        <v>utility_pv</v>
      </c>
      <c r="T391" s="99" t="str">
        <f t="shared" si="43"/>
        <v>n/a</v>
      </c>
      <c r="U391" s="99" t="str">
        <f t="shared" si="44"/>
        <v>utility_pv</v>
      </c>
      <c r="V391" s="99">
        <f t="shared" si="45"/>
        <v>2016</v>
      </c>
      <c r="W391" s="99">
        <f t="shared" si="46"/>
        <v>2035</v>
      </c>
      <c r="X391" s="116">
        <f t="shared" si="47"/>
        <v>1</v>
      </c>
      <c r="Y391" s="116">
        <f t="shared" si="48"/>
        <v>1</v>
      </c>
      <c r="Z391" s="99">
        <f>MIN((IFERROR(IF(AND($V391&lt;=Z$1,$W391&gt;=Z$1),INDEX(Reliability!E$23:E$50,MATCH($S391,Reliability!$C$23:$C$50,0)),0),0)*IF($T391="n/a",$D391*$Y391,$G391)+IFERROR(IF(AND($V391&lt;=Z$1,$W391&gt;=Z$1),INDEX(Reliability!E$23:E$50,MATCH($T391,Reliability!$C$23:$C$50,0)),0),0)*$H391*$X391*$Y391),$D391)*$R391</f>
        <v>2.3625709895035816</v>
      </c>
      <c r="AA391" s="99">
        <f>MIN((IFERROR(IF(AND($V391&lt;=AA$1,$W391&gt;=AA$1),INDEX(Reliability!F$23:F$50,MATCH($S391,Reliability!$C$23:$C$50,0)),0),0)*IF($T391="n/a",$D391*$Y391,$G391)+IFERROR(IF(AND($V391&lt;=AA$1,$W391&gt;=AA$1),INDEX(Reliability!F$23:F$50,MATCH($T391,Reliability!$C$23:$C$50,0)),0),0)*$H391*$X391*$Y391),$D391)*$R391</f>
        <v>2.2995594176330876</v>
      </c>
      <c r="AB391" s="99">
        <f>MIN((IFERROR(IF(AND($V391&lt;=AB$1,$W391&gt;=AB$1),INDEX(Reliability!G$23:G$50,MATCH($S391,Reliability!$C$23:$C$50,0)),0),0)*IF($T391="n/a",$D391*$Y391,$G391)+IFERROR(IF(AND($V391&lt;=AB$1,$W391&gt;=AB$1),INDEX(Reliability!G$23:G$50,MATCH($T391,Reliability!$C$23:$C$50,0)),0),0)*$H391*$X391*$Y391),$D391)*$R391</f>
        <v>2.2365478457625931</v>
      </c>
      <c r="AC391" s="99">
        <f>MIN((IFERROR(IF(AND($V391&lt;=AC$1,$W391&gt;=AC$1),INDEX(Reliability!H$23:H$50,MATCH($S391,Reliability!$C$23:$C$50,0)),0),0)*IF($T391="n/a",$D391*$Y391,$G391)+IFERROR(IF(AND($V391&lt;=AC$1,$W391&gt;=AC$1),INDEX(Reliability!H$23:H$50,MATCH($T391,Reliability!$C$23:$C$50,0)),0),0)*$H391*$X391*$Y391),$D391)*$R391</f>
        <v>1.9030789005618327</v>
      </c>
      <c r="AD391" s="99">
        <f>MIN((IFERROR(IF(AND($V391&lt;=AD$1,$W391&gt;=AD$1),INDEX(Reliability!I$23:I$50,MATCH($S391,Reliability!$C$23:$C$50,0)),0),0)*IF($T391="n/a",$D391*$Y391,$G391)+IFERROR(IF(AND($V391&lt;=AD$1,$W391&gt;=AD$1),INDEX(Reliability!I$23:I$50,MATCH($T391,Reliability!$C$23:$C$50,0)),0),0)*$H391*$X391*$Y391),$D391)*$R391</f>
        <v>1.569609955361073</v>
      </c>
      <c r="AE391" s="99">
        <f>MIN((IFERROR(IF(AND($V391&lt;=AE$1,$W391&gt;=AE$1),INDEX(Reliability!J$23:J$50,MATCH($S391,Reliability!$C$23:$C$50,0)),0),0)*IF($T391="n/a",$D391*$Y391,$G391)+IFERROR(IF(AND($V391&lt;=AE$1,$W391&gt;=AE$1),INDEX(Reliability!J$23:J$50,MATCH($T391,Reliability!$C$23:$C$50,0)),0),0)*$H391*$X391*$Y391),$D391)*$R391</f>
        <v>1.4554876384514062</v>
      </c>
      <c r="AF391" s="99">
        <f>MIN((IFERROR(IF(AND($V391&lt;=AF$1,$W391&gt;=AF$1),INDEX(Reliability!K$23:K$50,MATCH($S391,Reliability!$C$23:$C$50,0)),0),0)*IF($T391="n/a",$D391*$Y391,$G391)+IFERROR(IF(AND($V391&lt;=AF$1,$W391&gt;=AF$1),INDEX(Reliability!K$23:K$50,MATCH($T391,Reliability!$C$23:$C$50,0)),0),0)*$H391*$X391*$Y391),$D391)*$R391</f>
        <v>1.3413653215417389</v>
      </c>
      <c r="AG391" s="99">
        <f>MIN((IFERROR(IF(AND($V391&lt;=AG$1,$W391&gt;=AG$1),INDEX(Reliability!L$23:L$50,MATCH($S391,Reliability!$C$23:$C$50,0)),0),0)*IF($T391="n/a",$D391*$Y391,$G391)+IFERROR(IF(AND($V391&lt;=AG$1,$W391&gt;=AG$1),INDEX(Reliability!L$23:L$50,MATCH($T391,Reliability!$C$23:$C$50,0)),0),0)*$H391*$X391*$Y391),$D391)*$R391</f>
        <v>1.316292257233391</v>
      </c>
      <c r="AH391" s="99">
        <f>MIN((IFERROR(IF(AND($V391&lt;=AH$1,$W391&gt;=AH$1),INDEX(Reliability!M$23:M$50,MATCH($S391,Reliability!$C$23:$C$50,0)),0),0)*IF($T391="n/a",$D391*$Y391,$G391)+IFERROR(IF(AND($V391&lt;=AH$1,$W391&gt;=AH$1),INDEX(Reliability!M$23:M$50,MATCH($T391,Reliability!$C$23:$C$50,0)),0),0)*$H391*$X391*$Y391),$D391)*$R391</f>
        <v>1.2912191929250432</v>
      </c>
      <c r="AI391" s="99">
        <f>MIN((IFERROR(IF(AND($V391&lt;=AI$1,$W391&gt;=AI$1),INDEX(Reliability!N$23:N$50,MATCH($S391,Reliability!$C$23:$C$50,0)),0),0)*IF($T391="n/a",$D391*$Y391,$G391)+IFERROR(IF(AND($V391&lt;=AI$1,$W391&gt;=AI$1),INDEX(Reliability!N$23:N$50,MATCH($T391,Reliability!$C$23:$C$50,0)),0),0)*$H391*$X391*$Y391),$D391)*$R391</f>
        <v>1.2661461286166953</v>
      </c>
      <c r="AJ391" s="99">
        <f>MIN((IFERROR(IF(AND($V391&lt;=AJ$1,$W391&gt;=AJ$1),INDEX(Reliability!O$23:O$50,MATCH($S391,Reliability!$C$23:$C$50,0)),0),0)*IF($T391="n/a",$D391*$Y391,$G391)+IFERROR(IF(AND($V391&lt;=AJ$1,$W391&gt;=AJ$1),INDEX(Reliability!O$23:O$50,MATCH($T391,Reliability!$C$23:$C$50,0)),0),0)*$H391*$X391*$Y391),$D391)*$R391</f>
        <v>1.2410730643083474</v>
      </c>
      <c r="AK391" s="99">
        <f>MIN((IFERROR(IF(AND($V391&lt;=AK$1,$W391&gt;=AK$1),INDEX(Reliability!P$23:P$50,MATCH($S391,Reliability!$C$23:$C$50,0)),0),0)*IF($T391="n/a",$D391*$Y391,$G391)+IFERROR(IF(AND($V391&lt;=AK$1,$W391&gt;=AK$1),INDEX(Reliability!P$23:P$50,MATCH($T391,Reliability!$C$23:$C$50,0)),0),0)*$H391*$X391*$Y391),$D391)*$R391</f>
        <v>1.216</v>
      </c>
    </row>
    <row r="392" spans="2:37" x14ac:dyDescent="0.25">
      <c r="B392" s="118" t="str">
        <f>unique_contracts!B387</f>
        <v>CTNWDP_1_QF</v>
      </c>
      <c r="C392" s="99" t="str">
        <f>unique_contracts!D387</f>
        <v>Online</v>
      </c>
      <c r="D392" s="117">
        <f>unique_contracts!J387</f>
        <v>0.1</v>
      </c>
      <c r="E392" s="99">
        <f>unique_contracts!M387</f>
        <v>0</v>
      </c>
      <c r="F392" s="99">
        <f>unique_contracts!N387</f>
        <v>0</v>
      </c>
      <c r="G392" s="99">
        <f>unique_contracts!P387</f>
        <v>0</v>
      </c>
      <c r="H392" s="99">
        <f>unique_contracts!R387</f>
        <v>0</v>
      </c>
      <c r="I392" s="99">
        <f>unique_contracts!V387</f>
        <v>0</v>
      </c>
      <c r="J392" s="118" t="str">
        <f>unique_contracts!AB387</f>
        <v>Buy</v>
      </c>
      <c r="K392" s="99">
        <f>unique_contracts!AM387</f>
        <v>1982</v>
      </c>
      <c r="L392" s="99">
        <f>unique_contracts!AN387</f>
        <v>12</v>
      </c>
      <c r="M392" s="99">
        <f>unique_contracts!AO387</f>
        <v>9</v>
      </c>
      <c r="N392" s="99">
        <f>unique_contracts!AP387</f>
        <v>2060</v>
      </c>
      <c r="O392" s="99">
        <f>unique_contracts!AQ387</f>
        <v>12</v>
      </c>
      <c r="P392" s="99">
        <f>unique_contracts!AR387</f>
        <v>31</v>
      </c>
      <c r="Q392" s="99" t="str">
        <f>unique_contracts!BP387</f>
        <v>EnergyCapacity</v>
      </c>
      <c r="R392" s="99">
        <f t="shared" si="42"/>
        <v>1</v>
      </c>
      <c r="S392" s="99" t="str">
        <f>IFERROR(IF(AND(I392&gt;0,E392="NotHybrid"),_xlfn.CONCAT(MAX(MIN(ROUNDDOWN(I392/D392,0),8),4),INDEX(resources!$G:$G,MATCH(B392,resources!$A:$A,0))),INDEX(resources!$G:$G,MATCH(B392,resources!$A:$A,0))),"n/a")</f>
        <v>small_hydro</v>
      </c>
      <c r="T392" s="99" t="str">
        <f t="shared" si="43"/>
        <v>n/a</v>
      </c>
      <c r="U392" s="99" t="str">
        <f t="shared" si="44"/>
        <v>small_hydro</v>
      </c>
      <c r="V392" s="99">
        <f t="shared" si="45"/>
        <v>1983</v>
      </c>
      <c r="W392" s="99">
        <f t="shared" si="46"/>
        <v>2060</v>
      </c>
      <c r="X392" s="116">
        <f t="shared" si="47"/>
        <v>1</v>
      </c>
      <c r="Y392" s="116">
        <f t="shared" si="48"/>
        <v>1</v>
      </c>
      <c r="Z392" s="99">
        <f>MIN((IFERROR(IF(AND($V392&lt;=Z$1,$W392&gt;=Z$1),INDEX(Reliability!E$23:E$50,MATCH($S392,Reliability!$C$23:$C$50,0)),0),0)*IF($T392="n/a",$D392*$Y392,$G392)+IFERROR(IF(AND($V392&lt;=Z$1,$W392&gt;=Z$1),INDEX(Reliability!E$23:E$50,MATCH($T392,Reliability!$C$23:$C$50,0)),0),0)*$H392*$X392*$Y392),$D392)*$R392</f>
        <v>3.6439596011147754E-2</v>
      </c>
      <c r="AA392" s="99">
        <f>MIN((IFERROR(IF(AND($V392&lt;=AA$1,$W392&gt;=AA$1),INDEX(Reliability!F$23:F$50,MATCH($S392,Reliability!$C$23:$C$50,0)),0),0)*IF($T392="n/a",$D392*$Y392,$G392)+IFERROR(IF(AND($V392&lt;=AA$1,$W392&gt;=AA$1),INDEX(Reliability!F$23:F$50,MATCH($T392,Reliability!$C$23:$C$50,0)),0),0)*$H392*$X392*$Y392),$D392)*$R392</f>
        <v>3.7392059696589923E-2</v>
      </c>
      <c r="AB392" s="99">
        <f>MIN((IFERROR(IF(AND($V392&lt;=AB$1,$W392&gt;=AB$1),INDEX(Reliability!G$23:G$50,MATCH($S392,Reliability!$C$23:$C$50,0)),0),0)*IF($T392="n/a",$D392*$Y392,$G392)+IFERROR(IF(AND($V392&lt;=AB$1,$W392&gt;=AB$1),INDEX(Reliability!G$23:G$50,MATCH($T392,Reliability!$C$23:$C$50,0)),0),0)*$H392*$X392*$Y392),$D392)*$R392</f>
        <v>3.8344523382032085E-2</v>
      </c>
      <c r="AC392" s="99">
        <f>MIN((IFERROR(IF(AND($V392&lt;=AC$1,$W392&gt;=AC$1),INDEX(Reliability!H$23:H$50,MATCH($S392,Reliability!$C$23:$C$50,0)),0),0)*IF($T392="n/a",$D392*$Y392,$G392)+IFERROR(IF(AND($V392&lt;=AC$1,$W392&gt;=AC$1),INDEX(Reliability!H$23:H$50,MATCH($T392,Reliability!$C$23:$C$50,0)),0),0)*$H392*$X392*$Y392),$D392)*$R392</f>
        <v>3.7626465915023138E-2</v>
      </c>
      <c r="AD392" s="99">
        <f>MIN((IFERROR(IF(AND($V392&lt;=AD$1,$W392&gt;=AD$1),INDEX(Reliability!I$23:I$50,MATCH($S392,Reliability!$C$23:$C$50,0)),0),0)*IF($T392="n/a",$D392*$Y392,$G392)+IFERROR(IF(AND($V392&lt;=AD$1,$W392&gt;=AD$1),INDEX(Reliability!I$23:I$50,MATCH($T392,Reliability!$C$23:$C$50,0)),0),0)*$H392*$X392*$Y392),$D392)*$R392</f>
        <v>3.6908408448014199E-2</v>
      </c>
      <c r="AE392" s="99">
        <f>MIN((IFERROR(IF(AND($V392&lt;=AE$1,$W392&gt;=AE$1),INDEX(Reliability!J$23:J$50,MATCH($S392,Reliability!$C$23:$C$50,0)),0),0)*IF($T392="n/a",$D392*$Y392,$G392)+IFERROR(IF(AND($V392&lt;=AE$1,$W392&gt;=AE$1),INDEX(Reliability!J$23:J$50,MATCH($T392,Reliability!$C$23:$C$50,0)),0),0)*$H392*$X392*$Y392),$D392)*$R392</f>
        <v>3.7986868084682657E-2</v>
      </c>
      <c r="AF392" s="99">
        <f>MIN((IFERROR(IF(AND($V392&lt;=AF$1,$W392&gt;=AF$1),INDEX(Reliability!K$23:K$50,MATCH($S392,Reliability!$C$23:$C$50,0)),0),0)*IF($T392="n/a",$D392*$Y392,$G392)+IFERROR(IF(AND($V392&lt;=AF$1,$W392&gt;=AF$1),INDEX(Reliability!K$23:K$50,MATCH($T392,Reliability!$C$23:$C$50,0)),0),0)*$H392*$X392*$Y392),$D392)*$R392</f>
        <v>3.9065327721351122E-2</v>
      </c>
      <c r="AG392" s="99">
        <f>MIN((IFERROR(IF(AND($V392&lt;=AG$1,$W392&gt;=AG$1),INDEX(Reliability!L$23:L$50,MATCH($S392,Reliability!$C$23:$C$50,0)),0),0)*IF($T392="n/a",$D392*$Y392,$G392)+IFERROR(IF(AND($V392&lt;=AG$1,$W392&gt;=AG$1),INDEX(Reliability!L$23:L$50,MATCH($T392,Reliability!$C$23:$C$50,0)),0),0)*$H392*$X392*$Y392),$D392)*$R392</f>
        <v>3.7417812303529918E-2</v>
      </c>
      <c r="AH392" s="99">
        <f>MIN((IFERROR(IF(AND($V392&lt;=AH$1,$W392&gt;=AH$1),INDEX(Reliability!M$23:M$50,MATCH($S392,Reliability!$C$23:$C$50,0)),0),0)*IF($T392="n/a",$D392*$Y392,$G392)+IFERROR(IF(AND($V392&lt;=AH$1,$W392&gt;=AH$1),INDEX(Reliability!M$23:M$50,MATCH($T392,Reliability!$C$23:$C$50,0)),0),0)*$H392*$X392*$Y392),$D392)*$R392</f>
        <v>3.5770296885708722E-2</v>
      </c>
      <c r="AI392" s="99">
        <f>MIN((IFERROR(IF(AND($V392&lt;=AI$1,$W392&gt;=AI$1),INDEX(Reliability!N$23:N$50,MATCH($S392,Reliability!$C$23:$C$50,0)),0),0)*IF($T392="n/a",$D392*$Y392,$G392)+IFERROR(IF(AND($V392&lt;=AI$1,$W392&gt;=AI$1),INDEX(Reliability!N$23:N$50,MATCH($T392,Reliability!$C$23:$C$50,0)),0),0)*$H392*$X392*$Y392),$D392)*$R392</f>
        <v>3.4122781467887518E-2</v>
      </c>
      <c r="AJ392" s="99">
        <f>MIN((IFERROR(IF(AND($V392&lt;=AJ$1,$W392&gt;=AJ$1),INDEX(Reliability!O$23:O$50,MATCH($S392,Reliability!$C$23:$C$50,0)),0),0)*IF($T392="n/a",$D392*$Y392,$G392)+IFERROR(IF(AND($V392&lt;=AJ$1,$W392&gt;=AJ$1),INDEX(Reliability!O$23:O$50,MATCH($T392,Reliability!$C$23:$C$50,0)),0),0)*$H392*$X392*$Y392),$D392)*$R392</f>
        <v>3.2475266050066322E-2</v>
      </c>
      <c r="AK392" s="99">
        <f>MIN((IFERROR(IF(AND($V392&lt;=AK$1,$W392&gt;=AK$1),INDEX(Reliability!P$23:P$50,MATCH($S392,Reliability!$C$23:$C$50,0)),0),0)*IF($T392="n/a",$D392*$Y392,$G392)+IFERROR(IF(AND($V392&lt;=AK$1,$W392&gt;=AK$1),INDEX(Reliability!P$23:P$50,MATCH($T392,Reliability!$C$23:$C$50,0)),0),0)*$H392*$X392*$Y392),$D392)*$R392</f>
        <v>3.0827750632245111E-2</v>
      </c>
    </row>
    <row r="393" spans="2:37" x14ac:dyDescent="0.25">
      <c r="B393" s="118" t="str">
        <f>unique_contracts!B388</f>
        <v>CSTRVL_7_QFUNTS</v>
      </c>
      <c r="C393" s="99" t="str">
        <f>unique_contracts!D388</f>
        <v>Online</v>
      </c>
      <c r="D393" s="117">
        <f>unique_contracts!J388</f>
        <v>1.74</v>
      </c>
      <c r="E393" s="99">
        <f>unique_contracts!M388</f>
        <v>0</v>
      </c>
      <c r="F393" s="99">
        <f>unique_contracts!N388</f>
        <v>0</v>
      </c>
      <c r="G393" s="99">
        <f>unique_contracts!P388</f>
        <v>0</v>
      </c>
      <c r="H393" s="99">
        <f>unique_contracts!R388</f>
        <v>0</v>
      </c>
      <c r="I393" s="99">
        <f>unique_contracts!V388</f>
        <v>0</v>
      </c>
      <c r="J393" s="118" t="str">
        <f>unique_contracts!AB388</f>
        <v>Buy</v>
      </c>
      <c r="K393" s="99">
        <f>unique_contracts!AM388</f>
        <v>1988</v>
      </c>
      <c r="L393" s="99">
        <f>unique_contracts!AN388</f>
        <v>8</v>
      </c>
      <c r="M393" s="99">
        <f>unique_contracts!AO388</f>
        <v>26</v>
      </c>
      <c r="N393" s="99">
        <f>unique_contracts!AP388</f>
        <v>2060</v>
      </c>
      <c r="O393" s="99">
        <f>unique_contracts!AQ388</f>
        <v>12</v>
      </c>
      <c r="P393" s="99">
        <f>unique_contracts!AR388</f>
        <v>31</v>
      </c>
      <c r="Q393" s="99" t="str">
        <f>unique_contracts!BP388</f>
        <v>EnergyCapacity</v>
      </c>
      <c r="R393" s="99">
        <f t="shared" si="42"/>
        <v>1</v>
      </c>
      <c r="S393" s="99" t="str">
        <f>IFERROR(IF(AND(I393&gt;0,E393="NotHybrid"),_xlfn.CONCAT(MAX(MIN(ROUNDDOWN(I393/D393,0),8),4),INDEX(resources!$G:$G,MATCH(B393,resources!$A:$A,0))),INDEX(resources!$G:$G,MATCH(B393,resources!$A:$A,0))),"n/a")</f>
        <v>cogen</v>
      </c>
      <c r="T393" s="99" t="str">
        <f t="shared" si="43"/>
        <v>n/a</v>
      </c>
      <c r="U393" s="99" t="str">
        <f t="shared" si="44"/>
        <v>cogen</v>
      </c>
      <c r="V393" s="99">
        <f t="shared" si="45"/>
        <v>1989</v>
      </c>
      <c r="W393" s="99">
        <f t="shared" si="46"/>
        <v>2060</v>
      </c>
      <c r="X393" s="116">
        <f t="shared" si="47"/>
        <v>1</v>
      </c>
      <c r="Y393" s="116">
        <f t="shared" si="48"/>
        <v>1</v>
      </c>
      <c r="Z393" s="99">
        <f>MIN((IFERROR(IF(AND($V393&lt;=Z$1,$W393&gt;=Z$1),INDEX(Reliability!E$23:E$50,MATCH($S393,Reliability!$C$23:$C$50,0)),0),0)*IF($T393="n/a",$D393*$Y393,$G393)+IFERROR(IF(AND($V393&lt;=Z$1,$W393&gt;=Z$1),INDEX(Reliability!E$23:E$50,MATCH($T393,Reliability!$C$23:$C$50,0)),0),0)*$H393*$X393*$Y393),$D393)*$R393</f>
        <v>1.6211868693534914</v>
      </c>
      <c r="AA393" s="99">
        <f>MIN((IFERROR(IF(AND($V393&lt;=AA$1,$W393&gt;=AA$1),INDEX(Reliability!F$23:F$50,MATCH($S393,Reliability!$C$23:$C$50,0)),0),0)*IF($T393="n/a",$D393*$Y393,$G393)+IFERROR(IF(AND($V393&lt;=AA$1,$W393&gt;=AA$1),INDEX(Reliability!F$23:F$50,MATCH($T393,Reliability!$C$23:$C$50,0)),0),0)*$H393*$X393*$Y393),$D393)*$R393</f>
        <v>1.6178993480430577</v>
      </c>
      <c r="AB393" s="99">
        <f>MIN((IFERROR(IF(AND($V393&lt;=AB$1,$W393&gt;=AB$1),INDEX(Reliability!G$23:G$50,MATCH($S393,Reliability!$C$23:$C$50,0)),0),0)*IF($T393="n/a",$D393*$Y393,$G393)+IFERROR(IF(AND($V393&lt;=AB$1,$W393&gt;=AB$1),INDEX(Reliability!G$23:G$50,MATCH($T393,Reliability!$C$23:$C$50,0)),0),0)*$H393*$X393*$Y393),$D393)*$R393</f>
        <v>1.6146118267326242</v>
      </c>
      <c r="AC393" s="99">
        <f>MIN((IFERROR(IF(AND($V393&lt;=AC$1,$W393&gt;=AC$1),INDEX(Reliability!H$23:H$50,MATCH($S393,Reliability!$C$23:$C$50,0)),0),0)*IF($T393="n/a",$D393*$Y393,$G393)+IFERROR(IF(AND($V393&lt;=AC$1,$W393&gt;=AC$1),INDEX(Reliability!H$23:H$50,MATCH($T393,Reliability!$C$23:$C$50,0)),0),0)*$H393*$X393*$Y393),$D393)*$R393</f>
        <v>1.6256254193651529</v>
      </c>
      <c r="AD393" s="99">
        <f>MIN((IFERROR(IF(AND($V393&lt;=AD$1,$W393&gt;=AD$1),INDEX(Reliability!I$23:I$50,MATCH($S393,Reliability!$C$23:$C$50,0)),0),0)*IF($T393="n/a",$D393*$Y393,$G393)+IFERROR(IF(AND($V393&lt;=AD$1,$W393&gt;=AD$1),INDEX(Reliability!I$23:I$50,MATCH($T393,Reliability!$C$23:$C$50,0)),0),0)*$H393*$X393*$Y393),$D393)*$R393</f>
        <v>1.6366390119976819</v>
      </c>
      <c r="AE393" s="99">
        <f>MIN((IFERROR(IF(AND($V393&lt;=AE$1,$W393&gt;=AE$1),INDEX(Reliability!J$23:J$50,MATCH($S393,Reliability!$C$23:$C$50,0)),0),0)*IF($T393="n/a",$D393*$Y393,$G393)+IFERROR(IF(AND($V393&lt;=AE$1,$W393&gt;=AE$1),INDEX(Reliability!J$23:J$50,MATCH($T393,Reliability!$C$23:$C$50,0)),0),0)*$H393*$X393*$Y393),$D393)*$R393</f>
        <v>1.6212904422059036</v>
      </c>
      <c r="AF393" s="99">
        <f>MIN((IFERROR(IF(AND($V393&lt;=AF$1,$W393&gt;=AF$1),INDEX(Reliability!K$23:K$50,MATCH($S393,Reliability!$C$23:$C$50,0)),0),0)*IF($T393="n/a",$D393*$Y393,$G393)+IFERROR(IF(AND($V393&lt;=AF$1,$W393&gt;=AF$1),INDEX(Reliability!K$23:K$50,MATCH($T393,Reliability!$C$23:$C$50,0)),0),0)*$H393*$X393*$Y393),$D393)*$R393</f>
        <v>1.6059418724141252</v>
      </c>
      <c r="AG393" s="99">
        <f>MIN((IFERROR(IF(AND($V393&lt;=AG$1,$W393&gt;=AG$1),INDEX(Reliability!L$23:L$50,MATCH($S393,Reliability!$C$23:$C$50,0)),0),0)*IF($T393="n/a",$D393*$Y393,$G393)+IFERROR(IF(AND($V393&lt;=AG$1,$W393&gt;=AG$1),INDEX(Reliability!L$23:L$50,MATCH($T393,Reliability!$C$23:$C$50,0)),0),0)*$H393*$X393*$Y393),$D393)*$R393</f>
        <v>1.6096690519518271</v>
      </c>
      <c r="AH393" s="99">
        <f>MIN((IFERROR(IF(AND($V393&lt;=AH$1,$W393&gt;=AH$1),INDEX(Reliability!M$23:M$50,MATCH($S393,Reliability!$C$23:$C$50,0)),0),0)*IF($T393="n/a",$D393*$Y393,$G393)+IFERROR(IF(AND($V393&lt;=AH$1,$W393&gt;=AH$1),INDEX(Reliability!M$23:M$50,MATCH($T393,Reliability!$C$23:$C$50,0)),0),0)*$H393*$X393*$Y393),$D393)*$R393</f>
        <v>1.6133962314895287</v>
      </c>
      <c r="AI393" s="99">
        <f>MIN((IFERROR(IF(AND($V393&lt;=AI$1,$W393&gt;=AI$1),INDEX(Reliability!N$23:N$50,MATCH($S393,Reliability!$C$23:$C$50,0)),0),0)*IF($T393="n/a",$D393*$Y393,$G393)+IFERROR(IF(AND($V393&lt;=AI$1,$W393&gt;=AI$1),INDEX(Reliability!N$23:N$50,MATCH($T393,Reliability!$C$23:$C$50,0)),0),0)*$H393*$X393*$Y393),$D393)*$R393</f>
        <v>1.6171234110272303</v>
      </c>
      <c r="AJ393" s="99">
        <f>MIN((IFERROR(IF(AND($V393&lt;=AJ$1,$W393&gt;=AJ$1),INDEX(Reliability!O$23:O$50,MATCH($S393,Reliability!$C$23:$C$50,0)),0),0)*IF($T393="n/a",$D393*$Y393,$G393)+IFERROR(IF(AND($V393&lt;=AJ$1,$W393&gt;=AJ$1),INDEX(Reliability!O$23:O$50,MATCH($T393,Reliability!$C$23:$C$50,0)),0),0)*$H393*$X393*$Y393),$D393)*$R393</f>
        <v>1.6208505905649322</v>
      </c>
      <c r="AK393" s="99">
        <f>MIN((IFERROR(IF(AND($V393&lt;=AK$1,$W393&gt;=AK$1),INDEX(Reliability!P$23:P$50,MATCH($S393,Reliability!$C$23:$C$50,0)),0),0)*IF($T393="n/a",$D393*$Y393,$G393)+IFERROR(IF(AND($V393&lt;=AK$1,$W393&gt;=AK$1),INDEX(Reliability!P$23:P$50,MATCH($T393,Reliability!$C$23:$C$50,0)),0),0)*$H393*$X393*$Y393),$D393)*$R393</f>
        <v>1.6245777701026343</v>
      </c>
    </row>
    <row r="394" spans="2:37" x14ac:dyDescent="0.25">
      <c r="B394" s="118" t="str">
        <f>unique_contracts!B389</f>
        <v>CSTOGA_6_LNDFIL</v>
      </c>
      <c r="C394" s="99" t="str">
        <f>unique_contracts!D389</f>
        <v>Online</v>
      </c>
      <c r="D394" s="117">
        <f>unique_contracts!J389</f>
        <v>0.84799999999999998</v>
      </c>
      <c r="E394" s="99">
        <f>unique_contracts!M389</f>
        <v>0</v>
      </c>
      <c r="F394" s="99">
        <f>unique_contracts!N389</f>
        <v>0</v>
      </c>
      <c r="G394" s="99">
        <f>unique_contracts!P389</f>
        <v>0</v>
      </c>
      <c r="H394" s="99">
        <f>unique_contracts!R389</f>
        <v>0</v>
      </c>
      <c r="I394" s="99">
        <f>unique_contracts!V389</f>
        <v>0</v>
      </c>
      <c r="J394" s="118" t="str">
        <f>unique_contracts!AB389</f>
        <v>Buy</v>
      </c>
      <c r="K394" s="99">
        <f>unique_contracts!AM389</f>
        <v>2014</v>
      </c>
      <c r="L394" s="99">
        <f>unique_contracts!AN389</f>
        <v>7</v>
      </c>
      <c r="M394" s="99">
        <f>unique_contracts!AO389</f>
        <v>7</v>
      </c>
      <c r="N394" s="99">
        <f>unique_contracts!AP389</f>
        <v>2024</v>
      </c>
      <c r="O394" s="99">
        <f>unique_contracts!AQ389</f>
        <v>7</v>
      </c>
      <c r="P394" s="99">
        <f>unique_contracts!AR389</f>
        <v>6</v>
      </c>
      <c r="Q394" s="99" t="str">
        <f>unique_contracts!BP389</f>
        <v>EnergyCapacity</v>
      </c>
      <c r="R394" s="99">
        <f t="shared" si="42"/>
        <v>1</v>
      </c>
      <c r="S394" s="99" t="str">
        <f>IFERROR(IF(AND(I394&gt;0,E394="NotHybrid"),_xlfn.CONCAT(MAX(MIN(ROUNDDOWN(I394/D394,0),8),4),INDEX(resources!$G:$G,MATCH(B394,resources!$A:$A,0))),INDEX(resources!$G:$G,MATCH(B394,resources!$A:$A,0))),"n/a")</f>
        <v>biomass_wood</v>
      </c>
      <c r="T394" s="99" t="str">
        <f t="shared" si="43"/>
        <v>n/a</v>
      </c>
      <c r="U394" s="99" t="str">
        <f t="shared" si="44"/>
        <v>biomass_wood</v>
      </c>
      <c r="V394" s="99">
        <f t="shared" si="45"/>
        <v>2015</v>
      </c>
      <c r="W394" s="99">
        <f t="shared" si="46"/>
        <v>2023</v>
      </c>
      <c r="X394" s="116">
        <f t="shared" si="47"/>
        <v>1</v>
      </c>
      <c r="Y394" s="116">
        <f t="shared" si="48"/>
        <v>1</v>
      </c>
      <c r="Z394" s="99">
        <f>MIN((IFERROR(IF(AND($V394&lt;=Z$1,$W394&gt;=Z$1),INDEX(Reliability!E$23:E$50,MATCH($S394,Reliability!$C$23:$C$50,0)),0),0)*IF($T394="n/a",$D394*$Y394,$G394)+IFERROR(IF(AND($V394&lt;=Z$1,$W394&gt;=Z$1),INDEX(Reliability!E$23:E$50,MATCH($T394,Reliability!$C$23:$C$50,0)),0),0)*$H394*$X394*$Y394),$D394)*$R394</f>
        <v>0</v>
      </c>
      <c r="AA394" s="99">
        <f>MIN((IFERROR(IF(AND($V394&lt;=AA$1,$W394&gt;=AA$1),INDEX(Reliability!F$23:F$50,MATCH($S394,Reliability!$C$23:$C$50,0)),0),0)*IF($T394="n/a",$D394*$Y394,$G394)+IFERROR(IF(AND($V394&lt;=AA$1,$W394&gt;=AA$1),INDEX(Reliability!F$23:F$50,MATCH($T394,Reliability!$C$23:$C$50,0)),0),0)*$H394*$X394*$Y394),$D394)*$R394</f>
        <v>0</v>
      </c>
      <c r="AB394" s="99">
        <f>MIN((IFERROR(IF(AND($V394&lt;=AB$1,$W394&gt;=AB$1),INDEX(Reliability!G$23:G$50,MATCH($S394,Reliability!$C$23:$C$50,0)),0),0)*IF($T394="n/a",$D394*$Y394,$G394)+IFERROR(IF(AND($V394&lt;=AB$1,$W394&gt;=AB$1),INDEX(Reliability!G$23:G$50,MATCH($T394,Reliability!$C$23:$C$50,0)),0),0)*$H394*$X394*$Y394),$D394)*$R394</f>
        <v>0</v>
      </c>
      <c r="AC394" s="99">
        <f>MIN((IFERROR(IF(AND($V394&lt;=AC$1,$W394&gt;=AC$1),INDEX(Reliability!H$23:H$50,MATCH($S394,Reliability!$C$23:$C$50,0)),0),0)*IF($T394="n/a",$D394*$Y394,$G394)+IFERROR(IF(AND($V394&lt;=AC$1,$W394&gt;=AC$1),INDEX(Reliability!H$23:H$50,MATCH($T394,Reliability!$C$23:$C$50,0)),0),0)*$H394*$X394*$Y394),$D394)*$R394</f>
        <v>0</v>
      </c>
      <c r="AD394" s="99">
        <f>MIN((IFERROR(IF(AND($V394&lt;=AD$1,$W394&gt;=AD$1),INDEX(Reliability!I$23:I$50,MATCH($S394,Reliability!$C$23:$C$50,0)),0),0)*IF($T394="n/a",$D394*$Y394,$G394)+IFERROR(IF(AND($V394&lt;=AD$1,$W394&gt;=AD$1),INDEX(Reliability!I$23:I$50,MATCH($T394,Reliability!$C$23:$C$50,0)),0),0)*$H394*$X394*$Y394),$D394)*$R394</f>
        <v>0</v>
      </c>
      <c r="AE394" s="99">
        <f>MIN((IFERROR(IF(AND($V394&lt;=AE$1,$W394&gt;=AE$1),INDEX(Reliability!J$23:J$50,MATCH($S394,Reliability!$C$23:$C$50,0)),0),0)*IF($T394="n/a",$D394*$Y394,$G394)+IFERROR(IF(AND($V394&lt;=AE$1,$W394&gt;=AE$1),INDEX(Reliability!J$23:J$50,MATCH($T394,Reliability!$C$23:$C$50,0)),0),0)*$H394*$X394*$Y394),$D394)*$R394</f>
        <v>0</v>
      </c>
      <c r="AF394" s="99">
        <f>MIN((IFERROR(IF(AND($V394&lt;=AF$1,$W394&gt;=AF$1),INDEX(Reliability!K$23:K$50,MATCH($S394,Reliability!$C$23:$C$50,0)),0),0)*IF($T394="n/a",$D394*$Y394,$G394)+IFERROR(IF(AND($V394&lt;=AF$1,$W394&gt;=AF$1),INDEX(Reliability!K$23:K$50,MATCH($T394,Reliability!$C$23:$C$50,0)),0),0)*$H394*$X394*$Y394),$D394)*$R394</f>
        <v>0</v>
      </c>
      <c r="AG394" s="99">
        <f>MIN((IFERROR(IF(AND($V394&lt;=AG$1,$W394&gt;=AG$1),INDEX(Reliability!L$23:L$50,MATCH($S394,Reliability!$C$23:$C$50,0)),0),0)*IF($T394="n/a",$D394*$Y394,$G394)+IFERROR(IF(AND($V394&lt;=AG$1,$W394&gt;=AG$1),INDEX(Reliability!L$23:L$50,MATCH($T394,Reliability!$C$23:$C$50,0)),0),0)*$H394*$X394*$Y394),$D394)*$R394</f>
        <v>0</v>
      </c>
      <c r="AH394" s="99">
        <f>MIN((IFERROR(IF(AND($V394&lt;=AH$1,$W394&gt;=AH$1),INDEX(Reliability!M$23:M$50,MATCH($S394,Reliability!$C$23:$C$50,0)),0),0)*IF($T394="n/a",$D394*$Y394,$G394)+IFERROR(IF(AND($V394&lt;=AH$1,$W394&gt;=AH$1),INDEX(Reliability!M$23:M$50,MATCH($T394,Reliability!$C$23:$C$50,0)),0),0)*$H394*$X394*$Y394),$D394)*$R394</f>
        <v>0</v>
      </c>
      <c r="AI394" s="99">
        <f>MIN((IFERROR(IF(AND($V394&lt;=AI$1,$W394&gt;=AI$1),INDEX(Reliability!N$23:N$50,MATCH($S394,Reliability!$C$23:$C$50,0)),0),0)*IF($T394="n/a",$D394*$Y394,$G394)+IFERROR(IF(AND($V394&lt;=AI$1,$W394&gt;=AI$1),INDEX(Reliability!N$23:N$50,MATCH($T394,Reliability!$C$23:$C$50,0)),0),0)*$H394*$X394*$Y394),$D394)*$R394</f>
        <v>0</v>
      </c>
      <c r="AJ394" s="99">
        <f>MIN((IFERROR(IF(AND($V394&lt;=AJ$1,$W394&gt;=AJ$1),INDEX(Reliability!O$23:O$50,MATCH($S394,Reliability!$C$23:$C$50,0)),0),0)*IF($T394="n/a",$D394*$Y394,$G394)+IFERROR(IF(AND($V394&lt;=AJ$1,$W394&gt;=AJ$1),INDEX(Reliability!O$23:O$50,MATCH($T394,Reliability!$C$23:$C$50,0)),0),0)*$H394*$X394*$Y394),$D394)*$R394</f>
        <v>0</v>
      </c>
      <c r="AK394" s="99">
        <f>MIN((IFERROR(IF(AND($V394&lt;=AK$1,$W394&gt;=AK$1),INDEX(Reliability!P$23:P$50,MATCH($S394,Reliability!$C$23:$C$50,0)),0),0)*IF($T394="n/a",$D394*$Y394,$G394)+IFERROR(IF(AND($V394&lt;=AK$1,$W394&gt;=AK$1),INDEX(Reliability!P$23:P$50,MATCH($T394,Reliability!$C$23:$C$50,0)),0),0)*$H394*$X394*$Y394),$D394)*$R394</f>
        <v>0</v>
      </c>
    </row>
    <row r="395" spans="2:37" x14ac:dyDescent="0.25">
      <c r="B395" s="118" t="str">
        <f>unique_contracts!B390</f>
        <v>CROKET_7_UNIT</v>
      </c>
      <c r="C395" s="99" t="str">
        <f>unique_contracts!D390</f>
        <v>Online</v>
      </c>
      <c r="D395" s="117">
        <f>unique_contracts!J390</f>
        <v>240</v>
      </c>
      <c r="E395" s="99">
        <f>unique_contracts!M390</f>
        <v>0</v>
      </c>
      <c r="F395" s="99">
        <f>unique_contracts!N390</f>
        <v>0</v>
      </c>
      <c r="G395" s="99">
        <f>unique_contracts!P390</f>
        <v>0</v>
      </c>
      <c r="H395" s="99">
        <f>unique_contracts!R390</f>
        <v>0</v>
      </c>
      <c r="I395" s="99">
        <f>unique_contracts!V390</f>
        <v>0</v>
      </c>
      <c r="J395" s="118" t="str">
        <f>unique_contracts!AB390</f>
        <v>Buy</v>
      </c>
      <c r="K395" s="99">
        <f>unique_contracts!AM390</f>
        <v>1996</v>
      </c>
      <c r="L395" s="99">
        <f>unique_contracts!AN390</f>
        <v>5</v>
      </c>
      <c r="M395" s="99">
        <f>unique_contracts!AO390</f>
        <v>27</v>
      </c>
      <c r="N395" s="99">
        <f>unique_contracts!AP390</f>
        <v>2026</v>
      </c>
      <c r="O395" s="99">
        <f>unique_contracts!AQ390</f>
        <v>5</v>
      </c>
      <c r="P395" s="99">
        <f>unique_contracts!AR390</f>
        <v>26</v>
      </c>
      <c r="Q395" s="99" t="str">
        <f>unique_contracts!BP390</f>
        <v>EnergyCapacity</v>
      </c>
      <c r="R395" s="99">
        <f t="shared" si="42"/>
        <v>1</v>
      </c>
      <c r="S395" s="99" t="str">
        <f>IFERROR(IF(AND(I395&gt;0,E395="NotHybrid"),_xlfn.CONCAT(MAX(MIN(ROUNDDOWN(I395/D395,0),8),4),INDEX(resources!$G:$G,MATCH(B395,resources!$A:$A,0))),INDEX(resources!$G:$G,MATCH(B395,resources!$A:$A,0))),"n/a")</f>
        <v>cogen</v>
      </c>
      <c r="T395" s="99" t="str">
        <f t="shared" si="43"/>
        <v>n/a</v>
      </c>
      <c r="U395" s="99" t="str">
        <f t="shared" si="44"/>
        <v>cogen</v>
      </c>
      <c r="V395" s="99">
        <f t="shared" si="45"/>
        <v>1996</v>
      </c>
      <c r="W395" s="99">
        <f t="shared" si="46"/>
        <v>2025</v>
      </c>
      <c r="X395" s="116">
        <f t="shared" si="47"/>
        <v>1</v>
      </c>
      <c r="Y395" s="116">
        <f t="shared" si="48"/>
        <v>1</v>
      </c>
      <c r="Z395" s="99">
        <f>MIN((IFERROR(IF(AND($V395&lt;=Z$1,$W395&gt;=Z$1),INDEX(Reliability!E$23:E$50,MATCH($S395,Reliability!$C$23:$C$50,0)),0),0)*IF($T395="n/a",$D395*$Y395,$G395)+IFERROR(IF(AND($V395&lt;=Z$1,$W395&gt;=Z$1),INDEX(Reliability!E$23:E$50,MATCH($T395,Reliability!$C$23:$C$50,0)),0),0)*$H395*$X395*$Y395),$D395)*$R395</f>
        <v>223.61198197979192</v>
      </c>
      <c r="AA395" s="99">
        <f>MIN((IFERROR(IF(AND($V395&lt;=AA$1,$W395&gt;=AA$1),INDEX(Reliability!F$23:F$50,MATCH($S395,Reliability!$C$23:$C$50,0)),0),0)*IF($T395="n/a",$D395*$Y395,$G395)+IFERROR(IF(AND($V395&lt;=AA$1,$W395&gt;=AA$1),INDEX(Reliability!F$23:F$50,MATCH($T395,Reliability!$C$23:$C$50,0)),0),0)*$H395*$X395*$Y395),$D395)*$R395</f>
        <v>223.15853076455969</v>
      </c>
      <c r="AB395" s="99">
        <f>MIN((IFERROR(IF(AND($V395&lt;=AB$1,$W395&gt;=AB$1),INDEX(Reliability!G$23:G$50,MATCH($S395,Reliability!$C$23:$C$50,0)),0),0)*IF($T395="n/a",$D395*$Y395,$G395)+IFERROR(IF(AND($V395&lt;=AB$1,$W395&gt;=AB$1),INDEX(Reliability!G$23:G$50,MATCH($T395,Reliability!$C$23:$C$50,0)),0),0)*$H395*$X395*$Y395),$D395)*$R395</f>
        <v>0</v>
      </c>
      <c r="AC395" s="99">
        <f>MIN((IFERROR(IF(AND($V395&lt;=AC$1,$W395&gt;=AC$1),INDEX(Reliability!H$23:H$50,MATCH($S395,Reliability!$C$23:$C$50,0)),0),0)*IF($T395="n/a",$D395*$Y395,$G395)+IFERROR(IF(AND($V395&lt;=AC$1,$W395&gt;=AC$1),INDEX(Reliability!H$23:H$50,MATCH($T395,Reliability!$C$23:$C$50,0)),0),0)*$H395*$X395*$Y395),$D395)*$R395</f>
        <v>0</v>
      </c>
      <c r="AD395" s="99">
        <f>MIN((IFERROR(IF(AND($V395&lt;=AD$1,$W395&gt;=AD$1),INDEX(Reliability!I$23:I$50,MATCH($S395,Reliability!$C$23:$C$50,0)),0),0)*IF($T395="n/a",$D395*$Y395,$G395)+IFERROR(IF(AND($V395&lt;=AD$1,$W395&gt;=AD$1),INDEX(Reliability!I$23:I$50,MATCH($T395,Reliability!$C$23:$C$50,0)),0),0)*$H395*$X395*$Y395),$D395)*$R395</f>
        <v>0</v>
      </c>
      <c r="AE395" s="99">
        <f>MIN((IFERROR(IF(AND($V395&lt;=AE$1,$W395&gt;=AE$1),INDEX(Reliability!J$23:J$50,MATCH($S395,Reliability!$C$23:$C$50,0)),0),0)*IF($T395="n/a",$D395*$Y395,$G395)+IFERROR(IF(AND($V395&lt;=AE$1,$W395&gt;=AE$1),INDEX(Reliability!J$23:J$50,MATCH($T395,Reliability!$C$23:$C$50,0)),0),0)*$H395*$X395*$Y395),$D395)*$R395</f>
        <v>0</v>
      </c>
      <c r="AF395" s="99">
        <f>MIN((IFERROR(IF(AND($V395&lt;=AF$1,$W395&gt;=AF$1),INDEX(Reliability!K$23:K$50,MATCH($S395,Reliability!$C$23:$C$50,0)),0),0)*IF($T395="n/a",$D395*$Y395,$G395)+IFERROR(IF(AND($V395&lt;=AF$1,$W395&gt;=AF$1),INDEX(Reliability!K$23:K$50,MATCH($T395,Reliability!$C$23:$C$50,0)),0),0)*$H395*$X395*$Y395),$D395)*$R395</f>
        <v>0</v>
      </c>
      <c r="AG395" s="99">
        <f>MIN((IFERROR(IF(AND($V395&lt;=AG$1,$W395&gt;=AG$1),INDEX(Reliability!L$23:L$50,MATCH($S395,Reliability!$C$23:$C$50,0)),0),0)*IF($T395="n/a",$D395*$Y395,$G395)+IFERROR(IF(AND($V395&lt;=AG$1,$W395&gt;=AG$1),INDEX(Reliability!L$23:L$50,MATCH($T395,Reliability!$C$23:$C$50,0)),0),0)*$H395*$X395*$Y395),$D395)*$R395</f>
        <v>0</v>
      </c>
      <c r="AH395" s="99">
        <f>MIN((IFERROR(IF(AND($V395&lt;=AH$1,$W395&gt;=AH$1),INDEX(Reliability!M$23:M$50,MATCH($S395,Reliability!$C$23:$C$50,0)),0),0)*IF($T395="n/a",$D395*$Y395,$G395)+IFERROR(IF(AND($V395&lt;=AH$1,$W395&gt;=AH$1),INDEX(Reliability!M$23:M$50,MATCH($T395,Reliability!$C$23:$C$50,0)),0),0)*$H395*$X395*$Y395),$D395)*$R395</f>
        <v>0</v>
      </c>
      <c r="AI395" s="99">
        <f>MIN((IFERROR(IF(AND($V395&lt;=AI$1,$W395&gt;=AI$1),INDEX(Reliability!N$23:N$50,MATCH($S395,Reliability!$C$23:$C$50,0)),0),0)*IF($T395="n/a",$D395*$Y395,$G395)+IFERROR(IF(AND($V395&lt;=AI$1,$W395&gt;=AI$1),INDEX(Reliability!N$23:N$50,MATCH($T395,Reliability!$C$23:$C$50,0)),0),0)*$H395*$X395*$Y395),$D395)*$R395</f>
        <v>0</v>
      </c>
      <c r="AJ395" s="99">
        <f>MIN((IFERROR(IF(AND($V395&lt;=AJ$1,$W395&gt;=AJ$1),INDEX(Reliability!O$23:O$50,MATCH($S395,Reliability!$C$23:$C$50,0)),0),0)*IF($T395="n/a",$D395*$Y395,$G395)+IFERROR(IF(AND($V395&lt;=AJ$1,$W395&gt;=AJ$1),INDEX(Reliability!O$23:O$50,MATCH($T395,Reliability!$C$23:$C$50,0)),0),0)*$H395*$X395*$Y395),$D395)*$R395</f>
        <v>0</v>
      </c>
      <c r="AK395" s="99">
        <f>MIN((IFERROR(IF(AND($V395&lt;=AK$1,$W395&gt;=AK$1),INDEX(Reliability!P$23:P$50,MATCH($S395,Reliability!$C$23:$C$50,0)),0),0)*IF($T395="n/a",$D395*$Y395,$G395)+IFERROR(IF(AND($V395&lt;=AK$1,$W395&gt;=AK$1),INDEX(Reliability!P$23:P$50,MATCH($T395,Reliability!$C$23:$C$50,0)),0),0)*$H395*$X395*$Y395),$D395)*$R395</f>
        <v>0</v>
      </c>
    </row>
    <row r="396" spans="2:37" x14ac:dyDescent="0.25">
      <c r="B396" s="118" t="str">
        <f>unique_contracts!B391</f>
        <v>CRNEVL_6_SJQN 3</v>
      </c>
      <c r="C396" s="99" t="str">
        <f>unique_contracts!D391</f>
        <v>Online</v>
      </c>
      <c r="D396" s="117">
        <f>unique_contracts!J391</f>
        <v>4.2</v>
      </c>
      <c r="E396" s="99">
        <f>unique_contracts!M391</f>
        <v>0</v>
      </c>
      <c r="F396" s="99">
        <f>unique_contracts!N391</f>
        <v>0</v>
      </c>
      <c r="G396" s="99">
        <f>unique_contracts!P391</f>
        <v>0</v>
      </c>
      <c r="H396" s="99">
        <f>unique_contracts!R391</f>
        <v>0</v>
      </c>
      <c r="I396" s="99">
        <f>unique_contracts!V391</f>
        <v>0</v>
      </c>
      <c r="J396" s="118" t="str">
        <f>unique_contracts!AB391</f>
        <v>Owned</v>
      </c>
      <c r="K396" s="99">
        <f>unique_contracts!AM391</f>
        <v>1950</v>
      </c>
      <c r="L396" s="99">
        <f>unique_contracts!AN391</f>
        <v>1</v>
      </c>
      <c r="M396" s="99">
        <f>unique_contracts!AO391</f>
        <v>1</v>
      </c>
      <c r="N396" s="99">
        <f>unique_contracts!AP391</f>
        <v>2099</v>
      </c>
      <c r="O396" s="99">
        <f>unique_contracts!AQ391</f>
        <v>12</v>
      </c>
      <c r="P396" s="99">
        <f>unique_contracts!AR391</f>
        <v>31</v>
      </c>
      <c r="Q396" s="99" t="str">
        <f>unique_contracts!BP391</f>
        <v>EnergyCapacity</v>
      </c>
      <c r="R396" s="99">
        <f t="shared" si="42"/>
        <v>1</v>
      </c>
      <c r="S396" s="99" t="str">
        <f>IFERROR(IF(AND(I396&gt;0,E396="NotHybrid"),_xlfn.CONCAT(MAX(MIN(ROUNDDOWN(I396/D396,0),8),4),INDEX(resources!$G:$G,MATCH(B396,resources!$A:$A,0))),INDEX(resources!$G:$G,MATCH(B396,resources!$A:$A,0))),"n/a")</f>
        <v>hydro</v>
      </c>
      <c r="T396" s="99" t="str">
        <f t="shared" si="43"/>
        <v>n/a</v>
      </c>
      <c r="U396" s="99" t="str">
        <f t="shared" si="44"/>
        <v>hydro</v>
      </c>
      <c r="V396" s="99">
        <f t="shared" si="45"/>
        <v>1950</v>
      </c>
      <c r="W396" s="99">
        <f t="shared" si="46"/>
        <v>2099</v>
      </c>
      <c r="X396" s="116">
        <f t="shared" si="47"/>
        <v>1</v>
      </c>
      <c r="Y396" s="116">
        <f t="shared" si="48"/>
        <v>1</v>
      </c>
      <c r="Z396" s="99">
        <f>MIN((IFERROR(IF(AND($V396&lt;=Z$1,$W396&gt;=Z$1),INDEX(Reliability!E$23:E$50,MATCH($S396,Reliability!$C$23:$C$50,0)),0),0)*IF($T396="n/a",$D396*$Y396,$G396)+IFERROR(IF(AND($V396&lt;=Z$1,$W396&gt;=Z$1),INDEX(Reliability!E$23:E$50,MATCH($T396,Reliability!$C$23:$C$50,0)),0),0)*$H396*$X396*$Y396),$D396)*$R396</f>
        <v>2.1339587898099923</v>
      </c>
      <c r="AA396" s="99">
        <f>MIN((IFERROR(IF(AND($V396&lt;=AA$1,$W396&gt;=AA$1),INDEX(Reliability!F$23:F$50,MATCH($S396,Reliability!$C$23:$C$50,0)),0),0)*IF($T396="n/a",$D396*$Y396,$G396)+IFERROR(IF(AND($V396&lt;=AA$1,$W396&gt;=AA$1),INDEX(Reliability!F$23:F$50,MATCH($T396,Reliability!$C$23:$C$50,0)),0),0)*$H396*$X396*$Y396),$D396)*$R396</f>
        <v>2.1897365282048509</v>
      </c>
      <c r="AB396" s="99">
        <f>MIN((IFERROR(IF(AND($V396&lt;=AB$1,$W396&gt;=AB$1),INDEX(Reliability!G$23:G$50,MATCH($S396,Reliability!$C$23:$C$50,0)),0),0)*IF($T396="n/a",$D396*$Y396,$G396)+IFERROR(IF(AND($V396&lt;=AB$1,$W396&gt;=AB$1),INDEX(Reliability!G$23:G$50,MATCH($T396,Reliability!$C$23:$C$50,0)),0),0)*$H396*$X396*$Y396),$D396)*$R396</f>
        <v>2.245514266599709</v>
      </c>
      <c r="AC396" s="99">
        <f>MIN((IFERROR(IF(AND($V396&lt;=AC$1,$W396&gt;=AC$1),INDEX(Reliability!H$23:H$50,MATCH($S396,Reliability!$C$23:$C$50,0)),0),0)*IF($T396="n/a",$D396*$Y396,$G396)+IFERROR(IF(AND($V396&lt;=AC$1,$W396&gt;=AC$1),INDEX(Reliability!H$23:H$50,MATCH($T396,Reliability!$C$23:$C$50,0)),0),0)*$H396*$X396*$Y396),$D396)*$R396</f>
        <v>2.2034637168942823</v>
      </c>
      <c r="AD396" s="99">
        <f>MIN((IFERROR(IF(AND($V396&lt;=AD$1,$W396&gt;=AD$1),INDEX(Reliability!I$23:I$50,MATCH($S396,Reliability!$C$23:$C$50,0)),0),0)*IF($T396="n/a",$D396*$Y396,$G396)+IFERROR(IF(AND($V396&lt;=AD$1,$W396&gt;=AD$1),INDEX(Reliability!I$23:I$50,MATCH($T396,Reliability!$C$23:$C$50,0)),0),0)*$H396*$X396*$Y396),$D396)*$R396</f>
        <v>2.1614131671888561</v>
      </c>
      <c r="AE396" s="99">
        <f>MIN((IFERROR(IF(AND($V396&lt;=AE$1,$W396&gt;=AE$1),INDEX(Reliability!J$23:J$50,MATCH($S396,Reliability!$C$23:$C$50,0)),0),0)*IF($T396="n/a",$D396*$Y396,$G396)+IFERROR(IF(AND($V396&lt;=AE$1,$W396&gt;=AE$1),INDEX(Reliability!J$23:J$50,MATCH($T396,Reliability!$C$23:$C$50,0)),0),0)*$H396*$X396*$Y396),$D396)*$R396</f>
        <v>2.2245694222807049</v>
      </c>
      <c r="AF396" s="99">
        <f>MIN((IFERROR(IF(AND($V396&lt;=AF$1,$W396&gt;=AF$1),INDEX(Reliability!K$23:K$50,MATCH($S396,Reliability!$C$23:$C$50,0)),0),0)*IF($T396="n/a",$D396*$Y396,$G396)+IFERROR(IF(AND($V396&lt;=AF$1,$W396&gt;=AF$1),INDEX(Reliability!K$23:K$50,MATCH($T396,Reliability!$C$23:$C$50,0)),0),0)*$H396*$X396*$Y396),$D396)*$R396</f>
        <v>2.2877256773725532</v>
      </c>
      <c r="AG396" s="99">
        <f>MIN((IFERROR(IF(AND($V396&lt;=AG$1,$W396&gt;=AG$1),INDEX(Reliability!L$23:L$50,MATCH($S396,Reliability!$C$23:$C$50,0)),0),0)*IF($T396="n/a",$D396*$Y396,$G396)+IFERROR(IF(AND($V396&lt;=AG$1,$W396&gt;=AG$1),INDEX(Reliability!L$23:L$50,MATCH($T396,Reliability!$C$23:$C$50,0)),0),0)*$H396*$X396*$Y396),$D396)*$R396</f>
        <v>2.1912446404770978</v>
      </c>
      <c r="AH396" s="99">
        <f>MIN((IFERROR(IF(AND($V396&lt;=AH$1,$W396&gt;=AH$1),INDEX(Reliability!M$23:M$50,MATCH($S396,Reliability!$C$23:$C$50,0)),0),0)*IF($T396="n/a",$D396*$Y396,$G396)+IFERROR(IF(AND($V396&lt;=AH$1,$W396&gt;=AH$1),INDEX(Reliability!M$23:M$50,MATCH($T396,Reliability!$C$23:$C$50,0)),0),0)*$H396*$X396*$Y396),$D396)*$R396</f>
        <v>2.0947636035816424</v>
      </c>
      <c r="AI396" s="99">
        <f>MIN((IFERROR(IF(AND($V396&lt;=AI$1,$W396&gt;=AI$1),INDEX(Reliability!N$23:N$50,MATCH($S396,Reliability!$C$23:$C$50,0)),0),0)*IF($T396="n/a",$D396*$Y396,$G396)+IFERROR(IF(AND($V396&lt;=AI$1,$W396&gt;=AI$1),INDEX(Reliability!N$23:N$50,MATCH($T396,Reliability!$C$23:$C$50,0)),0),0)*$H396*$X396*$Y396),$D396)*$R396</f>
        <v>1.998282566686187</v>
      </c>
      <c r="AJ396" s="99">
        <f>MIN((IFERROR(IF(AND($V396&lt;=AJ$1,$W396&gt;=AJ$1),INDEX(Reliability!O$23:O$50,MATCH($S396,Reliability!$C$23:$C$50,0)),0),0)*IF($T396="n/a",$D396*$Y396,$G396)+IFERROR(IF(AND($V396&lt;=AJ$1,$W396&gt;=AJ$1),INDEX(Reliability!O$23:O$50,MATCH($T396,Reliability!$C$23:$C$50,0)),0),0)*$H396*$X396*$Y396),$D396)*$R396</f>
        <v>1.9018015297907316</v>
      </c>
      <c r="AK396" s="99">
        <f>MIN((IFERROR(IF(AND($V396&lt;=AK$1,$W396&gt;=AK$1),INDEX(Reliability!P$23:P$50,MATCH($S396,Reliability!$C$23:$C$50,0)),0),0)*IF($T396="n/a",$D396*$Y396,$G396)+IFERROR(IF(AND($V396&lt;=AK$1,$W396&gt;=AK$1),INDEX(Reliability!P$23:P$50,MATCH($T396,Reliability!$C$23:$C$50,0)),0),0)*$H396*$X396*$Y396),$D396)*$R396</f>
        <v>1.8053204928952762</v>
      </c>
    </row>
    <row r="397" spans="2:37" x14ac:dyDescent="0.25">
      <c r="B397" s="118" t="str">
        <f>unique_contracts!B392</f>
        <v>CRNEVL_6_SJQN 2</v>
      </c>
      <c r="C397" s="99" t="str">
        <f>unique_contracts!D392</f>
        <v>Online</v>
      </c>
      <c r="D397" s="117">
        <f>unique_contracts!J392</f>
        <v>3.2</v>
      </c>
      <c r="E397" s="99">
        <f>unique_contracts!M392</f>
        <v>0</v>
      </c>
      <c r="F397" s="99">
        <f>unique_contracts!N392</f>
        <v>0</v>
      </c>
      <c r="G397" s="99">
        <f>unique_contracts!P392</f>
        <v>0</v>
      </c>
      <c r="H397" s="99">
        <f>unique_contracts!R392</f>
        <v>0</v>
      </c>
      <c r="I397" s="99">
        <f>unique_contracts!V392</f>
        <v>0</v>
      </c>
      <c r="J397" s="118" t="str">
        <f>unique_contracts!AB392</f>
        <v>Owned</v>
      </c>
      <c r="K397" s="99">
        <f>unique_contracts!AM392</f>
        <v>1950</v>
      </c>
      <c r="L397" s="99">
        <f>unique_contracts!AN392</f>
        <v>1</v>
      </c>
      <c r="M397" s="99">
        <f>unique_contracts!AO392</f>
        <v>1</v>
      </c>
      <c r="N397" s="99">
        <f>unique_contracts!AP392</f>
        <v>2099</v>
      </c>
      <c r="O397" s="99">
        <f>unique_contracts!AQ392</f>
        <v>12</v>
      </c>
      <c r="P397" s="99">
        <f>unique_contracts!AR392</f>
        <v>31</v>
      </c>
      <c r="Q397" s="99" t="str">
        <f>unique_contracts!BP392</f>
        <v>EnergyCapacity</v>
      </c>
      <c r="R397" s="99">
        <f t="shared" si="42"/>
        <v>1</v>
      </c>
      <c r="S397" s="99" t="str">
        <f>IFERROR(IF(AND(I397&gt;0,E397="NotHybrid"),_xlfn.CONCAT(MAX(MIN(ROUNDDOWN(I397/D397,0),8),4),INDEX(resources!$G:$G,MATCH(B397,resources!$A:$A,0))),INDEX(resources!$G:$G,MATCH(B397,resources!$A:$A,0))),"n/a")</f>
        <v>hydro</v>
      </c>
      <c r="T397" s="99" t="str">
        <f t="shared" si="43"/>
        <v>n/a</v>
      </c>
      <c r="U397" s="99" t="str">
        <f t="shared" si="44"/>
        <v>hydro</v>
      </c>
      <c r="V397" s="99">
        <f t="shared" si="45"/>
        <v>1950</v>
      </c>
      <c r="W397" s="99">
        <f t="shared" si="46"/>
        <v>2099</v>
      </c>
      <c r="X397" s="116">
        <f t="shared" si="47"/>
        <v>1</v>
      </c>
      <c r="Y397" s="116">
        <f t="shared" si="48"/>
        <v>1</v>
      </c>
      <c r="Z397" s="99">
        <f>MIN((IFERROR(IF(AND($V397&lt;=Z$1,$W397&gt;=Z$1),INDEX(Reliability!E$23:E$50,MATCH($S397,Reliability!$C$23:$C$50,0)),0),0)*IF($T397="n/a",$D397*$Y397,$G397)+IFERROR(IF(AND($V397&lt;=Z$1,$W397&gt;=Z$1),INDEX(Reliability!E$23:E$50,MATCH($T397,Reliability!$C$23:$C$50,0)),0),0)*$H397*$X397*$Y397),$D397)*$R397</f>
        <v>1.625873363664756</v>
      </c>
      <c r="AA397" s="99">
        <f>MIN((IFERROR(IF(AND($V397&lt;=AA$1,$W397&gt;=AA$1),INDEX(Reliability!F$23:F$50,MATCH($S397,Reliability!$C$23:$C$50,0)),0),0)*IF($T397="n/a",$D397*$Y397,$G397)+IFERROR(IF(AND($V397&lt;=AA$1,$W397&gt;=AA$1),INDEX(Reliability!F$23:F$50,MATCH($T397,Reliability!$C$23:$C$50,0)),0),0)*$H397*$X397*$Y397),$D397)*$R397</f>
        <v>1.6683706881560767</v>
      </c>
      <c r="AB397" s="99">
        <f>MIN((IFERROR(IF(AND($V397&lt;=AB$1,$W397&gt;=AB$1),INDEX(Reliability!G$23:G$50,MATCH($S397,Reliability!$C$23:$C$50,0)),0),0)*IF($T397="n/a",$D397*$Y397,$G397)+IFERROR(IF(AND($V397&lt;=AB$1,$W397&gt;=AB$1),INDEX(Reliability!G$23:G$50,MATCH($T397,Reliability!$C$23:$C$50,0)),0),0)*$H397*$X397*$Y397),$D397)*$R397</f>
        <v>1.7108680126473974</v>
      </c>
      <c r="AC397" s="99">
        <f>MIN((IFERROR(IF(AND($V397&lt;=AC$1,$W397&gt;=AC$1),INDEX(Reliability!H$23:H$50,MATCH($S397,Reliability!$C$23:$C$50,0)),0),0)*IF($T397="n/a",$D397*$Y397,$G397)+IFERROR(IF(AND($V397&lt;=AC$1,$W397&gt;=AC$1),INDEX(Reliability!H$23:H$50,MATCH($T397,Reliability!$C$23:$C$50,0)),0),0)*$H397*$X397*$Y397),$D397)*$R397</f>
        <v>1.6788294985861201</v>
      </c>
      <c r="AD397" s="99">
        <f>MIN((IFERROR(IF(AND($V397&lt;=AD$1,$W397&gt;=AD$1),INDEX(Reliability!I$23:I$50,MATCH($S397,Reliability!$C$23:$C$50,0)),0),0)*IF($T397="n/a",$D397*$Y397,$G397)+IFERROR(IF(AND($V397&lt;=AD$1,$W397&gt;=AD$1),INDEX(Reliability!I$23:I$50,MATCH($T397,Reliability!$C$23:$C$50,0)),0),0)*$H397*$X397*$Y397),$D397)*$R397</f>
        <v>1.646790984524843</v>
      </c>
      <c r="AE397" s="99">
        <f>MIN((IFERROR(IF(AND($V397&lt;=AE$1,$W397&gt;=AE$1),INDEX(Reliability!J$23:J$50,MATCH($S397,Reliability!$C$23:$C$50,0)),0),0)*IF($T397="n/a",$D397*$Y397,$G397)+IFERROR(IF(AND($V397&lt;=AE$1,$W397&gt;=AE$1),INDEX(Reliability!J$23:J$50,MATCH($T397,Reliability!$C$23:$C$50,0)),0),0)*$H397*$X397*$Y397),$D397)*$R397</f>
        <v>1.6949100360233942</v>
      </c>
      <c r="AF397" s="99">
        <f>MIN((IFERROR(IF(AND($V397&lt;=AF$1,$W397&gt;=AF$1),INDEX(Reliability!K$23:K$50,MATCH($S397,Reliability!$C$23:$C$50,0)),0),0)*IF($T397="n/a",$D397*$Y397,$G397)+IFERROR(IF(AND($V397&lt;=AF$1,$W397&gt;=AF$1),INDEX(Reliability!K$23:K$50,MATCH($T397,Reliability!$C$23:$C$50,0)),0),0)*$H397*$X397*$Y397),$D397)*$R397</f>
        <v>1.7430290875219452</v>
      </c>
      <c r="AG397" s="99">
        <f>MIN((IFERROR(IF(AND($V397&lt;=AG$1,$W397&gt;=AG$1),INDEX(Reliability!L$23:L$50,MATCH($S397,Reliability!$C$23:$C$50,0)),0),0)*IF($T397="n/a",$D397*$Y397,$G397)+IFERROR(IF(AND($V397&lt;=AG$1,$W397&gt;=AG$1),INDEX(Reliability!L$23:L$50,MATCH($T397,Reliability!$C$23:$C$50,0)),0),0)*$H397*$X397*$Y397),$D397)*$R397</f>
        <v>1.669519726077789</v>
      </c>
      <c r="AH397" s="99">
        <f>MIN((IFERROR(IF(AND($V397&lt;=AH$1,$W397&gt;=AH$1),INDEX(Reliability!M$23:M$50,MATCH($S397,Reliability!$C$23:$C$50,0)),0),0)*IF($T397="n/a",$D397*$Y397,$G397)+IFERROR(IF(AND($V397&lt;=AH$1,$W397&gt;=AH$1),INDEX(Reliability!M$23:M$50,MATCH($T397,Reliability!$C$23:$C$50,0)),0),0)*$H397*$X397*$Y397),$D397)*$R397</f>
        <v>1.5960103646336323</v>
      </c>
      <c r="AI397" s="99">
        <f>MIN((IFERROR(IF(AND($V397&lt;=AI$1,$W397&gt;=AI$1),INDEX(Reliability!N$23:N$50,MATCH($S397,Reliability!$C$23:$C$50,0)),0),0)*IF($T397="n/a",$D397*$Y397,$G397)+IFERROR(IF(AND($V397&lt;=AI$1,$W397&gt;=AI$1),INDEX(Reliability!N$23:N$50,MATCH($T397,Reliability!$C$23:$C$50,0)),0),0)*$H397*$X397*$Y397),$D397)*$R397</f>
        <v>1.5225010031894759</v>
      </c>
      <c r="AJ397" s="99">
        <f>MIN((IFERROR(IF(AND($V397&lt;=AJ$1,$W397&gt;=AJ$1),INDEX(Reliability!O$23:O$50,MATCH($S397,Reliability!$C$23:$C$50,0)),0),0)*IF($T397="n/a",$D397*$Y397,$G397)+IFERROR(IF(AND($V397&lt;=AJ$1,$W397&gt;=AJ$1),INDEX(Reliability!O$23:O$50,MATCH($T397,Reliability!$C$23:$C$50,0)),0),0)*$H397*$X397*$Y397),$D397)*$R397</f>
        <v>1.4489916417453195</v>
      </c>
      <c r="AK397" s="99">
        <f>MIN((IFERROR(IF(AND($V397&lt;=AK$1,$W397&gt;=AK$1),INDEX(Reliability!P$23:P$50,MATCH($S397,Reliability!$C$23:$C$50,0)),0),0)*IF($T397="n/a",$D397*$Y397,$G397)+IFERROR(IF(AND($V397&lt;=AK$1,$W397&gt;=AK$1),INDEX(Reliability!P$23:P$50,MATCH($T397,Reliability!$C$23:$C$50,0)),0),0)*$H397*$X397*$Y397),$D397)*$R397</f>
        <v>1.3754822803011628</v>
      </c>
    </row>
    <row r="398" spans="2:37" x14ac:dyDescent="0.25">
      <c r="B398" s="118" t="str">
        <f>unique_contracts!B393</f>
        <v>CRNEVL_6_CRNVA</v>
      </c>
      <c r="C398" s="99" t="str">
        <f>unique_contracts!D393</f>
        <v>Online</v>
      </c>
      <c r="D398" s="117">
        <f>unique_contracts!J393</f>
        <v>0.9</v>
      </c>
      <c r="E398" s="99">
        <f>unique_contracts!M393</f>
        <v>0</v>
      </c>
      <c r="F398" s="99">
        <f>unique_contracts!N393</f>
        <v>0</v>
      </c>
      <c r="G398" s="99">
        <f>unique_contracts!P393</f>
        <v>0</v>
      </c>
      <c r="H398" s="99">
        <f>unique_contracts!R393</f>
        <v>0</v>
      </c>
      <c r="I398" s="99">
        <f>unique_contracts!V393</f>
        <v>0</v>
      </c>
      <c r="J398" s="118" t="str">
        <f>unique_contracts!AB393</f>
        <v>Owned</v>
      </c>
      <c r="K398" s="99">
        <f>unique_contracts!AM393</f>
        <v>1950</v>
      </c>
      <c r="L398" s="99">
        <f>unique_contracts!AN393</f>
        <v>1</v>
      </c>
      <c r="M398" s="99">
        <f>unique_contracts!AO393</f>
        <v>1</v>
      </c>
      <c r="N398" s="99">
        <f>unique_contracts!AP393</f>
        <v>2099</v>
      </c>
      <c r="O398" s="99">
        <f>unique_contracts!AQ393</f>
        <v>12</v>
      </c>
      <c r="P398" s="99">
        <f>unique_contracts!AR393</f>
        <v>31</v>
      </c>
      <c r="Q398" s="99" t="str">
        <f>unique_contracts!BP393</f>
        <v>EnergyCapacity</v>
      </c>
      <c r="R398" s="99">
        <f t="shared" si="42"/>
        <v>1</v>
      </c>
      <c r="S398" s="99" t="str">
        <f>IFERROR(IF(AND(I398&gt;0,E398="NotHybrid"),_xlfn.CONCAT(MAX(MIN(ROUNDDOWN(I398/D398,0),8),4),INDEX(resources!$G:$G,MATCH(B398,resources!$A:$A,0))),INDEX(resources!$G:$G,MATCH(B398,resources!$A:$A,0))),"n/a")</f>
        <v>small_hydro</v>
      </c>
      <c r="T398" s="99" t="str">
        <f t="shared" si="43"/>
        <v>n/a</v>
      </c>
      <c r="U398" s="99" t="str">
        <f t="shared" si="44"/>
        <v>small_hydro</v>
      </c>
      <c r="V398" s="99">
        <f t="shared" si="45"/>
        <v>1950</v>
      </c>
      <c r="W398" s="99">
        <f t="shared" si="46"/>
        <v>2099</v>
      </c>
      <c r="X398" s="116">
        <f t="shared" si="47"/>
        <v>1</v>
      </c>
      <c r="Y398" s="116">
        <f t="shared" si="48"/>
        <v>1</v>
      </c>
      <c r="Z398" s="99">
        <f>MIN((IFERROR(IF(AND($V398&lt;=Z$1,$W398&gt;=Z$1),INDEX(Reliability!E$23:E$50,MATCH($S398,Reliability!$C$23:$C$50,0)),0),0)*IF($T398="n/a",$D398*$Y398,$G398)+IFERROR(IF(AND($V398&lt;=Z$1,$W398&gt;=Z$1),INDEX(Reliability!E$23:E$50,MATCH($T398,Reliability!$C$23:$C$50,0)),0),0)*$H398*$X398*$Y398),$D398)*$R398</f>
        <v>0.32795636410032974</v>
      </c>
      <c r="AA398" s="99">
        <f>MIN((IFERROR(IF(AND($V398&lt;=AA$1,$W398&gt;=AA$1),INDEX(Reliability!F$23:F$50,MATCH($S398,Reliability!$C$23:$C$50,0)),0),0)*IF($T398="n/a",$D398*$Y398,$G398)+IFERROR(IF(AND($V398&lt;=AA$1,$W398&gt;=AA$1),INDEX(Reliability!F$23:F$50,MATCH($T398,Reliability!$C$23:$C$50,0)),0),0)*$H398*$X398*$Y398),$D398)*$R398</f>
        <v>0.33652853726930926</v>
      </c>
      <c r="AB398" s="99">
        <f>MIN((IFERROR(IF(AND($V398&lt;=AB$1,$W398&gt;=AB$1),INDEX(Reliability!G$23:G$50,MATCH($S398,Reliability!$C$23:$C$50,0)),0),0)*IF($T398="n/a",$D398*$Y398,$G398)+IFERROR(IF(AND($V398&lt;=AB$1,$W398&gt;=AB$1),INDEX(Reliability!G$23:G$50,MATCH($T398,Reliability!$C$23:$C$50,0)),0),0)*$H398*$X398*$Y398),$D398)*$R398</f>
        <v>0.34510071043828872</v>
      </c>
      <c r="AC398" s="99">
        <f>MIN((IFERROR(IF(AND($V398&lt;=AC$1,$W398&gt;=AC$1),INDEX(Reliability!H$23:H$50,MATCH($S398,Reliability!$C$23:$C$50,0)),0),0)*IF($T398="n/a",$D398*$Y398,$G398)+IFERROR(IF(AND($V398&lt;=AC$1,$W398&gt;=AC$1),INDEX(Reliability!H$23:H$50,MATCH($T398,Reliability!$C$23:$C$50,0)),0),0)*$H398*$X398*$Y398),$D398)*$R398</f>
        <v>0.33863819323520827</v>
      </c>
      <c r="AD398" s="99">
        <f>MIN((IFERROR(IF(AND($V398&lt;=AD$1,$W398&gt;=AD$1),INDEX(Reliability!I$23:I$50,MATCH($S398,Reliability!$C$23:$C$50,0)),0),0)*IF($T398="n/a",$D398*$Y398,$G398)+IFERROR(IF(AND($V398&lt;=AD$1,$W398&gt;=AD$1),INDEX(Reliability!I$23:I$50,MATCH($T398,Reliability!$C$23:$C$50,0)),0),0)*$H398*$X398*$Y398),$D398)*$R398</f>
        <v>0.33217567603212778</v>
      </c>
      <c r="AE398" s="99">
        <f>MIN((IFERROR(IF(AND($V398&lt;=AE$1,$W398&gt;=AE$1),INDEX(Reliability!J$23:J$50,MATCH($S398,Reliability!$C$23:$C$50,0)),0),0)*IF($T398="n/a",$D398*$Y398,$G398)+IFERROR(IF(AND($V398&lt;=AE$1,$W398&gt;=AE$1),INDEX(Reliability!J$23:J$50,MATCH($T398,Reliability!$C$23:$C$50,0)),0),0)*$H398*$X398*$Y398),$D398)*$R398</f>
        <v>0.34188181276214391</v>
      </c>
      <c r="AF398" s="99">
        <f>MIN((IFERROR(IF(AND($V398&lt;=AF$1,$W398&gt;=AF$1),INDEX(Reliability!K$23:K$50,MATCH($S398,Reliability!$C$23:$C$50,0)),0),0)*IF($T398="n/a",$D398*$Y398,$G398)+IFERROR(IF(AND($V398&lt;=AF$1,$W398&gt;=AF$1),INDEX(Reliability!K$23:K$50,MATCH($T398,Reliability!$C$23:$C$50,0)),0),0)*$H398*$X398*$Y398),$D398)*$R398</f>
        <v>0.35158794949216005</v>
      </c>
      <c r="AG398" s="99">
        <f>MIN((IFERROR(IF(AND($V398&lt;=AG$1,$W398&gt;=AG$1),INDEX(Reliability!L$23:L$50,MATCH($S398,Reliability!$C$23:$C$50,0)),0),0)*IF($T398="n/a",$D398*$Y398,$G398)+IFERROR(IF(AND($V398&lt;=AG$1,$W398&gt;=AG$1),INDEX(Reliability!L$23:L$50,MATCH($T398,Reliability!$C$23:$C$50,0)),0),0)*$H398*$X398*$Y398),$D398)*$R398</f>
        <v>0.33676031073176926</v>
      </c>
      <c r="AH398" s="99">
        <f>MIN((IFERROR(IF(AND($V398&lt;=AH$1,$W398&gt;=AH$1),INDEX(Reliability!M$23:M$50,MATCH($S398,Reliability!$C$23:$C$50,0)),0),0)*IF($T398="n/a",$D398*$Y398,$G398)+IFERROR(IF(AND($V398&lt;=AH$1,$W398&gt;=AH$1),INDEX(Reliability!M$23:M$50,MATCH($T398,Reliability!$C$23:$C$50,0)),0),0)*$H398*$X398*$Y398),$D398)*$R398</f>
        <v>0.32193267197137848</v>
      </c>
      <c r="AI398" s="99">
        <f>MIN((IFERROR(IF(AND($V398&lt;=AI$1,$W398&gt;=AI$1),INDEX(Reliability!N$23:N$50,MATCH($S398,Reliability!$C$23:$C$50,0)),0),0)*IF($T398="n/a",$D398*$Y398,$G398)+IFERROR(IF(AND($V398&lt;=AI$1,$W398&gt;=AI$1),INDEX(Reliability!N$23:N$50,MATCH($T398,Reliability!$C$23:$C$50,0)),0),0)*$H398*$X398*$Y398),$D398)*$R398</f>
        <v>0.3071050332109877</v>
      </c>
      <c r="AJ398" s="99">
        <f>MIN((IFERROR(IF(AND($V398&lt;=AJ$1,$W398&gt;=AJ$1),INDEX(Reliability!O$23:O$50,MATCH($S398,Reliability!$C$23:$C$50,0)),0),0)*IF($T398="n/a",$D398*$Y398,$G398)+IFERROR(IF(AND($V398&lt;=AJ$1,$W398&gt;=AJ$1),INDEX(Reliability!O$23:O$50,MATCH($T398,Reliability!$C$23:$C$50,0)),0),0)*$H398*$X398*$Y398),$D398)*$R398</f>
        <v>0.29227739445059692</v>
      </c>
      <c r="AK398" s="99">
        <f>MIN((IFERROR(IF(AND($V398&lt;=AK$1,$W398&gt;=AK$1),INDEX(Reliability!P$23:P$50,MATCH($S398,Reliability!$C$23:$C$50,0)),0),0)*IF($T398="n/a",$D398*$Y398,$G398)+IFERROR(IF(AND($V398&lt;=AK$1,$W398&gt;=AK$1),INDEX(Reliability!P$23:P$50,MATCH($T398,Reliability!$C$23:$C$50,0)),0),0)*$H398*$X398*$Y398),$D398)*$R398</f>
        <v>0.27744975569020602</v>
      </c>
    </row>
    <row r="399" spans="2:37" x14ac:dyDescent="0.25">
      <c r="B399" s="118" t="str">
        <f>unique_contracts!B394</f>
        <v>_NEW_GENERIC_SOLAR_FIXED</v>
      </c>
      <c r="C399" s="99" t="str">
        <f>unique_contracts!D394</f>
        <v>Development</v>
      </c>
      <c r="D399" s="117">
        <f>unique_contracts!J394</f>
        <v>4.66</v>
      </c>
      <c r="E399" s="99">
        <f>unique_contracts!M394</f>
        <v>0</v>
      </c>
      <c r="F399" s="99">
        <f>unique_contracts!N394</f>
        <v>0</v>
      </c>
      <c r="G399" s="99">
        <f>unique_contracts!P394</f>
        <v>0</v>
      </c>
      <c r="H399" s="99">
        <f>unique_contracts!R394</f>
        <v>0</v>
      </c>
      <c r="I399" s="99">
        <f>unique_contracts!V394</f>
        <v>0</v>
      </c>
      <c r="J399" s="118" t="str">
        <f>unique_contracts!AB394</f>
        <v>Buy</v>
      </c>
      <c r="K399" s="99">
        <f>unique_contracts!AM394</f>
        <v>0</v>
      </c>
      <c r="L399" s="99">
        <f>unique_contracts!AN394</f>
        <v>0</v>
      </c>
      <c r="M399" s="99">
        <f>unique_contracts!AO394</f>
        <v>0</v>
      </c>
      <c r="N399" s="99">
        <f>unique_contracts!AP394</f>
        <v>0</v>
      </c>
      <c r="O399" s="99">
        <f>unique_contracts!AQ394</f>
        <v>0</v>
      </c>
      <c r="P399" s="99">
        <f>unique_contracts!AR394</f>
        <v>0</v>
      </c>
      <c r="Q399" s="99" t="str">
        <f>unique_contracts!BP394</f>
        <v>EnergyCapacity</v>
      </c>
      <c r="R399" s="99">
        <f t="shared" si="42"/>
        <v>1</v>
      </c>
      <c r="S399" s="99" t="str">
        <f>IFERROR(IF(AND(I399&gt;0,E399="NotHybrid"),_xlfn.CONCAT(MAX(MIN(ROUNDDOWN(I399/D399,0),8),4),INDEX(resources!$G:$G,MATCH(B399,resources!$A:$A,0))),INDEX(resources!$G:$G,MATCH(B399,resources!$A:$A,0))),"n/a")</f>
        <v>utility_pv</v>
      </c>
      <c r="T399" s="99" t="str">
        <f t="shared" si="43"/>
        <v>n/a</v>
      </c>
      <c r="U399" s="99" t="str">
        <f t="shared" si="44"/>
        <v>utility_pv</v>
      </c>
      <c r="V399" s="99">
        <f t="shared" si="45"/>
        <v>0</v>
      </c>
      <c r="W399" s="99">
        <f t="shared" si="46"/>
        <v>0</v>
      </c>
      <c r="X399" s="116">
        <f t="shared" si="47"/>
        <v>1</v>
      </c>
      <c r="Y399" s="116">
        <f t="shared" si="48"/>
        <v>1</v>
      </c>
      <c r="Z399" s="99">
        <f>MIN((IFERROR(IF(AND($V399&lt;=Z$1,$W399&gt;=Z$1),INDEX(Reliability!E$23:E$50,MATCH($S399,Reliability!$C$23:$C$50,0)),0),0)*IF($T399="n/a",$D399*$Y399,$G399)+IFERROR(IF(AND($V399&lt;=Z$1,$W399&gt;=Z$1),INDEX(Reliability!E$23:E$50,MATCH($T399,Reliability!$C$23:$C$50,0)),0),0)*$H399*$X399*$Y399),$D399)*$R399</f>
        <v>0</v>
      </c>
      <c r="AA399" s="99">
        <f>MIN((IFERROR(IF(AND($V399&lt;=AA$1,$W399&gt;=AA$1),INDEX(Reliability!F$23:F$50,MATCH($S399,Reliability!$C$23:$C$50,0)),0),0)*IF($T399="n/a",$D399*$Y399,$G399)+IFERROR(IF(AND($V399&lt;=AA$1,$W399&gt;=AA$1),INDEX(Reliability!F$23:F$50,MATCH($T399,Reliability!$C$23:$C$50,0)),0),0)*$H399*$X399*$Y399),$D399)*$R399</f>
        <v>0</v>
      </c>
      <c r="AB399" s="99">
        <f>MIN((IFERROR(IF(AND($V399&lt;=AB$1,$W399&gt;=AB$1),INDEX(Reliability!G$23:G$50,MATCH($S399,Reliability!$C$23:$C$50,0)),0),0)*IF($T399="n/a",$D399*$Y399,$G399)+IFERROR(IF(AND($V399&lt;=AB$1,$W399&gt;=AB$1),INDEX(Reliability!G$23:G$50,MATCH($T399,Reliability!$C$23:$C$50,0)),0),0)*$H399*$X399*$Y399),$D399)*$R399</f>
        <v>0</v>
      </c>
      <c r="AC399" s="99">
        <f>MIN((IFERROR(IF(AND($V399&lt;=AC$1,$W399&gt;=AC$1),INDEX(Reliability!H$23:H$50,MATCH($S399,Reliability!$C$23:$C$50,0)),0),0)*IF($T399="n/a",$D399*$Y399,$G399)+IFERROR(IF(AND($V399&lt;=AC$1,$W399&gt;=AC$1),INDEX(Reliability!H$23:H$50,MATCH($T399,Reliability!$C$23:$C$50,0)),0),0)*$H399*$X399*$Y399),$D399)*$R399</f>
        <v>0</v>
      </c>
      <c r="AD399" s="99">
        <f>MIN((IFERROR(IF(AND($V399&lt;=AD$1,$W399&gt;=AD$1),INDEX(Reliability!I$23:I$50,MATCH($S399,Reliability!$C$23:$C$50,0)),0),0)*IF($T399="n/a",$D399*$Y399,$G399)+IFERROR(IF(AND($V399&lt;=AD$1,$W399&gt;=AD$1),INDEX(Reliability!I$23:I$50,MATCH($T399,Reliability!$C$23:$C$50,0)),0),0)*$H399*$X399*$Y399),$D399)*$R399</f>
        <v>0</v>
      </c>
      <c r="AE399" s="99">
        <f>MIN((IFERROR(IF(AND($V399&lt;=AE$1,$W399&gt;=AE$1),INDEX(Reliability!J$23:J$50,MATCH($S399,Reliability!$C$23:$C$50,0)),0),0)*IF($T399="n/a",$D399*$Y399,$G399)+IFERROR(IF(AND($V399&lt;=AE$1,$W399&gt;=AE$1),INDEX(Reliability!J$23:J$50,MATCH($T399,Reliability!$C$23:$C$50,0)),0),0)*$H399*$X399*$Y399),$D399)*$R399</f>
        <v>0</v>
      </c>
      <c r="AF399" s="99">
        <f>MIN((IFERROR(IF(AND($V399&lt;=AF$1,$W399&gt;=AF$1),INDEX(Reliability!K$23:K$50,MATCH($S399,Reliability!$C$23:$C$50,0)),0),0)*IF($T399="n/a",$D399*$Y399,$G399)+IFERROR(IF(AND($V399&lt;=AF$1,$W399&gt;=AF$1),INDEX(Reliability!K$23:K$50,MATCH($T399,Reliability!$C$23:$C$50,0)),0),0)*$H399*$X399*$Y399),$D399)*$R399</f>
        <v>0</v>
      </c>
      <c r="AG399" s="99">
        <f>MIN((IFERROR(IF(AND($V399&lt;=AG$1,$W399&gt;=AG$1),INDEX(Reliability!L$23:L$50,MATCH($S399,Reliability!$C$23:$C$50,0)),0),0)*IF($T399="n/a",$D399*$Y399,$G399)+IFERROR(IF(AND($V399&lt;=AG$1,$W399&gt;=AG$1),INDEX(Reliability!L$23:L$50,MATCH($T399,Reliability!$C$23:$C$50,0)),0),0)*$H399*$X399*$Y399),$D399)*$R399</f>
        <v>0</v>
      </c>
      <c r="AH399" s="99">
        <f>MIN((IFERROR(IF(AND($V399&lt;=AH$1,$W399&gt;=AH$1),INDEX(Reliability!M$23:M$50,MATCH($S399,Reliability!$C$23:$C$50,0)),0),0)*IF($T399="n/a",$D399*$Y399,$G399)+IFERROR(IF(AND($V399&lt;=AH$1,$W399&gt;=AH$1),INDEX(Reliability!M$23:M$50,MATCH($T399,Reliability!$C$23:$C$50,0)),0),0)*$H399*$X399*$Y399),$D399)*$R399</f>
        <v>0</v>
      </c>
      <c r="AI399" s="99">
        <f>MIN((IFERROR(IF(AND($V399&lt;=AI$1,$W399&gt;=AI$1),INDEX(Reliability!N$23:N$50,MATCH($S399,Reliability!$C$23:$C$50,0)),0),0)*IF($T399="n/a",$D399*$Y399,$G399)+IFERROR(IF(AND($V399&lt;=AI$1,$W399&gt;=AI$1),INDEX(Reliability!N$23:N$50,MATCH($T399,Reliability!$C$23:$C$50,0)),0),0)*$H399*$X399*$Y399),$D399)*$R399</f>
        <v>0</v>
      </c>
      <c r="AJ399" s="99">
        <f>MIN((IFERROR(IF(AND($V399&lt;=AJ$1,$W399&gt;=AJ$1),INDEX(Reliability!O$23:O$50,MATCH($S399,Reliability!$C$23:$C$50,0)),0),0)*IF($T399="n/a",$D399*$Y399,$G399)+IFERROR(IF(AND($V399&lt;=AJ$1,$W399&gt;=AJ$1),INDEX(Reliability!O$23:O$50,MATCH($T399,Reliability!$C$23:$C$50,0)),0),0)*$H399*$X399*$Y399),$D399)*$R399</f>
        <v>0</v>
      </c>
      <c r="AK399" s="99">
        <f>MIN((IFERROR(IF(AND($V399&lt;=AK$1,$W399&gt;=AK$1),INDEX(Reliability!P$23:P$50,MATCH($S399,Reliability!$C$23:$C$50,0)),0),0)*IF($T399="n/a",$D399*$Y399,$G399)+IFERROR(IF(AND($V399&lt;=AK$1,$W399&gt;=AK$1),INDEX(Reliability!P$23:P$50,MATCH($T399,Reliability!$C$23:$C$50,0)),0),0)*$H399*$X399*$Y399),$D399)*$R399</f>
        <v>0</v>
      </c>
    </row>
    <row r="400" spans="2:37" x14ac:dyDescent="0.25">
      <c r="B400" s="118" t="str">
        <f>unique_contracts!B395</f>
        <v>CRESTA_7_PL1X2</v>
      </c>
      <c r="C400" s="99" t="str">
        <f>unique_contracts!D395</f>
        <v>Online</v>
      </c>
      <c r="D400" s="117">
        <f>unique_contracts!J395</f>
        <v>70</v>
      </c>
      <c r="E400" s="99">
        <f>unique_contracts!M395</f>
        <v>0</v>
      </c>
      <c r="F400" s="99">
        <f>unique_contracts!N395</f>
        <v>0</v>
      </c>
      <c r="G400" s="99">
        <f>unique_contracts!P395</f>
        <v>0</v>
      </c>
      <c r="H400" s="99">
        <f>unique_contracts!R395</f>
        <v>0</v>
      </c>
      <c r="I400" s="99">
        <f>unique_contracts!V395</f>
        <v>0</v>
      </c>
      <c r="J400" s="118" t="str">
        <f>unique_contracts!AB395</f>
        <v>Owned</v>
      </c>
      <c r="K400" s="99">
        <f>unique_contracts!AM395</f>
        <v>1950</v>
      </c>
      <c r="L400" s="99">
        <f>unique_contracts!AN395</f>
        <v>1</v>
      </c>
      <c r="M400" s="99">
        <f>unique_contracts!AO395</f>
        <v>1</v>
      </c>
      <c r="N400" s="99">
        <f>unique_contracts!AP395</f>
        <v>2099</v>
      </c>
      <c r="O400" s="99">
        <f>unique_contracts!AQ395</f>
        <v>12</v>
      </c>
      <c r="P400" s="99">
        <f>unique_contracts!AR395</f>
        <v>31</v>
      </c>
      <c r="Q400" s="99" t="str">
        <f>unique_contracts!BP395</f>
        <v>EnergyCapacity</v>
      </c>
      <c r="R400" s="99">
        <f t="shared" si="42"/>
        <v>1</v>
      </c>
      <c r="S400" s="99" t="str">
        <f>IFERROR(IF(AND(I400&gt;0,E400="NotHybrid"),_xlfn.CONCAT(MAX(MIN(ROUNDDOWN(I400/D400,0),8),4),INDEX(resources!$G:$G,MATCH(B400,resources!$A:$A,0))),INDEX(resources!$G:$G,MATCH(B400,resources!$A:$A,0))),"n/a")</f>
        <v>hydro</v>
      </c>
      <c r="T400" s="99" t="str">
        <f t="shared" si="43"/>
        <v>n/a</v>
      </c>
      <c r="U400" s="99" t="str">
        <f t="shared" si="44"/>
        <v>hydro</v>
      </c>
      <c r="V400" s="99">
        <f t="shared" si="45"/>
        <v>1950</v>
      </c>
      <c r="W400" s="99">
        <f t="shared" si="46"/>
        <v>2099</v>
      </c>
      <c r="X400" s="116">
        <f t="shared" si="47"/>
        <v>1</v>
      </c>
      <c r="Y400" s="116">
        <f t="shared" si="48"/>
        <v>1</v>
      </c>
      <c r="Z400" s="99">
        <f>MIN((IFERROR(IF(AND($V400&lt;=Z$1,$W400&gt;=Z$1),INDEX(Reliability!E$23:E$50,MATCH($S400,Reliability!$C$23:$C$50,0)),0),0)*IF($T400="n/a",$D400*$Y400,$G400)+IFERROR(IF(AND($V400&lt;=Z$1,$W400&gt;=Z$1),INDEX(Reliability!E$23:E$50,MATCH($T400,Reliability!$C$23:$C$50,0)),0),0)*$H400*$X400*$Y400),$D400)*$R400</f>
        <v>35.565979830166533</v>
      </c>
      <c r="AA400" s="99">
        <f>MIN((IFERROR(IF(AND($V400&lt;=AA$1,$W400&gt;=AA$1),INDEX(Reliability!F$23:F$50,MATCH($S400,Reliability!$C$23:$C$50,0)),0),0)*IF($T400="n/a",$D400*$Y400,$G400)+IFERROR(IF(AND($V400&lt;=AA$1,$W400&gt;=AA$1),INDEX(Reliability!F$23:F$50,MATCH($T400,Reliability!$C$23:$C$50,0)),0),0)*$H400*$X400*$Y400),$D400)*$R400</f>
        <v>36.495608803414179</v>
      </c>
      <c r="AB400" s="99">
        <f>MIN((IFERROR(IF(AND($V400&lt;=AB$1,$W400&gt;=AB$1),INDEX(Reliability!G$23:G$50,MATCH($S400,Reliability!$C$23:$C$50,0)),0),0)*IF($T400="n/a",$D400*$Y400,$G400)+IFERROR(IF(AND($V400&lt;=AB$1,$W400&gt;=AB$1),INDEX(Reliability!G$23:G$50,MATCH($T400,Reliability!$C$23:$C$50,0)),0),0)*$H400*$X400*$Y400),$D400)*$R400</f>
        <v>37.425237776661817</v>
      </c>
      <c r="AC400" s="99">
        <f>MIN((IFERROR(IF(AND($V400&lt;=AC$1,$W400&gt;=AC$1),INDEX(Reliability!H$23:H$50,MATCH($S400,Reliability!$C$23:$C$50,0)),0),0)*IF($T400="n/a",$D400*$Y400,$G400)+IFERROR(IF(AND($V400&lt;=AC$1,$W400&gt;=AC$1),INDEX(Reliability!H$23:H$50,MATCH($T400,Reliability!$C$23:$C$50,0)),0),0)*$H400*$X400*$Y400),$D400)*$R400</f>
        <v>36.724395281571375</v>
      </c>
      <c r="AD400" s="99">
        <f>MIN((IFERROR(IF(AND($V400&lt;=AD$1,$W400&gt;=AD$1),INDEX(Reliability!I$23:I$50,MATCH($S400,Reliability!$C$23:$C$50,0)),0),0)*IF($T400="n/a",$D400*$Y400,$G400)+IFERROR(IF(AND($V400&lt;=AD$1,$W400&gt;=AD$1),INDEX(Reliability!I$23:I$50,MATCH($T400,Reliability!$C$23:$C$50,0)),0),0)*$H400*$X400*$Y400),$D400)*$R400</f>
        <v>36.023552786480934</v>
      </c>
      <c r="AE400" s="99">
        <f>MIN((IFERROR(IF(AND($V400&lt;=AE$1,$W400&gt;=AE$1),INDEX(Reliability!J$23:J$50,MATCH($S400,Reliability!$C$23:$C$50,0)),0),0)*IF($T400="n/a",$D400*$Y400,$G400)+IFERROR(IF(AND($V400&lt;=AE$1,$W400&gt;=AE$1),INDEX(Reliability!J$23:J$50,MATCH($T400,Reliability!$C$23:$C$50,0)),0),0)*$H400*$X400*$Y400),$D400)*$R400</f>
        <v>37.07615703801175</v>
      </c>
      <c r="AF400" s="99">
        <f>MIN((IFERROR(IF(AND($V400&lt;=AF$1,$W400&gt;=AF$1),INDEX(Reliability!K$23:K$50,MATCH($S400,Reliability!$C$23:$C$50,0)),0),0)*IF($T400="n/a",$D400*$Y400,$G400)+IFERROR(IF(AND($V400&lt;=AF$1,$W400&gt;=AF$1),INDEX(Reliability!K$23:K$50,MATCH($T400,Reliability!$C$23:$C$50,0)),0),0)*$H400*$X400*$Y400),$D400)*$R400</f>
        <v>38.128761289542553</v>
      </c>
      <c r="AG400" s="99">
        <f>MIN((IFERROR(IF(AND($V400&lt;=AG$1,$W400&gt;=AG$1),INDEX(Reliability!L$23:L$50,MATCH($S400,Reliability!$C$23:$C$50,0)),0),0)*IF($T400="n/a",$D400*$Y400,$G400)+IFERROR(IF(AND($V400&lt;=AG$1,$W400&gt;=AG$1),INDEX(Reliability!L$23:L$50,MATCH($T400,Reliability!$C$23:$C$50,0)),0),0)*$H400*$X400*$Y400),$D400)*$R400</f>
        <v>36.520744007951635</v>
      </c>
      <c r="AH400" s="99">
        <f>MIN((IFERROR(IF(AND($V400&lt;=AH$1,$W400&gt;=AH$1),INDEX(Reliability!M$23:M$50,MATCH($S400,Reliability!$C$23:$C$50,0)),0),0)*IF($T400="n/a",$D400*$Y400,$G400)+IFERROR(IF(AND($V400&lt;=AH$1,$W400&gt;=AH$1),INDEX(Reliability!M$23:M$50,MATCH($T400,Reliability!$C$23:$C$50,0)),0),0)*$H400*$X400*$Y400),$D400)*$R400</f>
        <v>34.91272672636071</v>
      </c>
      <c r="AI400" s="99">
        <f>MIN((IFERROR(IF(AND($V400&lt;=AI$1,$W400&gt;=AI$1),INDEX(Reliability!N$23:N$50,MATCH($S400,Reliability!$C$23:$C$50,0)),0),0)*IF($T400="n/a",$D400*$Y400,$G400)+IFERROR(IF(AND($V400&lt;=AI$1,$W400&gt;=AI$1),INDEX(Reliability!N$23:N$50,MATCH($T400,Reliability!$C$23:$C$50,0)),0),0)*$H400*$X400*$Y400),$D400)*$R400</f>
        <v>33.304709444769784</v>
      </c>
      <c r="AJ400" s="99">
        <f>MIN((IFERROR(IF(AND($V400&lt;=AJ$1,$W400&gt;=AJ$1),INDEX(Reliability!O$23:O$50,MATCH($S400,Reliability!$C$23:$C$50,0)),0),0)*IF($T400="n/a",$D400*$Y400,$G400)+IFERROR(IF(AND($V400&lt;=AJ$1,$W400&gt;=AJ$1),INDEX(Reliability!O$23:O$50,MATCH($T400,Reliability!$C$23:$C$50,0)),0),0)*$H400*$X400*$Y400),$D400)*$R400</f>
        <v>31.696692163178859</v>
      </c>
      <c r="AK400" s="99">
        <f>MIN((IFERROR(IF(AND($V400&lt;=AK$1,$W400&gt;=AK$1),INDEX(Reliability!P$23:P$50,MATCH($S400,Reliability!$C$23:$C$50,0)),0),0)*IF($T400="n/a",$D400*$Y400,$G400)+IFERROR(IF(AND($V400&lt;=AK$1,$W400&gt;=AK$1),INDEX(Reliability!P$23:P$50,MATCH($T400,Reliability!$C$23:$C$50,0)),0),0)*$H400*$X400*$Y400),$D400)*$R400</f>
        <v>30.088674881587934</v>
      </c>
    </row>
    <row r="401" spans="2:37" x14ac:dyDescent="0.25">
      <c r="B401" s="118" t="str">
        <f>unique_contracts!B396</f>
        <v>COWCRK_2_UNIT</v>
      </c>
      <c r="C401" s="99" t="str">
        <f>unique_contracts!D396</f>
        <v>Online</v>
      </c>
      <c r="D401" s="117">
        <f>unique_contracts!J396</f>
        <v>1.8</v>
      </c>
      <c r="E401" s="99">
        <f>unique_contracts!M396</f>
        <v>0</v>
      </c>
      <c r="F401" s="99">
        <f>unique_contracts!N396</f>
        <v>0</v>
      </c>
      <c r="G401" s="99">
        <f>unique_contracts!P396</f>
        <v>0</v>
      </c>
      <c r="H401" s="99">
        <f>unique_contracts!R396</f>
        <v>0</v>
      </c>
      <c r="I401" s="99">
        <f>unique_contracts!V396</f>
        <v>0</v>
      </c>
      <c r="J401" s="118" t="str">
        <f>unique_contracts!AB396</f>
        <v>Owned</v>
      </c>
      <c r="K401" s="99">
        <f>unique_contracts!AM396</f>
        <v>1950</v>
      </c>
      <c r="L401" s="99">
        <f>unique_contracts!AN396</f>
        <v>1</v>
      </c>
      <c r="M401" s="99">
        <f>unique_contracts!AO396</f>
        <v>1</v>
      </c>
      <c r="N401" s="99">
        <f>unique_contracts!AP396</f>
        <v>2099</v>
      </c>
      <c r="O401" s="99">
        <f>unique_contracts!AQ396</f>
        <v>12</v>
      </c>
      <c r="P401" s="99">
        <f>unique_contracts!AR396</f>
        <v>31</v>
      </c>
      <c r="Q401" s="99" t="str">
        <f>unique_contracts!BP396</f>
        <v>EnergyCapacity</v>
      </c>
      <c r="R401" s="99">
        <f t="shared" si="42"/>
        <v>1</v>
      </c>
      <c r="S401" s="99" t="str">
        <f>IFERROR(IF(AND(I401&gt;0,E401="NotHybrid"),_xlfn.CONCAT(MAX(MIN(ROUNDDOWN(I401/D401,0),8),4),INDEX(resources!$G:$G,MATCH(B401,resources!$A:$A,0))),INDEX(resources!$G:$G,MATCH(B401,resources!$A:$A,0))),"n/a")</f>
        <v>small_hydro</v>
      </c>
      <c r="T401" s="99" t="str">
        <f t="shared" si="43"/>
        <v>n/a</v>
      </c>
      <c r="U401" s="99" t="str">
        <f t="shared" si="44"/>
        <v>small_hydro</v>
      </c>
      <c r="V401" s="99">
        <f t="shared" si="45"/>
        <v>1950</v>
      </c>
      <c r="W401" s="99">
        <f t="shared" si="46"/>
        <v>2099</v>
      </c>
      <c r="X401" s="116">
        <f t="shared" si="47"/>
        <v>1</v>
      </c>
      <c r="Y401" s="116">
        <f t="shared" si="48"/>
        <v>1</v>
      </c>
      <c r="Z401" s="99">
        <f>MIN((IFERROR(IF(AND($V401&lt;=Z$1,$W401&gt;=Z$1),INDEX(Reliability!E$23:E$50,MATCH($S401,Reliability!$C$23:$C$50,0)),0),0)*IF($T401="n/a",$D401*$Y401,$G401)+IFERROR(IF(AND($V401&lt;=Z$1,$W401&gt;=Z$1),INDEX(Reliability!E$23:E$50,MATCH($T401,Reliability!$C$23:$C$50,0)),0),0)*$H401*$X401*$Y401),$D401)*$R401</f>
        <v>0.65591272820065949</v>
      </c>
      <c r="AA401" s="99">
        <f>MIN((IFERROR(IF(AND($V401&lt;=AA$1,$W401&gt;=AA$1),INDEX(Reliability!F$23:F$50,MATCH($S401,Reliability!$C$23:$C$50,0)),0),0)*IF($T401="n/a",$D401*$Y401,$G401)+IFERROR(IF(AND($V401&lt;=AA$1,$W401&gt;=AA$1),INDEX(Reliability!F$23:F$50,MATCH($T401,Reliability!$C$23:$C$50,0)),0),0)*$H401*$X401*$Y401),$D401)*$R401</f>
        <v>0.67305707453861852</v>
      </c>
      <c r="AB401" s="99">
        <f>MIN((IFERROR(IF(AND($V401&lt;=AB$1,$W401&gt;=AB$1),INDEX(Reliability!G$23:G$50,MATCH($S401,Reliability!$C$23:$C$50,0)),0),0)*IF($T401="n/a",$D401*$Y401,$G401)+IFERROR(IF(AND($V401&lt;=AB$1,$W401&gt;=AB$1),INDEX(Reliability!G$23:G$50,MATCH($T401,Reliability!$C$23:$C$50,0)),0),0)*$H401*$X401*$Y401),$D401)*$R401</f>
        <v>0.69020142087657743</v>
      </c>
      <c r="AC401" s="99">
        <f>MIN((IFERROR(IF(AND($V401&lt;=AC$1,$W401&gt;=AC$1),INDEX(Reliability!H$23:H$50,MATCH($S401,Reliability!$C$23:$C$50,0)),0),0)*IF($T401="n/a",$D401*$Y401,$G401)+IFERROR(IF(AND($V401&lt;=AC$1,$W401&gt;=AC$1),INDEX(Reliability!H$23:H$50,MATCH($T401,Reliability!$C$23:$C$50,0)),0),0)*$H401*$X401*$Y401),$D401)*$R401</f>
        <v>0.67727638647041655</v>
      </c>
      <c r="AD401" s="99">
        <f>MIN((IFERROR(IF(AND($V401&lt;=AD$1,$W401&gt;=AD$1),INDEX(Reliability!I$23:I$50,MATCH($S401,Reliability!$C$23:$C$50,0)),0),0)*IF($T401="n/a",$D401*$Y401,$G401)+IFERROR(IF(AND($V401&lt;=AD$1,$W401&gt;=AD$1),INDEX(Reliability!I$23:I$50,MATCH($T401,Reliability!$C$23:$C$50,0)),0),0)*$H401*$X401*$Y401),$D401)*$R401</f>
        <v>0.66435135206425555</v>
      </c>
      <c r="AE401" s="99">
        <f>MIN((IFERROR(IF(AND($V401&lt;=AE$1,$W401&gt;=AE$1),INDEX(Reliability!J$23:J$50,MATCH($S401,Reliability!$C$23:$C$50,0)),0),0)*IF($T401="n/a",$D401*$Y401,$G401)+IFERROR(IF(AND($V401&lt;=AE$1,$W401&gt;=AE$1),INDEX(Reliability!J$23:J$50,MATCH($T401,Reliability!$C$23:$C$50,0)),0),0)*$H401*$X401*$Y401),$D401)*$R401</f>
        <v>0.68376362552428782</v>
      </c>
      <c r="AF401" s="99">
        <f>MIN((IFERROR(IF(AND($V401&lt;=AF$1,$W401&gt;=AF$1),INDEX(Reliability!K$23:K$50,MATCH($S401,Reliability!$C$23:$C$50,0)),0),0)*IF($T401="n/a",$D401*$Y401,$G401)+IFERROR(IF(AND($V401&lt;=AF$1,$W401&gt;=AF$1),INDEX(Reliability!K$23:K$50,MATCH($T401,Reliability!$C$23:$C$50,0)),0),0)*$H401*$X401*$Y401),$D401)*$R401</f>
        <v>0.70317589898432009</v>
      </c>
      <c r="AG401" s="99">
        <f>MIN((IFERROR(IF(AND($V401&lt;=AG$1,$W401&gt;=AG$1),INDEX(Reliability!L$23:L$50,MATCH($S401,Reliability!$C$23:$C$50,0)),0),0)*IF($T401="n/a",$D401*$Y401,$G401)+IFERROR(IF(AND($V401&lt;=AG$1,$W401&gt;=AG$1),INDEX(Reliability!L$23:L$50,MATCH($T401,Reliability!$C$23:$C$50,0)),0),0)*$H401*$X401*$Y401),$D401)*$R401</f>
        <v>0.67352062146353853</v>
      </c>
      <c r="AH401" s="99">
        <f>MIN((IFERROR(IF(AND($V401&lt;=AH$1,$W401&gt;=AH$1),INDEX(Reliability!M$23:M$50,MATCH($S401,Reliability!$C$23:$C$50,0)),0),0)*IF($T401="n/a",$D401*$Y401,$G401)+IFERROR(IF(AND($V401&lt;=AH$1,$W401&gt;=AH$1),INDEX(Reliability!M$23:M$50,MATCH($T401,Reliability!$C$23:$C$50,0)),0),0)*$H401*$X401*$Y401),$D401)*$R401</f>
        <v>0.64386534394275696</v>
      </c>
      <c r="AI401" s="99">
        <f>MIN((IFERROR(IF(AND($V401&lt;=AI$1,$W401&gt;=AI$1),INDEX(Reliability!N$23:N$50,MATCH($S401,Reliability!$C$23:$C$50,0)),0),0)*IF($T401="n/a",$D401*$Y401,$G401)+IFERROR(IF(AND($V401&lt;=AI$1,$W401&gt;=AI$1),INDEX(Reliability!N$23:N$50,MATCH($T401,Reliability!$C$23:$C$50,0)),0),0)*$H401*$X401*$Y401),$D401)*$R401</f>
        <v>0.6142100664219754</v>
      </c>
      <c r="AJ401" s="99">
        <f>MIN((IFERROR(IF(AND($V401&lt;=AJ$1,$W401&gt;=AJ$1),INDEX(Reliability!O$23:O$50,MATCH($S401,Reliability!$C$23:$C$50,0)),0),0)*IF($T401="n/a",$D401*$Y401,$G401)+IFERROR(IF(AND($V401&lt;=AJ$1,$W401&gt;=AJ$1),INDEX(Reliability!O$23:O$50,MATCH($T401,Reliability!$C$23:$C$50,0)),0),0)*$H401*$X401*$Y401),$D401)*$R401</f>
        <v>0.58455478890119383</v>
      </c>
      <c r="AK401" s="99">
        <f>MIN((IFERROR(IF(AND($V401&lt;=AK$1,$W401&gt;=AK$1),INDEX(Reliability!P$23:P$50,MATCH($S401,Reliability!$C$23:$C$50,0)),0),0)*IF($T401="n/a",$D401*$Y401,$G401)+IFERROR(IF(AND($V401&lt;=AK$1,$W401&gt;=AK$1),INDEX(Reliability!P$23:P$50,MATCH($T401,Reliability!$C$23:$C$50,0)),0),0)*$H401*$X401*$Y401),$D401)*$R401</f>
        <v>0.55489951138041205</v>
      </c>
    </row>
    <row r="402" spans="2:37" x14ac:dyDescent="0.25">
      <c r="B402" s="118" t="str">
        <f>unique_contracts!B397</f>
        <v>CORCAN_1_SOLAR1</v>
      </c>
      <c r="C402" s="99" t="str">
        <f>unique_contracts!D397</f>
        <v>Online</v>
      </c>
      <c r="D402" s="117">
        <f>unique_contracts!J397</f>
        <v>19.760000000000002</v>
      </c>
      <c r="E402" s="99">
        <f>unique_contracts!M397</f>
        <v>0</v>
      </c>
      <c r="F402" s="99">
        <f>unique_contracts!N397</f>
        <v>0</v>
      </c>
      <c r="G402" s="99">
        <f>unique_contracts!P397</f>
        <v>0</v>
      </c>
      <c r="H402" s="99">
        <f>unique_contracts!R397</f>
        <v>0</v>
      </c>
      <c r="I402" s="99">
        <f>unique_contracts!V397</f>
        <v>0</v>
      </c>
      <c r="J402" s="118" t="str">
        <f>unique_contracts!AB397</f>
        <v>Buy</v>
      </c>
      <c r="K402" s="99">
        <f>unique_contracts!AM397</f>
        <v>2015</v>
      </c>
      <c r="L402" s="99">
        <f>unique_contracts!AN397</f>
        <v>3</v>
      </c>
      <c r="M402" s="99">
        <f>unique_contracts!AO397</f>
        <v>20</v>
      </c>
      <c r="N402" s="99">
        <f>unique_contracts!AP397</f>
        <v>2035</v>
      </c>
      <c r="O402" s="99">
        <f>unique_contracts!AQ397</f>
        <v>3</v>
      </c>
      <c r="P402" s="99">
        <f>unique_contracts!AR397</f>
        <v>19</v>
      </c>
      <c r="Q402" s="99" t="str">
        <f>unique_contracts!BP397</f>
        <v>EnergyCapacity</v>
      </c>
      <c r="R402" s="99">
        <f t="shared" si="42"/>
        <v>1</v>
      </c>
      <c r="S402" s="99" t="str">
        <f>IFERROR(IF(AND(I402&gt;0,E402="NotHybrid"),_xlfn.CONCAT(MAX(MIN(ROUNDDOWN(I402/D402,0),8),4),INDEX(resources!$G:$G,MATCH(B402,resources!$A:$A,0))),INDEX(resources!$G:$G,MATCH(B402,resources!$A:$A,0))),"n/a")</f>
        <v>utility_pv</v>
      </c>
      <c r="T402" s="99" t="str">
        <f t="shared" si="43"/>
        <v>n/a</v>
      </c>
      <c r="U402" s="99" t="str">
        <f t="shared" si="44"/>
        <v>utility_pv</v>
      </c>
      <c r="V402" s="99">
        <f t="shared" si="45"/>
        <v>2015</v>
      </c>
      <c r="W402" s="99">
        <f t="shared" si="46"/>
        <v>2034</v>
      </c>
      <c r="X402" s="116">
        <f t="shared" si="47"/>
        <v>1</v>
      </c>
      <c r="Y402" s="116">
        <f t="shared" si="48"/>
        <v>1</v>
      </c>
      <c r="Z402" s="99">
        <f>MIN((IFERROR(IF(AND($V402&lt;=Z$1,$W402&gt;=Z$1),INDEX(Reliability!E$23:E$50,MATCH($S402,Reliability!$C$23:$C$50,0)),0),0)*IF($T402="n/a",$D402*$Y402,$G402)+IFERROR(IF(AND($V402&lt;=Z$1,$W402&gt;=Z$1),INDEX(Reliability!E$23:E$50,MATCH($T402,Reliability!$C$23:$C$50,0)),0),0)*$H402*$X402*$Y402),$D402)*$R402</f>
        <v>2.4570738290837251</v>
      </c>
      <c r="AA402" s="99">
        <f>MIN((IFERROR(IF(AND($V402&lt;=AA$1,$W402&gt;=AA$1),INDEX(Reliability!F$23:F$50,MATCH($S402,Reliability!$C$23:$C$50,0)),0),0)*IF($T402="n/a",$D402*$Y402,$G402)+IFERROR(IF(AND($V402&lt;=AA$1,$W402&gt;=AA$1),INDEX(Reliability!F$23:F$50,MATCH($T402,Reliability!$C$23:$C$50,0)),0),0)*$H402*$X402*$Y402),$D402)*$R402</f>
        <v>2.3915417943384112</v>
      </c>
      <c r="AB402" s="99">
        <f>MIN((IFERROR(IF(AND($V402&lt;=AB$1,$W402&gt;=AB$1),INDEX(Reliability!G$23:G$50,MATCH($S402,Reliability!$C$23:$C$50,0)),0),0)*IF($T402="n/a",$D402*$Y402,$G402)+IFERROR(IF(AND($V402&lt;=AB$1,$W402&gt;=AB$1),INDEX(Reliability!G$23:G$50,MATCH($T402,Reliability!$C$23:$C$50,0)),0),0)*$H402*$X402*$Y402),$D402)*$R402</f>
        <v>2.3260097595930969</v>
      </c>
      <c r="AC402" s="99">
        <f>MIN((IFERROR(IF(AND($V402&lt;=AC$1,$W402&gt;=AC$1),INDEX(Reliability!H$23:H$50,MATCH($S402,Reliability!$C$23:$C$50,0)),0),0)*IF($T402="n/a",$D402*$Y402,$G402)+IFERROR(IF(AND($V402&lt;=AC$1,$W402&gt;=AC$1),INDEX(Reliability!H$23:H$50,MATCH($T402,Reliability!$C$23:$C$50,0)),0),0)*$H402*$X402*$Y402),$D402)*$R402</f>
        <v>1.9792020565843063</v>
      </c>
      <c r="AD402" s="99">
        <f>MIN((IFERROR(IF(AND($V402&lt;=AD$1,$W402&gt;=AD$1),INDEX(Reliability!I$23:I$50,MATCH($S402,Reliability!$C$23:$C$50,0)),0),0)*IF($T402="n/a",$D402*$Y402,$G402)+IFERROR(IF(AND($V402&lt;=AD$1,$W402&gt;=AD$1),INDEX(Reliability!I$23:I$50,MATCH($T402,Reliability!$C$23:$C$50,0)),0),0)*$H402*$X402*$Y402),$D402)*$R402</f>
        <v>1.6323943535755159</v>
      </c>
      <c r="AE402" s="99">
        <f>MIN((IFERROR(IF(AND($V402&lt;=AE$1,$W402&gt;=AE$1),INDEX(Reliability!J$23:J$50,MATCH($S402,Reliability!$C$23:$C$50,0)),0),0)*IF($T402="n/a",$D402*$Y402,$G402)+IFERROR(IF(AND($V402&lt;=AE$1,$W402&gt;=AE$1),INDEX(Reliability!J$23:J$50,MATCH($T402,Reliability!$C$23:$C$50,0)),0),0)*$H402*$X402*$Y402),$D402)*$R402</f>
        <v>1.5137071439894625</v>
      </c>
      <c r="AF402" s="99">
        <f>MIN((IFERROR(IF(AND($V402&lt;=AF$1,$W402&gt;=AF$1),INDEX(Reliability!K$23:K$50,MATCH($S402,Reliability!$C$23:$C$50,0)),0),0)*IF($T402="n/a",$D402*$Y402,$G402)+IFERROR(IF(AND($V402&lt;=AF$1,$W402&gt;=AF$1),INDEX(Reliability!K$23:K$50,MATCH($T402,Reliability!$C$23:$C$50,0)),0),0)*$H402*$X402*$Y402),$D402)*$R402</f>
        <v>1.3950199344034087</v>
      </c>
      <c r="AG402" s="99">
        <f>MIN((IFERROR(IF(AND($V402&lt;=AG$1,$W402&gt;=AG$1),INDEX(Reliability!L$23:L$50,MATCH($S402,Reliability!$C$23:$C$50,0)),0),0)*IF($T402="n/a",$D402*$Y402,$G402)+IFERROR(IF(AND($V402&lt;=AG$1,$W402&gt;=AG$1),INDEX(Reliability!L$23:L$50,MATCH($T402,Reliability!$C$23:$C$50,0)),0),0)*$H402*$X402*$Y402),$D402)*$R402</f>
        <v>1.3689439475227267</v>
      </c>
      <c r="AH402" s="99">
        <f>MIN((IFERROR(IF(AND($V402&lt;=AH$1,$W402&gt;=AH$1),INDEX(Reliability!M$23:M$50,MATCH($S402,Reliability!$C$23:$C$50,0)),0),0)*IF($T402="n/a",$D402*$Y402,$G402)+IFERROR(IF(AND($V402&lt;=AH$1,$W402&gt;=AH$1),INDEX(Reliability!M$23:M$50,MATCH($T402,Reliability!$C$23:$C$50,0)),0),0)*$H402*$X402*$Y402),$D402)*$R402</f>
        <v>1.3428679606420451</v>
      </c>
      <c r="AI402" s="99">
        <f>MIN((IFERROR(IF(AND($V402&lt;=AI$1,$W402&gt;=AI$1),INDEX(Reliability!N$23:N$50,MATCH($S402,Reliability!$C$23:$C$50,0)),0),0)*IF($T402="n/a",$D402*$Y402,$G402)+IFERROR(IF(AND($V402&lt;=AI$1,$W402&gt;=AI$1),INDEX(Reliability!N$23:N$50,MATCH($T402,Reliability!$C$23:$C$50,0)),0),0)*$H402*$X402*$Y402),$D402)*$R402</f>
        <v>1.3167919737613631</v>
      </c>
      <c r="AJ402" s="99">
        <f>MIN((IFERROR(IF(AND($V402&lt;=AJ$1,$W402&gt;=AJ$1),INDEX(Reliability!O$23:O$50,MATCH($S402,Reliability!$C$23:$C$50,0)),0),0)*IF($T402="n/a",$D402*$Y402,$G402)+IFERROR(IF(AND($V402&lt;=AJ$1,$W402&gt;=AJ$1),INDEX(Reliability!O$23:O$50,MATCH($T402,Reliability!$C$23:$C$50,0)),0),0)*$H402*$X402*$Y402),$D402)*$R402</f>
        <v>1.2907159868806815</v>
      </c>
      <c r="AK402" s="99">
        <f>MIN((IFERROR(IF(AND($V402&lt;=AK$1,$W402&gt;=AK$1),INDEX(Reliability!P$23:P$50,MATCH($S402,Reliability!$C$23:$C$50,0)),0),0)*IF($T402="n/a",$D402*$Y402,$G402)+IFERROR(IF(AND($V402&lt;=AK$1,$W402&gt;=AK$1),INDEX(Reliability!P$23:P$50,MATCH($T402,Reliability!$C$23:$C$50,0)),0),0)*$H402*$X402*$Y402),$D402)*$R402</f>
        <v>0</v>
      </c>
    </row>
    <row r="403" spans="2:37" x14ac:dyDescent="0.25">
      <c r="B403" s="118" t="str">
        <f>unique_contracts!B398</f>
        <v>COPMTN_2_SOLAR1</v>
      </c>
      <c r="C403" s="99" t="str">
        <f>unique_contracts!D398</f>
        <v>Online</v>
      </c>
      <c r="D403" s="117">
        <f>unique_contracts!J398</f>
        <v>48</v>
      </c>
      <c r="E403" s="99">
        <f>unique_contracts!M398</f>
        <v>0</v>
      </c>
      <c r="F403" s="99">
        <f>unique_contracts!N398</f>
        <v>0</v>
      </c>
      <c r="G403" s="99">
        <f>unique_contracts!P398</f>
        <v>0</v>
      </c>
      <c r="H403" s="99">
        <f>unique_contracts!R398</f>
        <v>0</v>
      </c>
      <c r="I403" s="99">
        <f>unique_contracts!V398</f>
        <v>0</v>
      </c>
      <c r="J403" s="118" t="str">
        <f>unique_contracts!AB398</f>
        <v>Buy</v>
      </c>
      <c r="K403" s="99">
        <f>unique_contracts!AM398</f>
        <v>2011</v>
      </c>
      <c r="L403" s="99">
        <f>unique_contracts!AN398</f>
        <v>2</v>
      </c>
      <c r="M403" s="99">
        <f>unique_contracts!AO398</f>
        <v>1</v>
      </c>
      <c r="N403" s="99">
        <f>unique_contracts!AP398</f>
        <v>2031</v>
      </c>
      <c r="O403" s="99">
        <f>unique_contracts!AQ398</f>
        <v>1</v>
      </c>
      <c r="P403" s="99">
        <f>unique_contracts!AR398</f>
        <v>31</v>
      </c>
      <c r="Q403" s="99" t="str">
        <f>unique_contracts!BP398</f>
        <v>EnergyCapacity</v>
      </c>
      <c r="R403" s="99">
        <f t="shared" si="42"/>
        <v>1</v>
      </c>
      <c r="S403" s="99" t="str">
        <f>IFERROR(IF(AND(I403&gt;0,E403="NotHybrid"),_xlfn.CONCAT(MAX(MIN(ROUNDDOWN(I403/D403,0),8),4),INDEX(resources!$G:$G,MATCH(B403,resources!$A:$A,0))),INDEX(resources!$G:$G,MATCH(B403,resources!$A:$A,0))),"n/a")</f>
        <v>utility_pv</v>
      </c>
      <c r="T403" s="99" t="str">
        <f t="shared" si="43"/>
        <v>n/a</v>
      </c>
      <c r="U403" s="99" t="str">
        <f t="shared" si="44"/>
        <v>utility_pv</v>
      </c>
      <c r="V403" s="99">
        <f t="shared" si="45"/>
        <v>2011</v>
      </c>
      <c r="W403" s="99">
        <f t="shared" si="46"/>
        <v>2030</v>
      </c>
      <c r="X403" s="116">
        <f t="shared" si="47"/>
        <v>1</v>
      </c>
      <c r="Y403" s="116">
        <f t="shared" si="48"/>
        <v>1</v>
      </c>
      <c r="Z403" s="99">
        <f>MIN((IFERROR(IF(AND($V403&lt;=Z$1,$W403&gt;=Z$1),INDEX(Reliability!E$23:E$50,MATCH($S403,Reliability!$C$23:$C$50,0)),0),0)*IF($T403="n/a",$D403*$Y403,$G403)+IFERROR(IF(AND($V403&lt;=Z$1,$W403&gt;=Z$1),INDEX(Reliability!E$23:E$50,MATCH($T403,Reliability!$C$23:$C$50,0)),0),0)*$H403*$X403*$Y403),$D403)*$R403</f>
        <v>5.9686003945353647</v>
      </c>
      <c r="AA403" s="99">
        <f>MIN((IFERROR(IF(AND($V403&lt;=AA$1,$W403&gt;=AA$1),INDEX(Reliability!F$23:F$50,MATCH($S403,Reliability!$C$23:$C$50,0)),0),0)*IF($T403="n/a",$D403*$Y403,$G403)+IFERROR(IF(AND($V403&lt;=AA$1,$W403&gt;=AA$1),INDEX(Reliability!F$23:F$50,MATCH($T403,Reliability!$C$23:$C$50,0)),0),0)*$H403*$X403*$Y403),$D403)*$R403</f>
        <v>5.8094132655993782</v>
      </c>
      <c r="AB403" s="99">
        <f>MIN((IFERROR(IF(AND($V403&lt;=AB$1,$W403&gt;=AB$1),INDEX(Reliability!G$23:G$50,MATCH($S403,Reliability!$C$23:$C$50,0)),0),0)*IF($T403="n/a",$D403*$Y403,$G403)+IFERROR(IF(AND($V403&lt;=AB$1,$W403&gt;=AB$1),INDEX(Reliability!G$23:G$50,MATCH($T403,Reliability!$C$23:$C$50,0)),0),0)*$H403*$X403*$Y403),$D403)*$R403</f>
        <v>5.6502261366633926</v>
      </c>
      <c r="AC403" s="99">
        <f>MIN((IFERROR(IF(AND($V403&lt;=AC$1,$W403&gt;=AC$1),INDEX(Reliability!H$23:H$50,MATCH($S403,Reliability!$C$23:$C$50,0)),0),0)*IF($T403="n/a",$D403*$Y403,$G403)+IFERROR(IF(AND($V403&lt;=AC$1,$W403&gt;=AC$1),INDEX(Reliability!H$23:H$50,MATCH($T403,Reliability!$C$23:$C$50,0)),0),0)*$H403*$X403*$Y403),$D403)*$R403</f>
        <v>4.807778275103578</v>
      </c>
      <c r="AD403" s="99">
        <f>MIN((IFERROR(IF(AND($V403&lt;=AD$1,$W403&gt;=AD$1),INDEX(Reliability!I$23:I$50,MATCH($S403,Reliability!$C$23:$C$50,0)),0),0)*IF($T403="n/a",$D403*$Y403,$G403)+IFERROR(IF(AND($V403&lt;=AD$1,$W403&gt;=AD$1),INDEX(Reliability!I$23:I$50,MATCH($T403,Reliability!$C$23:$C$50,0)),0),0)*$H403*$X403*$Y403),$D403)*$R403</f>
        <v>3.965330413543763</v>
      </c>
      <c r="AE403" s="99">
        <f>MIN((IFERROR(IF(AND($V403&lt;=AE$1,$W403&gt;=AE$1),INDEX(Reliability!J$23:J$50,MATCH($S403,Reliability!$C$23:$C$50,0)),0),0)*IF($T403="n/a",$D403*$Y403,$G403)+IFERROR(IF(AND($V403&lt;=AE$1,$W403&gt;=AE$1),INDEX(Reliability!J$23:J$50,MATCH($T403,Reliability!$C$23:$C$50,0)),0),0)*$H403*$X403*$Y403),$D403)*$R403</f>
        <v>3.6770214024035521</v>
      </c>
      <c r="AF403" s="99">
        <f>MIN((IFERROR(IF(AND($V403&lt;=AF$1,$W403&gt;=AF$1),INDEX(Reliability!K$23:K$50,MATCH($S403,Reliability!$C$23:$C$50,0)),0),0)*IF($T403="n/a",$D403*$Y403,$G403)+IFERROR(IF(AND($V403&lt;=AF$1,$W403&gt;=AF$1),INDEX(Reliability!K$23:K$50,MATCH($T403,Reliability!$C$23:$C$50,0)),0),0)*$H403*$X403*$Y403),$D403)*$R403</f>
        <v>3.3887123912633408</v>
      </c>
      <c r="AG403" s="99">
        <f>MIN((IFERROR(IF(AND($V403&lt;=AG$1,$W403&gt;=AG$1),INDEX(Reliability!L$23:L$50,MATCH($S403,Reliability!$C$23:$C$50,0)),0),0)*IF($T403="n/a",$D403*$Y403,$G403)+IFERROR(IF(AND($V403&lt;=AG$1,$W403&gt;=AG$1),INDEX(Reliability!L$23:L$50,MATCH($T403,Reliability!$C$23:$C$50,0)),0),0)*$H403*$X403*$Y403),$D403)*$R403</f>
        <v>0</v>
      </c>
      <c r="AH403" s="99">
        <f>MIN((IFERROR(IF(AND($V403&lt;=AH$1,$W403&gt;=AH$1),INDEX(Reliability!M$23:M$50,MATCH($S403,Reliability!$C$23:$C$50,0)),0),0)*IF($T403="n/a",$D403*$Y403,$G403)+IFERROR(IF(AND($V403&lt;=AH$1,$W403&gt;=AH$1),INDEX(Reliability!M$23:M$50,MATCH($T403,Reliability!$C$23:$C$50,0)),0),0)*$H403*$X403*$Y403),$D403)*$R403</f>
        <v>0</v>
      </c>
      <c r="AI403" s="99">
        <f>MIN((IFERROR(IF(AND($V403&lt;=AI$1,$W403&gt;=AI$1),INDEX(Reliability!N$23:N$50,MATCH($S403,Reliability!$C$23:$C$50,0)),0),0)*IF($T403="n/a",$D403*$Y403,$G403)+IFERROR(IF(AND($V403&lt;=AI$1,$W403&gt;=AI$1),INDEX(Reliability!N$23:N$50,MATCH($T403,Reliability!$C$23:$C$50,0)),0),0)*$H403*$X403*$Y403),$D403)*$R403</f>
        <v>0</v>
      </c>
      <c r="AJ403" s="99">
        <f>MIN((IFERROR(IF(AND($V403&lt;=AJ$1,$W403&gt;=AJ$1),INDEX(Reliability!O$23:O$50,MATCH($S403,Reliability!$C$23:$C$50,0)),0),0)*IF($T403="n/a",$D403*$Y403,$G403)+IFERROR(IF(AND($V403&lt;=AJ$1,$W403&gt;=AJ$1),INDEX(Reliability!O$23:O$50,MATCH($T403,Reliability!$C$23:$C$50,0)),0),0)*$H403*$X403*$Y403),$D403)*$R403</f>
        <v>0</v>
      </c>
      <c r="AK403" s="99">
        <f>MIN((IFERROR(IF(AND($V403&lt;=AK$1,$W403&gt;=AK$1),INDEX(Reliability!P$23:P$50,MATCH($S403,Reliability!$C$23:$C$50,0)),0),0)*IF($T403="n/a",$D403*$Y403,$G403)+IFERROR(IF(AND($V403&lt;=AK$1,$W403&gt;=AK$1),INDEX(Reliability!P$23:P$50,MATCH($T403,Reliability!$C$23:$C$50,0)),0),0)*$H403*$X403*$Y403),$D403)*$R403</f>
        <v>0</v>
      </c>
    </row>
    <row r="404" spans="2:37" x14ac:dyDescent="0.25">
      <c r="B404" s="118" t="str">
        <f>unique_contracts!B399</f>
        <v>COPMTN_2_CM10</v>
      </c>
      <c r="C404" s="99" t="str">
        <f>unique_contracts!D399</f>
        <v>Online</v>
      </c>
      <c r="D404" s="117">
        <f>unique_contracts!J399</f>
        <v>10</v>
      </c>
      <c r="E404" s="99">
        <f>unique_contracts!M399</f>
        <v>0</v>
      </c>
      <c r="F404" s="99">
        <f>unique_contracts!N399</f>
        <v>0</v>
      </c>
      <c r="G404" s="99">
        <f>unique_contracts!P399</f>
        <v>0</v>
      </c>
      <c r="H404" s="99">
        <f>unique_contracts!R399</f>
        <v>0</v>
      </c>
      <c r="I404" s="99">
        <f>unique_contracts!V399</f>
        <v>0</v>
      </c>
      <c r="J404" s="118" t="str">
        <f>unique_contracts!AB399</f>
        <v>Buy</v>
      </c>
      <c r="K404" s="99">
        <f>unique_contracts!AM399</f>
        <v>2009</v>
      </c>
      <c r="L404" s="99">
        <f>unique_contracts!AN399</f>
        <v>1</v>
      </c>
      <c r="M404" s="99">
        <f>unique_contracts!AO399</f>
        <v>1</v>
      </c>
      <c r="N404" s="99">
        <f>unique_contracts!AP399</f>
        <v>2028</v>
      </c>
      <c r="O404" s="99">
        <f>unique_contracts!AQ399</f>
        <v>12</v>
      </c>
      <c r="P404" s="99">
        <f>unique_contracts!AR399</f>
        <v>31</v>
      </c>
      <c r="Q404" s="99" t="str">
        <f>unique_contracts!BP399</f>
        <v>EnergyCapacity</v>
      </c>
      <c r="R404" s="99">
        <f t="shared" si="42"/>
        <v>1</v>
      </c>
      <c r="S404" s="99" t="str">
        <f>IFERROR(IF(AND(I404&gt;0,E404="NotHybrid"),_xlfn.CONCAT(MAX(MIN(ROUNDDOWN(I404/D404,0),8),4),INDEX(resources!$G:$G,MATCH(B404,resources!$A:$A,0))),INDEX(resources!$G:$G,MATCH(B404,resources!$A:$A,0))),"n/a")</f>
        <v>utility_pv</v>
      </c>
      <c r="T404" s="99" t="str">
        <f t="shared" si="43"/>
        <v>n/a</v>
      </c>
      <c r="U404" s="99" t="str">
        <f t="shared" si="44"/>
        <v>utility_pv</v>
      </c>
      <c r="V404" s="99">
        <f t="shared" si="45"/>
        <v>2009</v>
      </c>
      <c r="W404" s="99">
        <f t="shared" si="46"/>
        <v>2028</v>
      </c>
      <c r="X404" s="116">
        <f t="shared" si="47"/>
        <v>1</v>
      </c>
      <c r="Y404" s="116">
        <f t="shared" si="48"/>
        <v>1</v>
      </c>
      <c r="Z404" s="99">
        <f>MIN((IFERROR(IF(AND($V404&lt;=Z$1,$W404&gt;=Z$1),INDEX(Reliability!E$23:E$50,MATCH($S404,Reliability!$C$23:$C$50,0)),0),0)*IF($T404="n/a",$D404*$Y404,$G404)+IFERROR(IF(AND($V404&lt;=Z$1,$W404&gt;=Z$1),INDEX(Reliability!E$23:E$50,MATCH($T404,Reliability!$C$23:$C$50,0)),0),0)*$H404*$X404*$Y404),$D404)*$R404</f>
        <v>1.2434584155282009</v>
      </c>
      <c r="AA404" s="99">
        <f>MIN((IFERROR(IF(AND($V404&lt;=AA$1,$W404&gt;=AA$1),INDEX(Reliability!F$23:F$50,MATCH($S404,Reliability!$C$23:$C$50,0)),0),0)*IF($T404="n/a",$D404*$Y404,$G404)+IFERROR(IF(AND($V404&lt;=AA$1,$W404&gt;=AA$1),INDEX(Reliability!F$23:F$50,MATCH($T404,Reliability!$C$23:$C$50,0)),0),0)*$H404*$X404*$Y404),$D404)*$R404</f>
        <v>1.2102944303332039</v>
      </c>
      <c r="AB404" s="99">
        <f>MIN((IFERROR(IF(AND($V404&lt;=AB$1,$W404&gt;=AB$1),INDEX(Reliability!G$23:G$50,MATCH($S404,Reliability!$C$23:$C$50,0)),0),0)*IF($T404="n/a",$D404*$Y404,$G404)+IFERROR(IF(AND($V404&lt;=AB$1,$W404&gt;=AB$1),INDEX(Reliability!G$23:G$50,MATCH($T404,Reliability!$C$23:$C$50,0)),0),0)*$H404*$X404*$Y404),$D404)*$R404</f>
        <v>1.1771304451382067</v>
      </c>
      <c r="AC404" s="99">
        <f>MIN((IFERROR(IF(AND($V404&lt;=AC$1,$W404&gt;=AC$1),INDEX(Reliability!H$23:H$50,MATCH($S404,Reliability!$C$23:$C$50,0)),0),0)*IF($T404="n/a",$D404*$Y404,$G404)+IFERROR(IF(AND($V404&lt;=AC$1,$W404&gt;=AC$1),INDEX(Reliability!H$23:H$50,MATCH($T404,Reliability!$C$23:$C$50,0)),0),0)*$H404*$X404*$Y404),$D404)*$R404</f>
        <v>1.0016204739799119</v>
      </c>
      <c r="AD404" s="99">
        <f>MIN((IFERROR(IF(AND($V404&lt;=AD$1,$W404&gt;=AD$1),INDEX(Reliability!I$23:I$50,MATCH($S404,Reliability!$C$23:$C$50,0)),0),0)*IF($T404="n/a",$D404*$Y404,$G404)+IFERROR(IF(AND($V404&lt;=AD$1,$W404&gt;=AD$1),INDEX(Reliability!I$23:I$50,MATCH($T404,Reliability!$C$23:$C$50,0)),0),0)*$H404*$X404*$Y404),$D404)*$R404</f>
        <v>0.82611050282161735</v>
      </c>
      <c r="AE404" s="99">
        <f>MIN((IFERROR(IF(AND($V404&lt;=AE$1,$W404&gt;=AE$1),INDEX(Reliability!J$23:J$50,MATCH($S404,Reliability!$C$23:$C$50,0)),0),0)*IF($T404="n/a",$D404*$Y404,$G404)+IFERROR(IF(AND($V404&lt;=AE$1,$W404&gt;=AE$1),INDEX(Reliability!J$23:J$50,MATCH($T404,Reliability!$C$23:$C$50,0)),0),0)*$H404*$X404*$Y404),$D404)*$R404</f>
        <v>0</v>
      </c>
      <c r="AF404" s="99">
        <f>MIN((IFERROR(IF(AND($V404&lt;=AF$1,$W404&gt;=AF$1),INDEX(Reliability!K$23:K$50,MATCH($S404,Reliability!$C$23:$C$50,0)),0),0)*IF($T404="n/a",$D404*$Y404,$G404)+IFERROR(IF(AND($V404&lt;=AF$1,$W404&gt;=AF$1),INDEX(Reliability!K$23:K$50,MATCH($T404,Reliability!$C$23:$C$50,0)),0),0)*$H404*$X404*$Y404),$D404)*$R404</f>
        <v>0</v>
      </c>
      <c r="AG404" s="99">
        <f>MIN((IFERROR(IF(AND($V404&lt;=AG$1,$W404&gt;=AG$1),INDEX(Reliability!L$23:L$50,MATCH($S404,Reliability!$C$23:$C$50,0)),0),0)*IF($T404="n/a",$D404*$Y404,$G404)+IFERROR(IF(AND($V404&lt;=AG$1,$W404&gt;=AG$1),INDEX(Reliability!L$23:L$50,MATCH($T404,Reliability!$C$23:$C$50,0)),0),0)*$H404*$X404*$Y404),$D404)*$R404</f>
        <v>0</v>
      </c>
      <c r="AH404" s="99">
        <f>MIN((IFERROR(IF(AND($V404&lt;=AH$1,$W404&gt;=AH$1),INDEX(Reliability!M$23:M$50,MATCH($S404,Reliability!$C$23:$C$50,0)),0),0)*IF($T404="n/a",$D404*$Y404,$G404)+IFERROR(IF(AND($V404&lt;=AH$1,$W404&gt;=AH$1),INDEX(Reliability!M$23:M$50,MATCH($T404,Reliability!$C$23:$C$50,0)),0),0)*$H404*$X404*$Y404),$D404)*$R404</f>
        <v>0</v>
      </c>
      <c r="AI404" s="99">
        <f>MIN((IFERROR(IF(AND($V404&lt;=AI$1,$W404&gt;=AI$1),INDEX(Reliability!N$23:N$50,MATCH($S404,Reliability!$C$23:$C$50,0)),0),0)*IF($T404="n/a",$D404*$Y404,$G404)+IFERROR(IF(AND($V404&lt;=AI$1,$W404&gt;=AI$1),INDEX(Reliability!N$23:N$50,MATCH($T404,Reliability!$C$23:$C$50,0)),0),0)*$H404*$X404*$Y404),$D404)*$R404</f>
        <v>0</v>
      </c>
      <c r="AJ404" s="99">
        <f>MIN((IFERROR(IF(AND($V404&lt;=AJ$1,$W404&gt;=AJ$1),INDEX(Reliability!O$23:O$50,MATCH($S404,Reliability!$C$23:$C$50,0)),0),0)*IF($T404="n/a",$D404*$Y404,$G404)+IFERROR(IF(AND($V404&lt;=AJ$1,$W404&gt;=AJ$1),INDEX(Reliability!O$23:O$50,MATCH($T404,Reliability!$C$23:$C$50,0)),0),0)*$H404*$X404*$Y404),$D404)*$R404</f>
        <v>0</v>
      </c>
      <c r="AK404" s="99">
        <f>MIN((IFERROR(IF(AND($V404&lt;=AK$1,$W404&gt;=AK$1),INDEX(Reliability!P$23:P$50,MATCH($S404,Reliability!$C$23:$C$50,0)),0),0)*IF($T404="n/a",$D404*$Y404,$G404)+IFERROR(IF(AND($V404&lt;=AK$1,$W404&gt;=AK$1),INDEX(Reliability!P$23:P$50,MATCH($T404,Reliability!$C$23:$C$50,0)),0),0)*$H404*$X404*$Y404),$D404)*$R404</f>
        <v>0</v>
      </c>
    </row>
    <row r="405" spans="2:37" x14ac:dyDescent="0.25">
      <c r="B405" s="118" t="str">
        <f>unique_contracts!B400</f>
        <v>COPMT2_2_SOLAR2</v>
      </c>
      <c r="C405" s="99" t="str">
        <f>unique_contracts!D400</f>
        <v>Online</v>
      </c>
      <c r="D405" s="117">
        <f>unique_contracts!J400</f>
        <v>150</v>
      </c>
      <c r="E405" s="99">
        <f>unique_contracts!M400</f>
        <v>0</v>
      </c>
      <c r="F405" s="99">
        <f>unique_contracts!N400</f>
        <v>0</v>
      </c>
      <c r="G405" s="99">
        <f>unique_contracts!P400</f>
        <v>0</v>
      </c>
      <c r="H405" s="99">
        <f>unique_contracts!R400</f>
        <v>0</v>
      </c>
      <c r="I405" s="99">
        <f>unique_contracts!V400</f>
        <v>0</v>
      </c>
      <c r="J405" s="118" t="str">
        <f>unique_contracts!AB400</f>
        <v>Buy</v>
      </c>
      <c r="K405" s="99">
        <f>unique_contracts!AM400</f>
        <v>2015</v>
      </c>
      <c r="L405" s="99">
        <f>unique_contracts!AN400</f>
        <v>5</v>
      </c>
      <c r="M405" s="99">
        <f>unique_contracts!AO400</f>
        <v>13</v>
      </c>
      <c r="N405" s="99">
        <f>unique_contracts!AP400</f>
        <v>2040</v>
      </c>
      <c r="O405" s="99">
        <f>unique_contracts!AQ400</f>
        <v>5</v>
      </c>
      <c r="P405" s="99">
        <f>unique_contracts!AR400</f>
        <v>12</v>
      </c>
      <c r="Q405" s="99" t="str">
        <f>unique_contracts!BP400</f>
        <v>EnergyCapacity</v>
      </c>
      <c r="R405" s="99">
        <f t="shared" si="42"/>
        <v>1</v>
      </c>
      <c r="S405" s="99" t="str">
        <f>IFERROR(IF(AND(I405&gt;0,E405="NotHybrid"),_xlfn.CONCAT(MAX(MIN(ROUNDDOWN(I405/D405,0),8),4),INDEX(resources!$G:$G,MATCH(B405,resources!$A:$A,0))),INDEX(resources!$G:$G,MATCH(B405,resources!$A:$A,0))),"n/a")</f>
        <v>utility_pv</v>
      </c>
      <c r="T405" s="99" t="str">
        <f t="shared" si="43"/>
        <v>n/a</v>
      </c>
      <c r="U405" s="99" t="str">
        <f t="shared" si="44"/>
        <v>utility_pv</v>
      </c>
      <c r="V405" s="99">
        <f t="shared" si="45"/>
        <v>2015</v>
      </c>
      <c r="W405" s="99">
        <f t="shared" si="46"/>
        <v>2039</v>
      </c>
      <c r="X405" s="116">
        <f t="shared" si="47"/>
        <v>1</v>
      </c>
      <c r="Y405" s="116">
        <f t="shared" si="48"/>
        <v>1</v>
      </c>
      <c r="Z405" s="99">
        <f>MIN((IFERROR(IF(AND($V405&lt;=Z$1,$W405&gt;=Z$1),INDEX(Reliability!E$23:E$50,MATCH($S405,Reliability!$C$23:$C$50,0)),0),0)*IF($T405="n/a",$D405*$Y405,$G405)+IFERROR(IF(AND($V405&lt;=Z$1,$W405&gt;=Z$1),INDEX(Reliability!E$23:E$50,MATCH($T405,Reliability!$C$23:$C$50,0)),0),0)*$H405*$X405*$Y405),$D405)*$R405</f>
        <v>18.651876232923016</v>
      </c>
      <c r="AA405" s="99">
        <f>MIN((IFERROR(IF(AND($V405&lt;=AA$1,$W405&gt;=AA$1),INDEX(Reliability!F$23:F$50,MATCH($S405,Reliability!$C$23:$C$50,0)),0),0)*IF($T405="n/a",$D405*$Y405,$G405)+IFERROR(IF(AND($V405&lt;=AA$1,$W405&gt;=AA$1),INDEX(Reliability!F$23:F$50,MATCH($T405,Reliability!$C$23:$C$50,0)),0),0)*$H405*$X405*$Y405),$D405)*$R405</f>
        <v>18.15441645499806</v>
      </c>
      <c r="AB405" s="99">
        <f>MIN((IFERROR(IF(AND($V405&lt;=AB$1,$W405&gt;=AB$1),INDEX(Reliability!G$23:G$50,MATCH($S405,Reliability!$C$23:$C$50,0)),0),0)*IF($T405="n/a",$D405*$Y405,$G405)+IFERROR(IF(AND($V405&lt;=AB$1,$W405&gt;=AB$1),INDEX(Reliability!G$23:G$50,MATCH($T405,Reliability!$C$23:$C$50,0)),0),0)*$H405*$X405*$Y405),$D405)*$R405</f>
        <v>17.656956677073101</v>
      </c>
      <c r="AC405" s="99">
        <f>MIN((IFERROR(IF(AND($V405&lt;=AC$1,$W405&gt;=AC$1),INDEX(Reliability!H$23:H$50,MATCH($S405,Reliability!$C$23:$C$50,0)),0),0)*IF($T405="n/a",$D405*$Y405,$G405)+IFERROR(IF(AND($V405&lt;=AC$1,$W405&gt;=AC$1),INDEX(Reliability!H$23:H$50,MATCH($T405,Reliability!$C$23:$C$50,0)),0),0)*$H405*$X405*$Y405),$D405)*$R405</f>
        <v>15.024307109698681</v>
      </c>
      <c r="AD405" s="99">
        <f>MIN((IFERROR(IF(AND($V405&lt;=AD$1,$W405&gt;=AD$1),INDEX(Reliability!I$23:I$50,MATCH($S405,Reliability!$C$23:$C$50,0)),0),0)*IF($T405="n/a",$D405*$Y405,$G405)+IFERROR(IF(AND($V405&lt;=AD$1,$W405&gt;=AD$1),INDEX(Reliability!I$23:I$50,MATCH($T405,Reliability!$C$23:$C$50,0)),0),0)*$H405*$X405*$Y405),$D405)*$R405</f>
        <v>12.391657542324259</v>
      </c>
      <c r="AE405" s="99">
        <f>MIN((IFERROR(IF(AND($V405&lt;=AE$1,$W405&gt;=AE$1),INDEX(Reliability!J$23:J$50,MATCH($S405,Reliability!$C$23:$C$50,0)),0),0)*IF($T405="n/a",$D405*$Y405,$G405)+IFERROR(IF(AND($V405&lt;=AE$1,$W405&gt;=AE$1),INDEX(Reliability!J$23:J$50,MATCH($T405,Reliability!$C$23:$C$50,0)),0),0)*$H405*$X405*$Y405),$D405)*$R405</f>
        <v>11.490691882511101</v>
      </c>
      <c r="AF405" s="99">
        <f>MIN((IFERROR(IF(AND($V405&lt;=AF$1,$W405&gt;=AF$1),INDEX(Reliability!K$23:K$50,MATCH($S405,Reliability!$C$23:$C$50,0)),0),0)*IF($T405="n/a",$D405*$Y405,$G405)+IFERROR(IF(AND($V405&lt;=AF$1,$W405&gt;=AF$1),INDEX(Reliability!K$23:K$50,MATCH($T405,Reliability!$C$23:$C$50,0)),0),0)*$H405*$X405*$Y405),$D405)*$R405</f>
        <v>10.589726222697939</v>
      </c>
      <c r="AG405" s="99">
        <f>MIN((IFERROR(IF(AND($V405&lt;=AG$1,$W405&gt;=AG$1),INDEX(Reliability!L$23:L$50,MATCH($S405,Reliability!$C$23:$C$50,0)),0),0)*IF($T405="n/a",$D405*$Y405,$G405)+IFERROR(IF(AND($V405&lt;=AG$1,$W405&gt;=AG$1),INDEX(Reliability!L$23:L$50,MATCH($T405,Reliability!$C$23:$C$50,0)),0),0)*$H405*$X405*$Y405),$D405)*$R405</f>
        <v>10.391780978158351</v>
      </c>
      <c r="AH405" s="99">
        <f>MIN((IFERROR(IF(AND($V405&lt;=AH$1,$W405&gt;=AH$1),INDEX(Reliability!M$23:M$50,MATCH($S405,Reliability!$C$23:$C$50,0)),0),0)*IF($T405="n/a",$D405*$Y405,$G405)+IFERROR(IF(AND($V405&lt;=AH$1,$W405&gt;=AH$1),INDEX(Reliability!M$23:M$50,MATCH($T405,Reliability!$C$23:$C$50,0)),0),0)*$H405*$X405*$Y405),$D405)*$R405</f>
        <v>10.193835733618762</v>
      </c>
      <c r="AI405" s="99">
        <f>MIN((IFERROR(IF(AND($V405&lt;=AI$1,$W405&gt;=AI$1),INDEX(Reliability!N$23:N$50,MATCH($S405,Reliability!$C$23:$C$50,0)),0),0)*IF($T405="n/a",$D405*$Y405,$G405)+IFERROR(IF(AND($V405&lt;=AI$1,$W405&gt;=AI$1),INDEX(Reliability!N$23:N$50,MATCH($T405,Reliability!$C$23:$C$50,0)),0),0)*$H405*$X405*$Y405),$D405)*$R405</f>
        <v>9.9958904890791729</v>
      </c>
      <c r="AJ405" s="99">
        <f>MIN((IFERROR(IF(AND($V405&lt;=AJ$1,$W405&gt;=AJ$1),INDEX(Reliability!O$23:O$50,MATCH($S405,Reliability!$C$23:$C$50,0)),0),0)*IF($T405="n/a",$D405*$Y405,$G405)+IFERROR(IF(AND($V405&lt;=AJ$1,$W405&gt;=AJ$1),INDEX(Reliability!O$23:O$50,MATCH($T405,Reliability!$C$23:$C$50,0)),0),0)*$H405*$X405*$Y405),$D405)*$R405</f>
        <v>9.7979452445395854</v>
      </c>
      <c r="AK405" s="99">
        <f>MIN((IFERROR(IF(AND($V405&lt;=AK$1,$W405&gt;=AK$1),INDEX(Reliability!P$23:P$50,MATCH($S405,Reliability!$C$23:$C$50,0)),0),0)*IF($T405="n/a",$D405*$Y405,$G405)+IFERROR(IF(AND($V405&lt;=AK$1,$W405&gt;=AK$1),INDEX(Reliability!P$23:P$50,MATCH($T405,Reliability!$C$23:$C$50,0)),0),0)*$H405*$X405*$Y405),$D405)*$R405</f>
        <v>9.6</v>
      </c>
    </row>
    <row r="406" spans="2:37" x14ac:dyDescent="0.25">
      <c r="B406" s="118" t="str">
        <f>unique_contracts!B401</f>
        <v>CONTRL_1_CASAD3</v>
      </c>
      <c r="C406" s="99" t="str">
        <f>unique_contracts!D401</f>
        <v>Online</v>
      </c>
      <c r="D406" s="117">
        <f>unique_contracts!J401</f>
        <v>14</v>
      </c>
      <c r="E406" s="99">
        <f>unique_contracts!M401</f>
        <v>0</v>
      </c>
      <c r="F406" s="99">
        <f>unique_contracts!N401</f>
        <v>0</v>
      </c>
      <c r="G406" s="99">
        <f>unique_contracts!P401</f>
        <v>0</v>
      </c>
      <c r="H406" s="99">
        <f>unique_contracts!R401</f>
        <v>0</v>
      </c>
      <c r="I406" s="99">
        <f>unique_contracts!V401</f>
        <v>0</v>
      </c>
      <c r="J406" s="118" t="str">
        <f>unique_contracts!AB401</f>
        <v>Buy</v>
      </c>
      <c r="K406" s="99">
        <f>unique_contracts!AM401</f>
        <v>2013</v>
      </c>
      <c r="L406" s="99">
        <f>unique_contracts!AN401</f>
        <v>4</v>
      </c>
      <c r="M406" s="99">
        <f>unique_contracts!AO401</f>
        <v>1</v>
      </c>
      <c r="N406" s="99">
        <f>unique_contracts!AP401</f>
        <v>2033</v>
      </c>
      <c r="O406" s="99">
        <f>unique_contracts!AQ401</f>
        <v>3</v>
      </c>
      <c r="P406" s="99">
        <f>unique_contracts!AR401</f>
        <v>31</v>
      </c>
      <c r="Q406" s="99" t="str">
        <f>unique_contracts!BP401</f>
        <v>EnergyCapacity</v>
      </c>
      <c r="R406" s="99">
        <f t="shared" si="42"/>
        <v>1</v>
      </c>
      <c r="S406" s="99" t="str">
        <f>IFERROR(IF(AND(I406&gt;0,E406="NotHybrid"),_xlfn.CONCAT(MAX(MIN(ROUNDDOWN(I406/D406,0),8),4),INDEX(resources!$G:$G,MATCH(B406,resources!$A:$A,0))),INDEX(resources!$G:$G,MATCH(B406,resources!$A:$A,0))),"n/a")</f>
        <v>geothermal</v>
      </c>
      <c r="T406" s="99" t="str">
        <f t="shared" si="43"/>
        <v>n/a</v>
      </c>
      <c r="U406" s="99" t="str">
        <f t="shared" si="44"/>
        <v>geothermal</v>
      </c>
      <c r="V406" s="99">
        <f t="shared" si="45"/>
        <v>2013</v>
      </c>
      <c r="W406" s="99">
        <f t="shared" si="46"/>
        <v>2032</v>
      </c>
      <c r="X406" s="116">
        <f t="shared" si="47"/>
        <v>1</v>
      </c>
      <c r="Y406" s="116">
        <f t="shared" si="48"/>
        <v>1</v>
      </c>
      <c r="Z406" s="99">
        <f>MIN((IFERROR(IF(AND($V406&lt;=Z$1,$W406&gt;=Z$1),INDEX(Reliability!E$23:E$50,MATCH($S406,Reliability!$C$23:$C$50,0)),0),0)*IF($T406="n/a",$D406*$Y406,$G406)+IFERROR(IF(AND($V406&lt;=Z$1,$W406&gt;=Z$1),INDEX(Reliability!E$23:E$50,MATCH($T406,Reliability!$C$23:$C$50,0)),0),0)*$H406*$X406*$Y406),$D406)*$R406</f>
        <v>12.045002955397099</v>
      </c>
      <c r="AA406" s="99">
        <f>MIN((IFERROR(IF(AND($V406&lt;=AA$1,$W406&gt;=AA$1),INDEX(Reliability!F$23:F$50,MATCH($S406,Reliability!$C$23:$C$50,0)),0),0)*IF($T406="n/a",$D406*$Y406,$G406)+IFERROR(IF(AND($V406&lt;=AA$1,$W406&gt;=AA$1),INDEX(Reliability!F$23:F$50,MATCH($T406,Reliability!$C$23:$C$50,0)),0),0)*$H406*$X406*$Y406),$D406)*$R406</f>
        <v>12.438359132754591</v>
      </c>
      <c r="AB406" s="99">
        <f>MIN((IFERROR(IF(AND($V406&lt;=AB$1,$W406&gt;=AB$1),INDEX(Reliability!G$23:G$50,MATCH($S406,Reliability!$C$23:$C$50,0)),0),0)*IF($T406="n/a",$D406*$Y406,$G406)+IFERROR(IF(AND($V406&lt;=AB$1,$W406&gt;=AB$1),INDEX(Reliability!G$23:G$50,MATCH($T406,Reliability!$C$23:$C$50,0)),0),0)*$H406*$X406*$Y406),$D406)*$R406</f>
        <v>12.831715310112084</v>
      </c>
      <c r="AC406" s="99">
        <f>MIN((IFERROR(IF(AND($V406&lt;=AC$1,$W406&gt;=AC$1),INDEX(Reliability!H$23:H$50,MATCH($S406,Reliability!$C$23:$C$50,0)),0),0)*IF($T406="n/a",$D406*$Y406,$G406)+IFERROR(IF(AND($V406&lt;=AC$1,$W406&gt;=AC$1),INDEX(Reliability!H$23:H$50,MATCH($T406,Reliability!$C$23:$C$50,0)),0),0)*$H406*$X406*$Y406),$D406)*$R406</f>
        <v>12.899816305769107</v>
      </c>
      <c r="AD406" s="99">
        <f>MIN((IFERROR(IF(AND($V406&lt;=AD$1,$W406&gt;=AD$1),INDEX(Reliability!I$23:I$50,MATCH($S406,Reliability!$C$23:$C$50,0)),0),0)*IF($T406="n/a",$D406*$Y406,$G406)+IFERROR(IF(AND($V406&lt;=AD$1,$W406&gt;=AD$1),INDEX(Reliability!I$23:I$50,MATCH($T406,Reliability!$C$23:$C$50,0)),0),0)*$H406*$X406*$Y406),$D406)*$R406</f>
        <v>12.96791730142613</v>
      </c>
      <c r="AE406" s="99">
        <f>MIN((IFERROR(IF(AND($V406&lt;=AE$1,$W406&gt;=AE$1),INDEX(Reliability!J$23:J$50,MATCH($S406,Reliability!$C$23:$C$50,0)),0),0)*IF($T406="n/a",$D406*$Y406,$G406)+IFERROR(IF(AND($V406&lt;=AE$1,$W406&gt;=AE$1),INDEX(Reliability!J$23:J$50,MATCH($T406,Reliability!$C$23:$C$50,0)),0),0)*$H406*$X406*$Y406),$D406)*$R406</f>
        <v>12.86692656219102</v>
      </c>
      <c r="AF406" s="99">
        <f>MIN((IFERROR(IF(AND($V406&lt;=AF$1,$W406&gt;=AF$1),INDEX(Reliability!K$23:K$50,MATCH($S406,Reliability!$C$23:$C$50,0)),0),0)*IF($T406="n/a",$D406*$Y406,$G406)+IFERROR(IF(AND($V406&lt;=AF$1,$W406&gt;=AF$1),INDEX(Reliability!K$23:K$50,MATCH($T406,Reliability!$C$23:$C$50,0)),0),0)*$H406*$X406*$Y406),$D406)*$R406</f>
        <v>12.76593582295591</v>
      </c>
      <c r="AG406" s="99">
        <f>MIN((IFERROR(IF(AND($V406&lt;=AG$1,$W406&gt;=AG$1),INDEX(Reliability!L$23:L$50,MATCH($S406,Reliability!$C$23:$C$50,0)),0),0)*IF($T406="n/a",$D406*$Y406,$G406)+IFERROR(IF(AND($V406&lt;=AG$1,$W406&gt;=AG$1),INDEX(Reliability!L$23:L$50,MATCH($T406,Reliability!$C$23:$C$50,0)),0),0)*$H406*$X406*$Y406),$D406)*$R406</f>
        <v>12.873811590970849</v>
      </c>
      <c r="AH406" s="99">
        <f>MIN((IFERROR(IF(AND($V406&lt;=AH$1,$W406&gt;=AH$1),INDEX(Reliability!M$23:M$50,MATCH($S406,Reliability!$C$23:$C$50,0)),0),0)*IF($T406="n/a",$D406*$Y406,$G406)+IFERROR(IF(AND($V406&lt;=AH$1,$W406&gt;=AH$1),INDEX(Reliability!M$23:M$50,MATCH($T406,Reliability!$C$23:$C$50,0)),0),0)*$H406*$X406*$Y406),$D406)*$R406</f>
        <v>12.98168735898579</v>
      </c>
      <c r="AI406" s="99">
        <f>MIN((IFERROR(IF(AND($V406&lt;=AI$1,$W406&gt;=AI$1),INDEX(Reliability!N$23:N$50,MATCH($S406,Reliability!$C$23:$C$50,0)),0),0)*IF($T406="n/a",$D406*$Y406,$G406)+IFERROR(IF(AND($V406&lt;=AI$1,$W406&gt;=AI$1),INDEX(Reliability!N$23:N$50,MATCH($T406,Reliability!$C$23:$C$50,0)),0),0)*$H406*$X406*$Y406),$D406)*$R406</f>
        <v>0</v>
      </c>
      <c r="AJ406" s="99">
        <f>MIN((IFERROR(IF(AND($V406&lt;=AJ$1,$W406&gt;=AJ$1),INDEX(Reliability!O$23:O$50,MATCH($S406,Reliability!$C$23:$C$50,0)),0),0)*IF($T406="n/a",$D406*$Y406,$G406)+IFERROR(IF(AND($V406&lt;=AJ$1,$W406&gt;=AJ$1),INDEX(Reliability!O$23:O$50,MATCH($T406,Reliability!$C$23:$C$50,0)),0),0)*$H406*$X406*$Y406),$D406)*$R406</f>
        <v>0</v>
      </c>
      <c r="AK406" s="99">
        <f>MIN((IFERROR(IF(AND($V406&lt;=AK$1,$W406&gt;=AK$1),INDEX(Reliability!P$23:P$50,MATCH($S406,Reliability!$C$23:$C$50,0)),0),0)*IF($T406="n/a",$D406*$Y406,$G406)+IFERROR(IF(AND($V406&lt;=AK$1,$W406&gt;=AK$1),INDEX(Reliability!P$23:P$50,MATCH($T406,Reliability!$C$23:$C$50,0)),0),0)*$H406*$X406*$Y406),$D406)*$R406</f>
        <v>0</v>
      </c>
    </row>
    <row r="407" spans="2:37" x14ac:dyDescent="0.25">
      <c r="B407" s="118" t="str">
        <f>unique_contracts!B402</f>
        <v>CONTRL_1_CASAD1</v>
      </c>
      <c r="C407" s="99" t="str">
        <f>unique_contracts!D402</f>
        <v>Online</v>
      </c>
      <c r="D407" s="117">
        <f>unique_contracts!J402</f>
        <v>7.5</v>
      </c>
      <c r="E407" s="99">
        <f>unique_contracts!M402</f>
        <v>0</v>
      </c>
      <c r="F407" s="99">
        <f>unique_contracts!N402</f>
        <v>0</v>
      </c>
      <c r="G407" s="99">
        <f>unique_contracts!P402</f>
        <v>0</v>
      </c>
      <c r="H407" s="99">
        <f>unique_contracts!R402</f>
        <v>0</v>
      </c>
      <c r="I407" s="99">
        <f>unique_contracts!V402</f>
        <v>0</v>
      </c>
      <c r="J407" s="118" t="str">
        <f>unique_contracts!AB402</f>
        <v>Buy</v>
      </c>
      <c r="K407" s="99">
        <f>unique_contracts!AM402</f>
        <v>2013</v>
      </c>
      <c r="L407" s="99">
        <f>unique_contracts!AN402</f>
        <v>12</v>
      </c>
      <c r="M407" s="99">
        <f>unique_contracts!AO402</f>
        <v>26</v>
      </c>
      <c r="N407" s="99">
        <f>unique_contracts!AP402</f>
        <v>2033</v>
      </c>
      <c r="O407" s="99">
        <f>unique_contracts!AQ402</f>
        <v>12</v>
      </c>
      <c r="P407" s="99">
        <f>unique_contracts!AR402</f>
        <v>25</v>
      </c>
      <c r="Q407" s="99" t="str">
        <f>unique_contracts!BP402</f>
        <v>EnergyCapacity</v>
      </c>
      <c r="R407" s="99">
        <f t="shared" si="42"/>
        <v>1</v>
      </c>
      <c r="S407" s="99" t="str">
        <f>IFERROR(IF(AND(I407&gt;0,E407="NotHybrid"),_xlfn.CONCAT(MAX(MIN(ROUNDDOWN(I407/D407,0),8),4),INDEX(resources!$G:$G,MATCH(B407,resources!$A:$A,0))),INDEX(resources!$G:$G,MATCH(B407,resources!$A:$A,0))),"n/a")</f>
        <v>geothermal</v>
      </c>
      <c r="T407" s="99" t="str">
        <f t="shared" si="43"/>
        <v>n/a</v>
      </c>
      <c r="U407" s="99" t="str">
        <f t="shared" si="44"/>
        <v>geothermal</v>
      </c>
      <c r="V407" s="99">
        <f t="shared" si="45"/>
        <v>2014</v>
      </c>
      <c r="W407" s="99">
        <f t="shared" si="46"/>
        <v>2033</v>
      </c>
      <c r="X407" s="116">
        <f t="shared" si="47"/>
        <v>1</v>
      </c>
      <c r="Y407" s="116">
        <f t="shared" si="48"/>
        <v>1</v>
      </c>
      <c r="Z407" s="99">
        <f>MIN((IFERROR(IF(AND($V407&lt;=Z$1,$W407&gt;=Z$1),INDEX(Reliability!E$23:E$50,MATCH($S407,Reliability!$C$23:$C$50,0)),0),0)*IF($T407="n/a",$D407*$Y407,$G407)+IFERROR(IF(AND($V407&lt;=Z$1,$W407&gt;=Z$1),INDEX(Reliability!E$23:E$50,MATCH($T407,Reliability!$C$23:$C$50,0)),0),0)*$H407*$X407*$Y407),$D407)*$R407</f>
        <v>6.4526801546770169</v>
      </c>
      <c r="AA407" s="99">
        <f>MIN((IFERROR(IF(AND($V407&lt;=AA$1,$W407&gt;=AA$1),INDEX(Reliability!F$23:F$50,MATCH($S407,Reliability!$C$23:$C$50,0)),0),0)*IF($T407="n/a",$D407*$Y407,$G407)+IFERROR(IF(AND($V407&lt;=AA$1,$W407&gt;=AA$1),INDEX(Reliability!F$23:F$50,MATCH($T407,Reliability!$C$23:$C$50,0)),0),0)*$H407*$X407*$Y407),$D407)*$R407</f>
        <v>6.6634066782613877</v>
      </c>
      <c r="AB407" s="99">
        <f>MIN((IFERROR(IF(AND($V407&lt;=AB$1,$W407&gt;=AB$1),INDEX(Reliability!G$23:G$50,MATCH($S407,Reliability!$C$23:$C$50,0)),0),0)*IF($T407="n/a",$D407*$Y407,$G407)+IFERROR(IF(AND($V407&lt;=AB$1,$W407&gt;=AB$1),INDEX(Reliability!G$23:G$50,MATCH($T407,Reliability!$C$23:$C$50,0)),0),0)*$H407*$X407*$Y407),$D407)*$R407</f>
        <v>6.8741332018457593</v>
      </c>
      <c r="AC407" s="99">
        <f>MIN((IFERROR(IF(AND($V407&lt;=AC$1,$W407&gt;=AC$1),INDEX(Reliability!H$23:H$50,MATCH($S407,Reliability!$C$23:$C$50,0)),0),0)*IF($T407="n/a",$D407*$Y407,$G407)+IFERROR(IF(AND($V407&lt;=AC$1,$W407&gt;=AC$1),INDEX(Reliability!H$23:H$50,MATCH($T407,Reliability!$C$23:$C$50,0)),0),0)*$H407*$X407*$Y407),$D407)*$R407</f>
        <v>6.9106158780905931</v>
      </c>
      <c r="AD407" s="99">
        <f>MIN((IFERROR(IF(AND($V407&lt;=AD$1,$W407&gt;=AD$1),INDEX(Reliability!I$23:I$50,MATCH($S407,Reliability!$C$23:$C$50,0)),0),0)*IF($T407="n/a",$D407*$Y407,$G407)+IFERROR(IF(AND($V407&lt;=AD$1,$W407&gt;=AD$1),INDEX(Reliability!I$23:I$50,MATCH($T407,Reliability!$C$23:$C$50,0)),0),0)*$H407*$X407*$Y407),$D407)*$R407</f>
        <v>6.9470985543354269</v>
      </c>
      <c r="AE407" s="99">
        <f>MIN((IFERROR(IF(AND($V407&lt;=AE$1,$W407&gt;=AE$1),INDEX(Reliability!J$23:J$50,MATCH($S407,Reliability!$C$23:$C$50,0)),0),0)*IF($T407="n/a",$D407*$Y407,$G407)+IFERROR(IF(AND($V407&lt;=AE$1,$W407&gt;=AE$1),INDEX(Reliability!J$23:J$50,MATCH($T407,Reliability!$C$23:$C$50,0)),0),0)*$H407*$X407*$Y407),$D407)*$R407</f>
        <v>6.8929963726023322</v>
      </c>
      <c r="AF407" s="99">
        <f>MIN((IFERROR(IF(AND($V407&lt;=AF$1,$W407&gt;=AF$1),INDEX(Reliability!K$23:K$50,MATCH($S407,Reliability!$C$23:$C$50,0)),0),0)*IF($T407="n/a",$D407*$Y407,$G407)+IFERROR(IF(AND($V407&lt;=AF$1,$W407&gt;=AF$1),INDEX(Reliability!K$23:K$50,MATCH($T407,Reliability!$C$23:$C$50,0)),0),0)*$H407*$X407*$Y407),$D407)*$R407</f>
        <v>6.8388941908692376</v>
      </c>
      <c r="AG407" s="99">
        <f>MIN((IFERROR(IF(AND($V407&lt;=AG$1,$W407&gt;=AG$1),INDEX(Reliability!L$23:L$50,MATCH($S407,Reliability!$C$23:$C$50,0)),0),0)*IF($T407="n/a",$D407*$Y407,$G407)+IFERROR(IF(AND($V407&lt;=AG$1,$W407&gt;=AG$1),INDEX(Reliability!L$23:L$50,MATCH($T407,Reliability!$C$23:$C$50,0)),0),0)*$H407*$X407*$Y407),$D407)*$R407</f>
        <v>6.8966847808772407</v>
      </c>
      <c r="AH407" s="99">
        <f>MIN((IFERROR(IF(AND($V407&lt;=AH$1,$W407&gt;=AH$1),INDEX(Reliability!M$23:M$50,MATCH($S407,Reliability!$C$23:$C$50,0)),0),0)*IF($T407="n/a",$D407*$Y407,$G407)+IFERROR(IF(AND($V407&lt;=AH$1,$W407&gt;=AH$1),INDEX(Reliability!M$23:M$50,MATCH($T407,Reliability!$C$23:$C$50,0)),0),0)*$H407*$X407*$Y407),$D407)*$R407</f>
        <v>6.9544753708852438</v>
      </c>
      <c r="AI407" s="99">
        <f>MIN((IFERROR(IF(AND($V407&lt;=AI$1,$W407&gt;=AI$1),INDEX(Reliability!N$23:N$50,MATCH($S407,Reliability!$C$23:$C$50,0)),0),0)*IF($T407="n/a",$D407*$Y407,$G407)+IFERROR(IF(AND($V407&lt;=AI$1,$W407&gt;=AI$1),INDEX(Reliability!N$23:N$50,MATCH($T407,Reliability!$C$23:$C$50,0)),0),0)*$H407*$X407*$Y407),$D407)*$R407</f>
        <v>7.0122659608932478</v>
      </c>
      <c r="AJ407" s="99">
        <f>MIN((IFERROR(IF(AND($V407&lt;=AJ$1,$W407&gt;=AJ$1),INDEX(Reliability!O$23:O$50,MATCH($S407,Reliability!$C$23:$C$50,0)),0),0)*IF($T407="n/a",$D407*$Y407,$G407)+IFERROR(IF(AND($V407&lt;=AJ$1,$W407&gt;=AJ$1),INDEX(Reliability!O$23:O$50,MATCH($T407,Reliability!$C$23:$C$50,0)),0),0)*$H407*$X407*$Y407),$D407)*$R407</f>
        <v>0</v>
      </c>
      <c r="AK407" s="99">
        <f>MIN((IFERROR(IF(AND($V407&lt;=AK$1,$W407&gt;=AK$1),INDEX(Reliability!P$23:P$50,MATCH($S407,Reliability!$C$23:$C$50,0)),0),0)*IF($T407="n/a",$D407*$Y407,$G407)+IFERROR(IF(AND($V407&lt;=AK$1,$W407&gt;=AK$1),INDEX(Reliability!P$23:P$50,MATCH($T407,Reliability!$C$23:$C$50,0)),0),0)*$H407*$X407*$Y407),$D407)*$R407</f>
        <v>0</v>
      </c>
    </row>
    <row r="408" spans="2:37" x14ac:dyDescent="0.25">
      <c r="B408" s="118" t="str">
        <f>unique_contracts!B403</f>
        <v>COLUSA_2_PL1X3</v>
      </c>
      <c r="C408" s="99" t="str">
        <f>unique_contracts!D403</f>
        <v>Online</v>
      </c>
      <c r="D408" s="117">
        <f>unique_contracts!J403</f>
        <v>641</v>
      </c>
      <c r="E408" s="99">
        <f>unique_contracts!M403</f>
        <v>0</v>
      </c>
      <c r="F408" s="99">
        <f>unique_contracts!N403</f>
        <v>0</v>
      </c>
      <c r="G408" s="99">
        <f>unique_contracts!P403</f>
        <v>0</v>
      </c>
      <c r="H408" s="99">
        <f>unique_contracts!R403</f>
        <v>0</v>
      </c>
      <c r="I408" s="99">
        <f>unique_contracts!V403</f>
        <v>0</v>
      </c>
      <c r="J408" s="118" t="str">
        <f>unique_contracts!AB403</f>
        <v>Owned</v>
      </c>
      <c r="K408" s="99">
        <f>unique_contracts!AM403</f>
        <v>2010</v>
      </c>
      <c r="L408" s="99">
        <f>unique_contracts!AN403</f>
        <v>12</v>
      </c>
      <c r="M408" s="99">
        <f>unique_contracts!AO403</f>
        <v>1</v>
      </c>
      <c r="N408" s="99">
        <f>unique_contracts!AP403</f>
        <v>2040</v>
      </c>
      <c r="O408" s="99">
        <f>unique_contracts!AQ403</f>
        <v>12</v>
      </c>
      <c r="P408" s="99">
        <f>unique_contracts!AR403</f>
        <v>31</v>
      </c>
      <c r="Q408" s="99" t="str">
        <f>unique_contracts!BP403</f>
        <v>EnergyCapacity</v>
      </c>
      <c r="R408" s="99">
        <f t="shared" si="42"/>
        <v>1</v>
      </c>
      <c r="S408" s="99" t="str">
        <f>IFERROR(IF(AND(I408&gt;0,E408="NotHybrid"),_xlfn.CONCAT(MAX(MIN(ROUNDDOWN(I408/D408,0),8),4),INDEX(resources!$G:$G,MATCH(B408,resources!$A:$A,0))),INDEX(resources!$G:$G,MATCH(B408,resources!$A:$A,0))),"n/a")</f>
        <v>gas_cc</v>
      </c>
      <c r="T408" s="99" t="str">
        <f t="shared" si="43"/>
        <v>n/a</v>
      </c>
      <c r="U408" s="99" t="str">
        <f t="shared" si="44"/>
        <v>gas_cc</v>
      </c>
      <c r="V408" s="99">
        <f t="shared" si="45"/>
        <v>2011</v>
      </c>
      <c r="W408" s="99">
        <f t="shared" si="46"/>
        <v>2040</v>
      </c>
      <c r="X408" s="116">
        <f t="shared" si="47"/>
        <v>1</v>
      </c>
      <c r="Y408" s="116">
        <f t="shared" si="48"/>
        <v>1</v>
      </c>
      <c r="Z408" s="99">
        <f>MIN((IFERROR(IF(AND($V408&lt;=Z$1,$W408&gt;=Z$1),INDEX(Reliability!E$23:E$50,MATCH($S408,Reliability!$C$23:$C$50,0)),0),0)*IF($T408="n/a",$D408*$Y408,$G408)+IFERROR(IF(AND($V408&lt;=Z$1,$W408&gt;=Z$1),INDEX(Reliability!E$23:E$50,MATCH($T408,Reliability!$C$23:$C$50,0)),0),0)*$H408*$X408*$Y408),$D408)*$R408</f>
        <v>541.03954931806743</v>
      </c>
      <c r="AA408" s="99">
        <f>MIN((IFERROR(IF(AND($V408&lt;=AA$1,$W408&gt;=AA$1),INDEX(Reliability!F$23:F$50,MATCH($S408,Reliability!$C$23:$C$50,0)),0),0)*IF($T408="n/a",$D408*$Y408,$G408)+IFERROR(IF(AND($V408&lt;=AA$1,$W408&gt;=AA$1),INDEX(Reliability!F$23:F$50,MATCH($T408,Reliability!$C$23:$C$50,0)),0),0)*$H408*$X408*$Y408),$D408)*$R408</f>
        <v>547.27814602854937</v>
      </c>
      <c r="AB408" s="99">
        <f>MIN((IFERROR(IF(AND($V408&lt;=AB$1,$W408&gt;=AB$1),INDEX(Reliability!G$23:G$50,MATCH($S408,Reliability!$C$23:$C$50,0)),0),0)*IF($T408="n/a",$D408*$Y408,$G408)+IFERROR(IF(AND($V408&lt;=AB$1,$W408&gt;=AB$1),INDEX(Reliability!G$23:G$50,MATCH($T408,Reliability!$C$23:$C$50,0)),0),0)*$H408*$X408*$Y408),$D408)*$R408</f>
        <v>553.5167427390312</v>
      </c>
      <c r="AC408" s="99">
        <f>MIN((IFERROR(IF(AND($V408&lt;=AC$1,$W408&gt;=AC$1),INDEX(Reliability!H$23:H$50,MATCH($S408,Reliability!$C$23:$C$50,0)),0),0)*IF($T408="n/a",$D408*$Y408,$G408)+IFERROR(IF(AND($V408&lt;=AC$1,$W408&gt;=AC$1),INDEX(Reliability!H$23:H$50,MATCH($T408,Reliability!$C$23:$C$50,0)),0),0)*$H408*$X408*$Y408),$D408)*$R408</f>
        <v>555.33022228886523</v>
      </c>
      <c r="AD408" s="99">
        <f>MIN((IFERROR(IF(AND($V408&lt;=AD$1,$W408&gt;=AD$1),INDEX(Reliability!I$23:I$50,MATCH($S408,Reliability!$C$23:$C$50,0)),0),0)*IF($T408="n/a",$D408*$Y408,$G408)+IFERROR(IF(AND($V408&lt;=AD$1,$W408&gt;=AD$1),INDEX(Reliability!I$23:I$50,MATCH($T408,Reliability!$C$23:$C$50,0)),0),0)*$H408*$X408*$Y408),$D408)*$R408</f>
        <v>557.14370183869914</v>
      </c>
      <c r="AE408" s="99">
        <f>MIN((IFERROR(IF(AND($V408&lt;=AE$1,$W408&gt;=AE$1),INDEX(Reliability!J$23:J$50,MATCH($S408,Reliability!$C$23:$C$50,0)),0),0)*IF($T408="n/a",$D408*$Y408,$G408)+IFERROR(IF(AND($V408&lt;=AE$1,$W408&gt;=AE$1),INDEX(Reliability!J$23:J$50,MATCH($T408,Reliability!$C$23:$C$50,0)),0),0)*$H408*$X408*$Y408),$D408)*$R408</f>
        <v>550.98002004170144</v>
      </c>
      <c r="AF408" s="99">
        <f>MIN((IFERROR(IF(AND($V408&lt;=AF$1,$W408&gt;=AF$1),INDEX(Reliability!K$23:K$50,MATCH($S408,Reliability!$C$23:$C$50,0)),0),0)*IF($T408="n/a",$D408*$Y408,$G408)+IFERROR(IF(AND($V408&lt;=AF$1,$W408&gt;=AF$1),INDEX(Reliability!K$23:K$50,MATCH($T408,Reliability!$C$23:$C$50,0)),0),0)*$H408*$X408*$Y408),$D408)*$R408</f>
        <v>544.81633824470373</v>
      </c>
      <c r="AG408" s="99">
        <f>MIN((IFERROR(IF(AND($V408&lt;=AG$1,$W408&gt;=AG$1),INDEX(Reliability!L$23:L$50,MATCH($S408,Reliability!$C$23:$C$50,0)),0),0)*IF($T408="n/a",$D408*$Y408,$G408)+IFERROR(IF(AND($V408&lt;=AG$1,$W408&gt;=AG$1),INDEX(Reliability!L$23:L$50,MATCH($T408,Reliability!$C$23:$C$50,0)),0),0)*$H408*$X408*$Y408),$D408)*$R408</f>
        <v>552.16024790048914</v>
      </c>
      <c r="AH408" s="99">
        <f>MIN((IFERROR(IF(AND($V408&lt;=AH$1,$W408&gt;=AH$1),INDEX(Reliability!M$23:M$50,MATCH($S408,Reliability!$C$23:$C$50,0)),0),0)*IF($T408="n/a",$D408*$Y408,$G408)+IFERROR(IF(AND($V408&lt;=AH$1,$W408&gt;=AH$1),INDEX(Reliability!M$23:M$50,MATCH($T408,Reliability!$C$23:$C$50,0)),0),0)*$H408*$X408*$Y408),$D408)*$R408</f>
        <v>559.50415755627466</v>
      </c>
      <c r="AI408" s="99">
        <f>MIN((IFERROR(IF(AND($V408&lt;=AI$1,$W408&gt;=AI$1),INDEX(Reliability!N$23:N$50,MATCH($S408,Reliability!$C$23:$C$50,0)),0),0)*IF($T408="n/a",$D408*$Y408,$G408)+IFERROR(IF(AND($V408&lt;=AI$1,$W408&gt;=AI$1),INDEX(Reliability!N$23:N$50,MATCH($T408,Reliability!$C$23:$C$50,0)),0),0)*$H408*$X408*$Y408),$D408)*$R408</f>
        <v>566.84806721206019</v>
      </c>
      <c r="AJ408" s="99">
        <f>MIN((IFERROR(IF(AND($V408&lt;=AJ$1,$W408&gt;=AJ$1),INDEX(Reliability!O$23:O$50,MATCH($S408,Reliability!$C$23:$C$50,0)),0),0)*IF($T408="n/a",$D408*$Y408,$G408)+IFERROR(IF(AND($V408&lt;=AJ$1,$W408&gt;=AJ$1),INDEX(Reliability!O$23:O$50,MATCH($T408,Reliability!$C$23:$C$50,0)),0),0)*$H408*$X408*$Y408),$D408)*$R408</f>
        <v>574.1919768678456</v>
      </c>
      <c r="AK408" s="99">
        <f>MIN((IFERROR(IF(AND($V408&lt;=AK$1,$W408&gt;=AK$1),INDEX(Reliability!P$23:P$50,MATCH($S408,Reliability!$C$23:$C$50,0)),0),0)*IF($T408="n/a",$D408*$Y408,$G408)+IFERROR(IF(AND($V408&lt;=AK$1,$W408&gt;=AK$1),INDEX(Reliability!P$23:P$50,MATCH($T408,Reliability!$C$23:$C$50,0)),0),0)*$H408*$X408*$Y408),$D408)*$R408</f>
        <v>581.53588652363123</v>
      </c>
    </row>
    <row r="409" spans="2:37" x14ac:dyDescent="0.25">
      <c r="B409" s="118" t="str">
        <f>unique_contracts!B404</f>
        <v>COLPIN_6_COLLNS</v>
      </c>
      <c r="C409" s="99" t="str">
        <f>unique_contracts!D404</f>
        <v>Online</v>
      </c>
      <c r="D409" s="117">
        <f>unique_contracts!J404</f>
        <v>3</v>
      </c>
      <c r="E409" s="99">
        <f>unique_contracts!M404</f>
        <v>0</v>
      </c>
      <c r="F409" s="99">
        <f>unique_contracts!N404</f>
        <v>0</v>
      </c>
      <c r="G409" s="99">
        <f>unique_contracts!P404</f>
        <v>0</v>
      </c>
      <c r="H409" s="99">
        <f>unique_contracts!R404</f>
        <v>0</v>
      </c>
      <c r="I409" s="99">
        <f>unique_contracts!V404</f>
        <v>0</v>
      </c>
      <c r="J409" s="118" t="str">
        <f>unique_contracts!AB404</f>
        <v>Buy</v>
      </c>
      <c r="K409" s="99">
        <f>unique_contracts!AM404</f>
        <v>2021</v>
      </c>
      <c r="L409" s="99">
        <f>unique_contracts!AN404</f>
        <v>8</v>
      </c>
      <c r="M409" s="99">
        <f>unique_contracts!AO404</f>
        <v>30</v>
      </c>
      <c r="N409" s="99">
        <f>unique_contracts!AP404</f>
        <v>2041</v>
      </c>
      <c r="O409" s="99">
        <f>unique_contracts!AQ404</f>
        <v>8</v>
      </c>
      <c r="P409" s="99">
        <f>unique_contracts!AR404</f>
        <v>29</v>
      </c>
      <c r="Q409" s="99" t="str">
        <f>unique_contracts!BP404</f>
        <v>EnergyCapacity</v>
      </c>
      <c r="R409" s="99">
        <f t="shared" si="42"/>
        <v>1</v>
      </c>
      <c r="S409" s="99" t="str">
        <f>IFERROR(IF(AND(I409&gt;0,E409="NotHybrid"),_xlfn.CONCAT(MAX(MIN(ROUNDDOWN(I409/D409,0),8),4),INDEX(resources!$G:$G,MATCH(B409,resources!$A:$A,0))),INDEX(resources!$G:$G,MATCH(B409,resources!$A:$A,0))),"n/a")</f>
        <v>biomass_wood</v>
      </c>
      <c r="T409" s="99" t="str">
        <f t="shared" si="43"/>
        <v>n/a</v>
      </c>
      <c r="U409" s="99" t="str">
        <f t="shared" si="44"/>
        <v>biomass_wood</v>
      </c>
      <c r="V409" s="99">
        <f t="shared" si="45"/>
        <v>2022</v>
      </c>
      <c r="W409" s="99">
        <f t="shared" si="46"/>
        <v>2040</v>
      </c>
      <c r="X409" s="116">
        <f t="shared" si="47"/>
        <v>1</v>
      </c>
      <c r="Y409" s="116">
        <f t="shared" si="48"/>
        <v>1</v>
      </c>
      <c r="Z409" s="99">
        <f>MIN((IFERROR(IF(AND($V409&lt;=Z$1,$W409&gt;=Z$1),INDEX(Reliability!E$23:E$50,MATCH($S409,Reliability!$C$23:$C$50,0)),0),0)*IF($T409="n/a",$D409*$Y409,$G409)+IFERROR(IF(AND($V409&lt;=Z$1,$W409&gt;=Z$1),INDEX(Reliability!E$23:E$50,MATCH($T409,Reliability!$C$23:$C$50,0)),0),0)*$H409*$X409*$Y409),$D409)*$R409</f>
        <v>2.3282389009734521</v>
      </c>
      <c r="AA409" s="99">
        <f>MIN((IFERROR(IF(AND($V409&lt;=AA$1,$W409&gt;=AA$1),INDEX(Reliability!F$23:F$50,MATCH($S409,Reliability!$C$23:$C$50,0)),0),0)*IF($T409="n/a",$D409*$Y409,$G409)+IFERROR(IF(AND($V409&lt;=AA$1,$W409&gt;=AA$1),INDEX(Reliability!F$23:F$50,MATCH($T409,Reliability!$C$23:$C$50,0)),0),0)*$H409*$X409*$Y409),$D409)*$R409</f>
        <v>2.3823178773048905</v>
      </c>
      <c r="AB409" s="99">
        <f>MIN((IFERROR(IF(AND($V409&lt;=AB$1,$W409&gt;=AB$1),INDEX(Reliability!G$23:G$50,MATCH($S409,Reliability!$C$23:$C$50,0)),0),0)*IF($T409="n/a",$D409*$Y409,$G409)+IFERROR(IF(AND($V409&lt;=AB$1,$W409&gt;=AB$1),INDEX(Reliability!G$23:G$50,MATCH($T409,Reliability!$C$23:$C$50,0)),0),0)*$H409*$X409*$Y409),$D409)*$R409</f>
        <v>2.436396853636329</v>
      </c>
      <c r="AC409" s="99">
        <f>MIN((IFERROR(IF(AND($V409&lt;=AC$1,$W409&gt;=AC$1),INDEX(Reliability!H$23:H$50,MATCH($S409,Reliability!$C$23:$C$50,0)),0),0)*IF($T409="n/a",$D409*$Y409,$G409)+IFERROR(IF(AND($V409&lt;=AC$1,$W409&gt;=AC$1),INDEX(Reliability!H$23:H$50,MATCH($T409,Reliability!$C$23:$C$50,0)),0),0)*$H409*$X409*$Y409),$D409)*$R409</f>
        <v>2.4578336409427606</v>
      </c>
      <c r="AD409" s="99">
        <f>MIN((IFERROR(IF(AND($V409&lt;=AD$1,$W409&gt;=AD$1),INDEX(Reliability!I$23:I$50,MATCH($S409,Reliability!$C$23:$C$50,0)),0),0)*IF($T409="n/a",$D409*$Y409,$G409)+IFERROR(IF(AND($V409&lt;=AD$1,$W409&gt;=AD$1),INDEX(Reliability!I$23:I$50,MATCH($T409,Reliability!$C$23:$C$50,0)),0),0)*$H409*$X409*$Y409),$D409)*$R409</f>
        <v>2.4792704282491922</v>
      </c>
      <c r="AE409" s="99">
        <f>MIN((IFERROR(IF(AND($V409&lt;=AE$1,$W409&gt;=AE$1),INDEX(Reliability!J$23:J$50,MATCH($S409,Reliability!$C$23:$C$50,0)),0),0)*IF($T409="n/a",$D409*$Y409,$G409)+IFERROR(IF(AND($V409&lt;=AE$1,$W409&gt;=AE$1),INDEX(Reliability!J$23:J$50,MATCH($T409,Reliability!$C$23:$C$50,0)),0),0)*$H409*$X409*$Y409),$D409)*$R409</f>
        <v>2.4449637011845562</v>
      </c>
      <c r="AF409" s="99">
        <f>MIN((IFERROR(IF(AND($V409&lt;=AF$1,$W409&gt;=AF$1),INDEX(Reliability!K$23:K$50,MATCH($S409,Reliability!$C$23:$C$50,0)),0),0)*IF($T409="n/a",$D409*$Y409,$G409)+IFERROR(IF(AND($V409&lt;=AF$1,$W409&gt;=AF$1),INDEX(Reliability!K$23:K$50,MATCH($T409,Reliability!$C$23:$C$50,0)),0),0)*$H409*$X409*$Y409),$D409)*$R409</f>
        <v>2.4106569741199202</v>
      </c>
      <c r="AG409" s="99">
        <f>MIN((IFERROR(IF(AND($V409&lt;=AG$1,$W409&gt;=AG$1),INDEX(Reliability!L$23:L$50,MATCH($S409,Reliability!$C$23:$C$50,0)),0),0)*IF($T409="n/a",$D409*$Y409,$G409)+IFERROR(IF(AND($V409&lt;=AG$1,$W409&gt;=AG$1),INDEX(Reliability!L$23:L$50,MATCH($T409,Reliability!$C$23:$C$50,0)),0),0)*$H409*$X409*$Y409),$D409)*$R409</f>
        <v>2.4586951525931644</v>
      </c>
      <c r="AH409" s="99">
        <f>MIN((IFERROR(IF(AND($V409&lt;=AH$1,$W409&gt;=AH$1),INDEX(Reliability!M$23:M$50,MATCH($S409,Reliability!$C$23:$C$50,0)),0),0)*IF($T409="n/a",$D409*$Y409,$G409)+IFERROR(IF(AND($V409&lt;=AH$1,$W409&gt;=AH$1),INDEX(Reliability!M$23:M$50,MATCH($T409,Reliability!$C$23:$C$50,0)),0),0)*$H409*$X409*$Y409),$D409)*$R409</f>
        <v>2.5067333310664086</v>
      </c>
      <c r="AI409" s="99">
        <f>MIN((IFERROR(IF(AND($V409&lt;=AI$1,$W409&gt;=AI$1),INDEX(Reliability!N$23:N$50,MATCH($S409,Reliability!$C$23:$C$50,0)),0),0)*IF($T409="n/a",$D409*$Y409,$G409)+IFERROR(IF(AND($V409&lt;=AI$1,$W409&gt;=AI$1),INDEX(Reliability!N$23:N$50,MATCH($T409,Reliability!$C$23:$C$50,0)),0),0)*$H409*$X409*$Y409),$D409)*$R409</f>
        <v>2.5547715095396528</v>
      </c>
      <c r="AJ409" s="99">
        <f>MIN((IFERROR(IF(AND($V409&lt;=AJ$1,$W409&gt;=AJ$1),INDEX(Reliability!O$23:O$50,MATCH($S409,Reliability!$C$23:$C$50,0)),0),0)*IF($T409="n/a",$D409*$Y409,$G409)+IFERROR(IF(AND($V409&lt;=AJ$1,$W409&gt;=AJ$1),INDEX(Reliability!O$23:O$50,MATCH($T409,Reliability!$C$23:$C$50,0)),0),0)*$H409*$X409*$Y409),$D409)*$R409</f>
        <v>2.602809688012897</v>
      </c>
      <c r="AK409" s="99">
        <f>MIN((IFERROR(IF(AND($V409&lt;=AK$1,$W409&gt;=AK$1),INDEX(Reliability!P$23:P$50,MATCH($S409,Reliability!$C$23:$C$50,0)),0),0)*IF($T409="n/a",$D409*$Y409,$G409)+IFERROR(IF(AND($V409&lt;=AK$1,$W409&gt;=AK$1),INDEX(Reliability!P$23:P$50,MATCH($T409,Reliability!$C$23:$C$50,0)),0),0)*$H409*$X409*$Y409),$D409)*$R409</f>
        <v>2.6508478664861403</v>
      </c>
    </row>
    <row r="410" spans="2:37" x14ac:dyDescent="0.25">
      <c r="B410" s="118" t="str">
        <f>unique_contracts!B405</f>
        <v>COLEMN_2_UNIT</v>
      </c>
      <c r="C410" s="99" t="str">
        <f>unique_contracts!D405</f>
        <v>Online</v>
      </c>
      <c r="D410" s="117">
        <f>unique_contracts!J405</f>
        <v>13</v>
      </c>
      <c r="E410" s="99">
        <f>unique_contracts!M405</f>
        <v>0</v>
      </c>
      <c r="F410" s="99">
        <f>unique_contracts!N405</f>
        <v>0</v>
      </c>
      <c r="G410" s="99">
        <f>unique_contracts!P405</f>
        <v>0</v>
      </c>
      <c r="H410" s="99">
        <f>unique_contracts!R405</f>
        <v>0</v>
      </c>
      <c r="I410" s="99">
        <f>unique_contracts!V405</f>
        <v>0</v>
      </c>
      <c r="J410" s="118" t="str">
        <f>unique_contracts!AB405</f>
        <v>Owned</v>
      </c>
      <c r="K410" s="99">
        <f>unique_contracts!AM405</f>
        <v>1950</v>
      </c>
      <c r="L410" s="99">
        <f>unique_contracts!AN405</f>
        <v>1</v>
      </c>
      <c r="M410" s="99">
        <f>unique_contracts!AO405</f>
        <v>1</v>
      </c>
      <c r="N410" s="99">
        <f>unique_contracts!AP405</f>
        <v>2099</v>
      </c>
      <c r="O410" s="99">
        <f>unique_contracts!AQ405</f>
        <v>12</v>
      </c>
      <c r="P410" s="99">
        <f>unique_contracts!AR405</f>
        <v>31</v>
      </c>
      <c r="Q410" s="99" t="str">
        <f>unique_contracts!BP405</f>
        <v>EnergyCapacity</v>
      </c>
      <c r="R410" s="99">
        <f t="shared" si="42"/>
        <v>1</v>
      </c>
      <c r="S410" s="99" t="str">
        <f>IFERROR(IF(AND(I410&gt;0,E410="NotHybrid"),_xlfn.CONCAT(MAX(MIN(ROUNDDOWN(I410/D410,0),8),4),INDEX(resources!$G:$G,MATCH(B410,resources!$A:$A,0))),INDEX(resources!$G:$G,MATCH(B410,resources!$A:$A,0))),"n/a")</f>
        <v>small_hydro</v>
      </c>
      <c r="T410" s="99" t="str">
        <f t="shared" si="43"/>
        <v>n/a</v>
      </c>
      <c r="U410" s="99" t="str">
        <f t="shared" si="44"/>
        <v>small_hydro</v>
      </c>
      <c r="V410" s="99">
        <f t="shared" si="45"/>
        <v>1950</v>
      </c>
      <c r="W410" s="99">
        <f t="shared" si="46"/>
        <v>2099</v>
      </c>
      <c r="X410" s="116">
        <f t="shared" si="47"/>
        <v>1</v>
      </c>
      <c r="Y410" s="116">
        <f t="shared" si="48"/>
        <v>1</v>
      </c>
      <c r="Z410" s="99">
        <f>MIN((IFERROR(IF(AND($V410&lt;=Z$1,$W410&gt;=Z$1),INDEX(Reliability!E$23:E$50,MATCH($S410,Reliability!$C$23:$C$50,0)),0),0)*IF($T410="n/a",$D410*$Y410,$G410)+IFERROR(IF(AND($V410&lt;=Z$1,$W410&gt;=Z$1),INDEX(Reliability!E$23:E$50,MATCH($T410,Reliability!$C$23:$C$50,0)),0),0)*$H410*$X410*$Y410),$D410)*$R410</f>
        <v>4.7371474814492078</v>
      </c>
      <c r="AA410" s="99">
        <f>MIN((IFERROR(IF(AND($V410&lt;=AA$1,$W410&gt;=AA$1),INDEX(Reliability!F$23:F$50,MATCH($S410,Reliability!$C$23:$C$50,0)),0),0)*IF($T410="n/a",$D410*$Y410,$G410)+IFERROR(IF(AND($V410&lt;=AA$1,$W410&gt;=AA$1),INDEX(Reliability!F$23:F$50,MATCH($T410,Reliability!$C$23:$C$50,0)),0),0)*$H410*$X410*$Y410),$D410)*$R410</f>
        <v>4.8609677605566892</v>
      </c>
      <c r="AB410" s="99">
        <f>MIN((IFERROR(IF(AND($V410&lt;=AB$1,$W410&gt;=AB$1),INDEX(Reliability!G$23:G$50,MATCH($S410,Reliability!$C$23:$C$50,0)),0),0)*IF($T410="n/a",$D410*$Y410,$G410)+IFERROR(IF(AND($V410&lt;=AB$1,$W410&gt;=AB$1),INDEX(Reliability!G$23:G$50,MATCH($T410,Reliability!$C$23:$C$50,0)),0),0)*$H410*$X410*$Y410),$D410)*$R410</f>
        <v>4.9847880396641706</v>
      </c>
      <c r="AC410" s="99">
        <f>MIN((IFERROR(IF(AND($V410&lt;=AC$1,$W410&gt;=AC$1),INDEX(Reliability!H$23:H$50,MATCH($S410,Reliability!$C$23:$C$50,0)),0),0)*IF($T410="n/a",$D410*$Y410,$G410)+IFERROR(IF(AND($V410&lt;=AC$1,$W410&gt;=AC$1),INDEX(Reliability!H$23:H$50,MATCH($T410,Reliability!$C$23:$C$50,0)),0),0)*$H410*$X410*$Y410),$D410)*$R410</f>
        <v>4.8914405689530076</v>
      </c>
      <c r="AD410" s="99">
        <f>MIN((IFERROR(IF(AND($V410&lt;=AD$1,$W410&gt;=AD$1),INDEX(Reliability!I$23:I$50,MATCH($S410,Reliability!$C$23:$C$50,0)),0),0)*IF($T410="n/a",$D410*$Y410,$G410)+IFERROR(IF(AND($V410&lt;=AD$1,$W410&gt;=AD$1),INDEX(Reliability!I$23:I$50,MATCH($T410,Reliability!$C$23:$C$50,0)),0),0)*$H410*$X410*$Y410),$D410)*$R410</f>
        <v>4.7980930982418455</v>
      </c>
      <c r="AE410" s="99">
        <f>MIN((IFERROR(IF(AND($V410&lt;=AE$1,$W410&gt;=AE$1),INDEX(Reliability!J$23:J$50,MATCH($S410,Reliability!$C$23:$C$50,0)),0),0)*IF($T410="n/a",$D410*$Y410,$G410)+IFERROR(IF(AND($V410&lt;=AE$1,$W410&gt;=AE$1),INDEX(Reliability!J$23:J$50,MATCH($T410,Reliability!$C$23:$C$50,0)),0),0)*$H410*$X410*$Y410),$D410)*$R410</f>
        <v>4.9382928510087449</v>
      </c>
      <c r="AF410" s="99">
        <f>MIN((IFERROR(IF(AND($V410&lt;=AF$1,$W410&gt;=AF$1),INDEX(Reliability!K$23:K$50,MATCH($S410,Reliability!$C$23:$C$50,0)),0),0)*IF($T410="n/a",$D410*$Y410,$G410)+IFERROR(IF(AND($V410&lt;=AF$1,$W410&gt;=AF$1),INDEX(Reliability!K$23:K$50,MATCH($T410,Reliability!$C$23:$C$50,0)),0),0)*$H410*$X410*$Y410),$D410)*$R410</f>
        <v>5.0784926037756453</v>
      </c>
      <c r="AG410" s="99">
        <f>MIN((IFERROR(IF(AND($V410&lt;=AG$1,$W410&gt;=AG$1),INDEX(Reliability!L$23:L$50,MATCH($S410,Reliability!$C$23:$C$50,0)),0),0)*IF($T410="n/a",$D410*$Y410,$G410)+IFERROR(IF(AND($V410&lt;=AG$1,$W410&gt;=AG$1),INDEX(Reliability!L$23:L$50,MATCH($T410,Reliability!$C$23:$C$50,0)),0),0)*$H410*$X410*$Y410),$D410)*$R410</f>
        <v>4.8643155994588891</v>
      </c>
      <c r="AH410" s="99">
        <f>MIN((IFERROR(IF(AND($V410&lt;=AH$1,$W410&gt;=AH$1),INDEX(Reliability!M$23:M$50,MATCH($S410,Reliability!$C$23:$C$50,0)),0),0)*IF($T410="n/a",$D410*$Y410,$G410)+IFERROR(IF(AND($V410&lt;=AH$1,$W410&gt;=AH$1),INDEX(Reliability!M$23:M$50,MATCH($T410,Reliability!$C$23:$C$50,0)),0),0)*$H410*$X410*$Y410),$D410)*$R410</f>
        <v>4.650138595142133</v>
      </c>
      <c r="AI410" s="99">
        <f>MIN((IFERROR(IF(AND($V410&lt;=AI$1,$W410&gt;=AI$1),INDEX(Reliability!N$23:N$50,MATCH($S410,Reliability!$C$23:$C$50,0)),0),0)*IF($T410="n/a",$D410*$Y410,$G410)+IFERROR(IF(AND($V410&lt;=AI$1,$W410&gt;=AI$1),INDEX(Reliability!N$23:N$50,MATCH($T410,Reliability!$C$23:$C$50,0)),0),0)*$H410*$X410*$Y410),$D410)*$R410</f>
        <v>4.4359615908253778</v>
      </c>
      <c r="AJ410" s="99">
        <f>MIN((IFERROR(IF(AND($V410&lt;=AJ$1,$W410&gt;=AJ$1),INDEX(Reliability!O$23:O$50,MATCH($S410,Reliability!$C$23:$C$50,0)),0),0)*IF($T410="n/a",$D410*$Y410,$G410)+IFERROR(IF(AND($V410&lt;=AJ$1,$W410&gt;=AJ$1),INDEX(Reliability!O$23:O$50,MATCH($T410,Reliability!$C$23:$C$50,0)),0),0)*$H410*$X410*$Y410),$D410)*$R410</f>
        <v>4.2217845865086217</v>
      </c>
      <c r="AK410" s="99">
        <f>MIN((IFERROR(IF(AND($V410&lt;=AK$1,$W410&gt;=AK$1),INDEX(Reliability!P$23:P$50,MATCH($S410,Reliability!$C$23:$C$50,0)),0),0)*IF($T410="n/a",$D410*$Y410,$G410)+IFERROR(IF(AND($V410&lt;=AK$1,$W410&gt;=AK$1),INDEX(Reliability!P$23:P$50,MATCH($T410,Reliability!$C$23:$C$50,0)),0),0)*$H410*$X410*$Y410),$D410)*$R410</f>
        <v>4.0076075821918646</v>
      </c>
    </row>
    <row r="411" spans="2:37" x14ac:dyDescent="0.25">
      <c r="B411" s="118" t="str">
        <f>unique_contracts!B406</f>
        <v>COGNAT_1_UNIT</v>
      </c>
      <c r="C411" s="99" t="str">
        <f>unique_contracts!D406</f>
        <v>Online</v>
      </c>
      <c r="D411" s="117">
        <f>unique_contracts!J406</f>
        <v>44.5</v>
      </c>
      <c r="E411" s="99">
        <f>unique_contracts!M406</f>
        <v>0</v>
      </c>
      <c r="F411" s="99">
        <f>unique_contracts!N406</f>
        <v>0</v>
      </c>
      <c r="G411" s="99">
        <f>unique_contracts!P406</f>
        <v>0</v>
      </c>
      <c r="H411" s="99">
        <f>unique_contracts!R406</f>
        <v>0</v>
      </c>
      <c r="I411" s="99">
        <f>unique_contracts!V406</f>
        <v>0</v>
      </c>
      <c r="J411" s="118" t="str">
        <f>unique_contracts!AB406</f>
        <v>Buy</v>
      </c>
      <c r="K411" s="99">
        <f>unique_contracts!AM406</f>
        <v>2014</v>
      </c>
      <c r="L411" s="99">
        <f>unique_contracts!AN406</f>
        <v>2</v>
      </c>
      <c r="M411" s="99">
        <f>unique_contracts!AO406</f>
        <v>21</v>
      </c>
      <c r="N411" s="99">
        <f>unique_contracts!AP406</f>
        <v>2039</v>
      </c>
      <c r="O411" s="99">
        <f>unique_contracts!AQ406</f>
        <v>2</v>
      </c>
      <c r="P411" s="99">
        <f>unique_contracts!AR406</f>
        <v>20</v>
      </c>
      <c r="Q411" s="99" t="str">
        <f>unique_contracts!BP406</f>
        <v>EnergyCapacity</v>
      </c>
      <c r="R411" s="99">
        <f t="shared" si="42"/>
        <v>1</v>
      </c>
      <c r="S411" s="99" t="str">
        <f>IFERROR(IF(AND(I411&gt;0,E411="NotHybrid"),_xlfn.CONCAT(MAX(MIN(ROUNDDOWN(I411/D411,0),8),4),INDEX(resources!$G:$G,MATCH(B411,resources!$A:$A,0))),INDEX(resources!$G:$G,MATCH(B411,resources!$A:$A,0))),"n/a")</f>
        <v>biomass_wood</v>
      </c>
      <c r="T411" s="99" t="str">
        <f t="shared" si="43"/>
        <v>n/a</v>
      </c>
      <c r="U411" s="99" t="str">
        <f t="shared" si="44"/>
        <v>biomass_wood</v>
      </c>
      <c r="V411" s="99">
        <f t="shared" si="45"/>
        <v>2014</v>
      </c>
      <c r="W411" s="99">
        <f t="shared" si="46"/>
        <v>2038</v>
      </c>
      <c r="X411" s="116">
        <f t="shared" si="47"/>
        <v>1</v>
      </c>
      <c r="Y411" s="116">
        <f t="shared" si="48"/>
        <v>1</v>
      </c>
      <c r="Z411" s="99">
        <f>MIN((IFERROR(IF(AND($V411&lt;=Z$1,$W411&gt;=Z$1),INDEX(Reliability!E$23:E$50,MATCH($S411,Reliability!$C$23:$C$50,0)),0),0)*IF($T411="n/a",$D411*$Y411,$G411)+IFERROR(IF(AND($V411&lt;=Z$1,$W411&gt;=Z$1),INDEX(Reliability!E$23:E$50,MATCH($T411,Reliability!$C$23:$C$50,0)),0),0)*$H411*$X411*$Y411),$D411)*$R411</f>
        <v>34.535543697772873</v>
      </c>
      <c r="AA411" s="99">
        <f>MIN((IFERROR(IF(AND($V411&lt;=AA$1,$W411&gt;=AA$1),INDEX(Reliability!F$23:F$50,MATCH($S411,Reliability!$C$23:$C$50,0)),0),0)*IF($T411="n/a",$D411*$Y411,$G411)+IFERROR(IF(AND($V411&lt;=AA$1,$W411&gt;=AA$1),INDEX(Reliability!F$23:F$50,MATCH($T411,Reliability!$C$23:$C$50,0)),0),0)*$H411*$X411*$Y411),$D411)*$R411</f>
        <v>35.337715180022542</v>
      </c>
      <c r="AB411" s="99">
        <f>MIN((IFERROR(IF(AND($V411&lt;=AB$1,$W411&gt;=AB$1),INDEX(Reliability!G$23:G$50,MATCH($S411,Reliability!$C$23:$C$50,0)),0),0)*IF($T411="n/a",$D411*$Y411,$G411)+IFERROR(IF(AND($V411&lt;=AB$1,$W411&gt;=AB$1),INDEX(Reliability!G$23:G$50,MATCH($T411,Reliability!$C$23:$C$50,0)),0),0)*$H411*$X411*$Y411),$D411)*$R411</f>
        <v>36.139886662272218</v>
      </c>
      <c r="AC411" s="99">
        <f>MIN((IFERROR(IF(AND($V411&lt;=AC$1,$W411&gt;=AC$1),INDEX(Reliability!H$23:H$50,MATCH($S411,Reliability!$C$23:$C$50,0)),0),0)*IF($T411="n/a",$D411*$Y411,$G411)+IFERROR(IF(AND($V411&lt;=AC$1,$W411&gt;=AC$1),INDEX(Reliability!H$23:H$50,MATCH($T411,Reliability!$C$23:$C$50,0)),0),0)*$H411*$X411*$Y411),$D411)*$R411</f>
        <v>36.45786567398428</v>
      </c>
      <c r="AD411" s="99">
        <f>MIN((IFERROR(IF(AND($V411&lt;=AD$1,$W411&gt;=AD$1),INDEX(Reliability!I$23:I$50,MATCH($S411,Reliability!$C$23:$C$50,0)),0),0)*IF($T411="n/a",$D411*$Y411,$G411)+IFERROR(IF(AND($V411&lt;=AD$1,$W411&gt;=AD$1),INDEX(Reliability!I$23:I$50,MATCH($T411,Reliability!$C$23:$C$50,0)),0),0)*$H411*$X411*$Y411),$D411)*$R411</f>
        <v>36.775844685696349</v>
      </c>
      <c r="AE411" s="99">
        <f>MIN((IFERROR(IF(AND($V411&lt;=AE$1,$W411&gt;=AE$1),INDEX(Reliability!J$23:J$50,MATCH($S411,Reliability!$C$23:$C$50,0)),0),0)*IF($T411="n/a",$D411*$Y411,$G411)+IFERROR(IF(AND($V411&lt;=AE$1,$W411&gt;=AE$1),INDEX(Reliability!J$23:J$50,MATCH($T411,Reliability!$C$23:$C$50,0)),0),0)*$H411*$X411*$Y411),$D411)*$R411</f>
        <v>36.266961567570917</v>
      </c>
      <c r="AF411" s="99">
        <f>MIN((IFERROR(IF(AND($V411&lt;=AF$1,$W411&gt;=AF$1),INDEX(Reliability!K$23:K$50,MATCH($S411,Reliability!$C$23:$C$50,0)),0),0)*IF($T411="n/a",$D411*$Y411,$G411)+IFERROR(IF(AND($V411&lt;=AF$1,$W411&gt;=AF$1),INDEX(Reliability!K$23:K$50,MATCH($T411,Reliability!$C$23:$C$50,0)),0),0)*$H411*$X411*$Y411),$D411)*$R411</f>
        <v>35.758078449445485</v>
      </c>
      <c r="AG411" s="99">
        <f>MIN((IFERROR(IF(AND($V411&lt;=AG$1,$W411&gt;=AG$1),INDEX(Reliability!L$23:L$50,MATCH($S411,Reliability!$C$23:$C$50,0)),0),0)*IF($T411="n/a",$D411*$Y411,$G411)+IFERROR(IF(AND($V411&lt;=AG$1,$W411&gt;=AG$1),INDEX(Reliability!L$23:L$50,MATCH($T411,Reliability!$C$23:$C$50,0)),0),0)*$H411*$X411*$Y411),$D411)*$R411</f>
        <v>36.470644763465273</v>
      </c>
      <c r="AH411" s="99">
        <f>MIN((IFERROR(IF(AND($V411&lt;=AH$1,$W411&gt;=AH$1),INDEX(Reliability!M$23:M$50,MATCH($S411,Reliability!$C$23:$C$50,0)),0),0)*IF($T411="n/a",$D411*$Y411,$G411)+IFERROR(IF(AND($V411&lt;=AH$1,$W411&gt;=AH$1),INDEX(Reliability!M$23:M$50,MATCH($T411,Reliability!$C$23:$C$50,0)),0),0)*$H411*$X411*$Y411),$D411)*$R411</f>
        <v>37.183211077485062</v>
      </c>
      <c r="AI411" s="99">
        <f>MIN((IFERROR(IF(AND($V411&lt;=AI$1,$W411&gt;=AI$1),INDEX(Reliability!N$23:N$50,MATCH($S411,Reliability!$C$23:$C$50,0)),0),0)*IF($T411="n/a",$D411*$Y411,$G411)+IFERROR(IF(AND($V411&lt;=AI$1,$W411&gt;=AI$1),INDEX(Reliability!N$23:N$50,MATCH($T411,Reliability!$C$23:$C$50,0)),0),0)*$H411*$X411*$Y411),$D411)*$R411</f>
        <v>37.895777391504851</v>
      </c>
      <c r="AJ411" s="99">
        <f>MIN((IFERROR(IF(AND($V411&lt;=AJ$1,$W411&gt;=AJ$1),INDEX(Reliability!O$23:O$50,MATCH($S411,Reliability!$C$23:$C$50,0)),0),0)*IF($T411="n/a",$D411*$Y411,$G411)+IFERROR(IF(AND($V411&lt;=AJ$1,$W411&gt;=AJ$1),INDEX(Reliability!O$23:O$50,MATCH($T411,Reliability!$C$23:$C$50,0)),0),0)*$H411*$X411*$Y411),$D411)*$R411</f>
        <v>38.608343705524639</v>
      </c>
      <c r="AK411" s="99">
        <f>MIN((IFERROR(IF(AND($V411&lt;=AK$1,$W411&gt;=AK$1),INDEX(Reliability!P$23:P$50,MATCH($S411,Reliability!$C$23:$C$50,0)),0),0)*IF($T411="n/a",$D411*$Y411,$G411)+IFERROR(IF(AND($V411&lt;=AK$1,$W411&gt;=AK$1),INDEX(Reliability!P$23:P$50,MATCH($T411,Reliability!$C$23:$C$50,0)),0),0)*$H411*$X411*$Y411),$D411)*$R411</f>
        <v>39.320910019544421</v>
      </c>
    </row>
    <row r="412" spans="2:37" x14ac:dyDescent="0.25">
      <c r="B412" s="118" t="str">
        <f>unique_contracts!B407</f>
        <v>COCOSB_6_SOLAR</v>
      </c>
      <c r="C412" s="99" t="str">
        <f>unique_contracts!D407</f>
        <v>Online</v>
      </c>
      <c r="D412" s="117">
        <f>unique_contracts!J407</f>
        <v>1.5</v>
      </c>
      <c r="E412" s="99">
        <f>unique_contracts!M407</f>
        <v>0</v>
      </c>
      <c r="F412" s="99">
        <f>unique_contracts!N407</f>
        <v>0</v>
      </c>
      <c r="G412" s="99">
        <f>unique_contracts!P407</f>
        <v>0</v>
      </c>
      <c r="H412" s="99">
        <f>unique_contracts!R407</f>
        <v>0</v>
      </c>
      <c r="I412" s="99">
        <f>unique_contracts!V407</f>
        <v>0</v>
      </c>
      <c r="J412" s="118" t="str">
        <f>unique_contracts!AB407</f>
        <v>Buy</v>
      </c>
      <c r="K412" s="99">
        <f>unique_contracts!AM407</f>
        <v>2013</v>
      </c>
      <c r="L412" s="99">
        <f>unique_contracts!AN407</f>
        <v>6</v>
      </c>
      <c r="M412" s="99">
        <f>unique_contracts!AO407</f>
        <v>12</v>
      </c>
      <c r="N412" s="99">
        <f>unique_contracts!AP407</f>
        <v>2033</v>
      </c>
      <c r="O412" s="99">
        <f>unique_contracts!AQ407</f>
        <v>6</v>
      </c>
      <c r="P412" s="99">
        <f>unique_contracts!AR407</f>
        <v>11</v>
      </c>
      <c r="Q412" s="99" t="str">
        <f>unique_contracts!BP407</f>
        <v>EnergyCapacity</v>
      </c>
      <c r="R412" s="99">
        <f t="shared" si="42"/>
        <v>1</v>
      </c>
      <c r="S412" s="99" t="str">
        <f>IFERROR(IF(AND(I412&gt;0,E412="NotHybrid"),_xlfn.CONCAT(MAX(MIN(ROUNDDOWN(I412/D412,0),8),4),INDEX(resources!$G:$G,MATCH(B412,resources!$A:$A,0))),INDEX(resources!$G:$G,MATCH(B412,resources!$A:$A,0))),"n/a")</f>
        <v>utility_pv</v>
      </c>
      <c r="T412" s="99" t="str">
        <f t="shared" si="43"/>
        <v>n/a</v>
      </c>
      <c r="U412" s="99" t="str">
        <f t="shared" si="44"/>
        <v>utility_pv</v>
      </c>
      <c r="V412" s="99">
        <f t="shared" si="45"/>
        <v>2014</v>
      </c>
      <c r="W412" s="99">
        <f t="shared" si="46"/>
        <v>2032</v>
      </c>
      <c r="X412" s="116">
        <f t="shared" si="47"/>
        <v>1</v>
      </c>
      <c r="Y412" s="116">
        <f t="shared" si="48"/>
        <v>1</v>
      </c>
      <c r="Z412" s="99">
        <f>MIN((IFERROR(IF(AND($V412&lt;=Z$1,$W412&gt;=Z$1),INDEX(Reliability!E$23:E$50,MATCH($S412,Reliability!$C$23:$C$50,0)),0),0)*IF($T412="n/a",$D412*$Y412,$G412)+IFERROR(IF(AND($V412&lt;=Z$1,$W412&gt;=Z$1),INDEX(Reliability!E$23:E$50,MATCH($T412,Reliability!$C$23:$C$50,0)),0),0)*$H412*$X412*$Y412),$D412)*$R412</f>
        <v>0.18651876232923015</v>
      </c>
      <c r="AA412" s="99">
        <f>MIN((IFERROR(IF(AND($V412&lt;=AA$1,$W412&gt;=AA$1),INDEX(Reliability!F$23:F$50,MATCH($S412,Reliability!$C$23:$C$50,0)),0),0)*IF($T412="n/a",$D412*$Y412,$G412)+IFERROR(IF(AND($V412&lt;=AA$1,$W412&gt;=AA$1),INDEX(Reliability!F$23:F$50,MATCH($T412,Reliability!$C$23:$C$50,0)),0),0)*$H412*$X412*$Y412),$D412)*$R412</f>
        <v>0.18154416454998057</v>
      </c>
      <c r="AB412" s="99">
        <f>MIN((IFERROR(IF(AND($V412&lt;=AB$1,$W412&gt;=AB$1),INDEX(Reliability!G$23:G$50,MATCH($S412,Reliability!$C$23:$C$50,0)),0),0)*IF($T412="n/a",$D412*$Y412,$G412)+IFERROR(IF(AND($V412&lt;=AB$1,$W412&gt;=AB$1),INDEX(Reliability!G$23:G$50,MATCH($T412,Reliability!$C$23:$C$50,0)),0),0)*$H412*$X412*$Y412),$D412)*$R412</f>
        <v>0.17656956677073102</v>
      </c>
      <c r="AC412" s="99">
        <f>MIN((IFERROR(IF(AND($V412&lt;=AC$1,$W412&gt;=AC$1),INDEX(Reliability!H$23:H$50,MATCH($S412,Reliability!$C$23:$C$50,0)),0),0)*IF($T412="n/a",$D412*$Y412,$G412)+IFERROR(IF(AND($V412&lt;=AC$1,$W412&gt;=AC$1),INDEX(Reliability!H$23:H$50,MATCH($T412,Reliability!$C$23:$C$50,0)),0),0)*$H412*$X412*$Y412),$D412)*$R412</f>
        <v>0.15024307109698681</v>
      </c>
      <c r="AD412" s="99">
        <f>MIN((IFERROR(IF(AND($V412&lt;=AD$1,$W412&gt;=AD$1),INDEX(Reliability!I$23:I$50,MATCH($S412,Reliability!$C$23:$C$50,0)),0),0)*IF($T412="n/a",$D412*$Y412,$G412)+IFERROR(IF(AND($V412&lt;=AD$1,$W412&gt;=AD$1),INDEX(Reliability!I$23:I$50,MATCH($T412,Reliability!$C$23:$C$50,0)),0),0)*$H412*$X412*$Y412),$D412)*$R412</f>
        <v>0.12391657542324259</v>
      </c>
      <c r="AE412" s="99">
        <f>MIN((IFERROR(IF(AND($V412&lt;=AE$1,$W412&gt;=AE$1),INDEX(Reliability!J$23:J$50,MATCH($S412,Reliability!$C$23:$C$50,0)),0),0)*IF($T412="n/a",$D412*$Y412,$G412)+IFERROR(IF(AND($V412&lt;=AE$1,$W412&gt;=AE$1),INDEX(Reliability!J$23:J$50,MATCH($T412,Reliability!$C$23:$C$50,0)),0),0)*$H412*$X412*$Y412),$D412)*$R412</f>
        <v>0.114906918825111</v>
      </c>
      <c r="AF412" s="99">
        <f>MIN((IFERROR(IF(AND($V412&lt;=AF$1,$W412&gt;=AF$1),INDEX(Reliability!K$23:K$50,MATCH($S412,Reliability!$C$23:$C$50,0)),0),0)*IF($T412="n/a",$D412*$Y412,$G412)+IFERROR(IF(AND($V412&lt;=AF$1,$W412&gt;=AF$1),INDEX(Reliability!K$23:K$50,MATCH($T412,Reliability!$C$23:$C$50,0)),0),0)*$H412*$X412*$Y412),$D412)*$R412</f>
        <v>0.1058972622269794</v>
      </c>
      <c r="AG412" s="99">
        <f>MIN((IFERROR(IF(AND($V412&lt;=AG$1,$W412&gt;=AG$1),INDEX(Reliability!L$23:L$50,MATCH($S412,Reliability!$C$23:$C$50,0)),0),0)*IF($T412="n/a",$D412*$Y412,$G412)+IFERROR(IF(AND($V412&lt;=AG$1,$W412&gt;=AG$1),INDEX(Reliability!L$23:L$50,MATCH($T412,Reliability!$C$23:$C$50,0)),0),0)*$H412*$X412*$Y412),$D412)*$R412</f>
        <v>0.10391780978158351</v>
      </c>
      <c r="AH412" s="99">
        <f>MIN((IFERROR(IF(AND($V412&lt;=AH$1,$W412&gt;=AH$1),INDEX(Reliability!M$23:M$50,MATCH($S412,Reliability!$C$23:$C$50,0)),0),0)*IF($T412="n/a",$D412*$Y412,$G412)+IFERROR(IF(AND($V412&lt;=AH$1,$W412&gt;=AH$1),INDEX(Reliability!M$23:M$50,MATCH($T412,Reliability!$C$23:$C$50,0)),0),0)*$H412*$X412*$Y412),$D412)*$R412</f>
        <v>0.10193835733618761</v>
      </c>
      <c r="AI412" s="99">
        <f>MIN((IFERROR(IF(AND($V412&lt;=AI$1,$W412&gt;=AI$1),INDEX(Reliability!N$23:N$50,MATCH($S412,Reliability!$C$23:$C$50,0)),0),0)*IF($T412="n/a",$D412*$Y412,$G412)+IFERROR(IF(AND($V412&lt;=AI$1,$W412&gt;=AI$1),INDEX(Reliability!N$23:N$50,MATCH($T412,Reliability!$C$23:$C$50,0)),0),0)*$H412*$X412*$Y412),$D412)*$R412</f>
        <v>0</v>
      </c>
      <c r="AJ412" s="99">
        <f>MIN((IFERROR(IF(AND($V412&lt;=AJ$1,$W412&gt;=AJ$1),INDEX(Reliability!O$23:O$50,MATCH($S412,Reliability!$C$23:$C$50,0)),0),0)*IF($T412="n/a",$D412*$Y412,$G412)+IFERROR(IF(AND($V412&lt;=AJ$1,$W412&gt;=AJ$1),INDEX(Reliability!O$23:O$50,MATCH($T412,Reliability!$C$23:$C$50,0)),0),0)*$H412*$X412*$Y412),$D412)*$R412</f>
        <v>0</v>
      </c>
      <c r="AK412" s="99">
        <f>MIN((IFERROR(IF(AND($V412&lt;=AK$1,$W412&gt;=AK$1),INDEX(Reliability!P$23:P$50,MATCH($S412,Reliability!$C$23:$C$50,0)),0),0)*IF($T412="n/a",$D412*$Y412,$G412)+IFERROR(IF(AND($V412&lt;=AK$1,$W412&gt;=AK$1),INDEX(Reliability!P$23:P$50,MATCH($T412,Reliability!$C$23:$C$50,0)),0),0)*$H412*$X412*$Y412),$D412)*$R412</f>
        <v>0</v>
      </c>
    </row>
    <row r="413" spans="2:37" x14ac:dyDescent="0.25">
      <c r="B413" s="118" t="str">
        <f>unique_contracts!B408</f>
        <v>CNTRVL_6_UNIT</v>
      </c>
      <c r="C413" s="99" t="str">
        <f>unique_contracts!D408</f>
        <v>Online</v>
      </c>
      <c r="D413" s="117">
        <f>unique_contracts!J408</f>
        <v>6.4</v>
      </c>
      <c r="E413" s="99">
        <f>unique_contracts!M408</f>
        <v>0</v>
      </c>
      <c r="F413" s="99">
        <f>unique_contracts!N408</f>
        <v>0</v>
      </c>
      <c r="G413" s="99">
        <f>unique_contracts!P408</f>
        <v>0</v>
      </c>
      <c r="H413" s="99">
        <f>unique_contracts!R408</f>
        <v>0</v>
      </c>
      <c r="I413" s="99">
        <f>unique_contracts!V408</f>
        <v>0</v>
      </c>
      <c r="J413" s="118" t="str">
        <f>unique_contracts!AB408</f>
        <v>Owned</v>
      </c>
      <c r="K413" s="99">
        <f>unique_contracts!AM408</f>
        <v>1950</v>
      </c>
      <c r="L413" s="99">
        <f>unique_contracts!AN408</f>
        <v>1</v>
      </c>
      <c r="M413" s="99">
        <f>unique_contracts!AO408</f>
        <v>1</v>
      </c>
      <c r="N413" s="99">
        <f>unique_contracts!AP408</f>
        <v>2099</v>
      </c>
      <c r="O413" s="99">
        <f>unique_contracts!AQ408</f>
        <v>12</v>
      </c>
      <c r="P413" s="99">
        <f>unique_contracts!AR408</f>
        <v>31</v>
      </c>
      <c r="Q413" s="99" t="str">
        <f>unique_contracts!BP408</f>
        <v>EnergyCapacity</v>
      </c>
      <c r="R413" s="99">
        <f t="shared" si="42"/>
        <v>1</v>
      </c>
      <c r="S413" s="99" t="str">
        <f>IFERROR(IF(AND(I413&gt;0,E413="NotHybrid"),_xlfn.CONCAT(MAX(MIN(ROUNDDOWN(I413/D413,0),8),4),INDEX(resources!$G:$G,MATCH(B413,resources!$A:$A,0))),INDEX(resources!$G:$G,MATCH(B413,resources!$A:$A,0))),"n/a")</f>
        <v>small_hydro</v>
      </c>
      <c r="T413" s="99" t="str">
        <f t="shared" si="43"/>
        <v>n/a</v>
      </c>
      <c r="U413" s="99" t="str">
        <f t="shared" si="44"/>
        <v>small_hydro</v>
      </c>
      <c r="V413" s="99">
        <f t="shared" si="45"/>
        <v>1950</v>
      </c>
      <c r="W413" s="99">
        <f t="shared" si="46"/>
        <v>2099</v>
      </c>
      <c r="X413" s="116">
        <f t="shared" si="47"/>
        <v>1</v>
      </c>
      <c r="Y413" s="116">
        <f t="shared" si="48"/>
        <v>1</v>
      </c>
      <c r="Z413" s="99">
        <f>MIN((IFERROR(IF(AND($V413&lt;=Z$1,$W413&gt;=Z$1),INDEX(Reliability!E$23:E$50,MATCH($S413,Reliability!$C$23:$C$50,0)),0),0)*IF($T413="n/a",$D413*$Y413,$G413)+IFERROR(IF(AND($V413&lt;=Z$1,$W413&gt;=Z$1),INDEX(Reliability!E$23:E$50,MATCH($T413,Reliability!$C$23:$C$50,0)),0),0)*$H413*$X413*$Y413),$D413)*$R413</f>
        <v>2.3321341447134563</v>
      </c>
      <c r="AA413" s="99">
        <f>MIN((IFERROR(IF(AND($V413&lt;=AA$1,$W413&gt;=AA$1),INDEX(Reliability!F$23:F$50,MATCH($S413,Reliability!$C$23:$C$50,0)),0),0)*IF($T413="n/a",$D413*$Y413,$G413)+IFERROR(IF(AND($V413&lt;=AA$1,$W413&gt;=AA$1),INDEX(Reliability!F$23:F$50,MATCH($T413,Reliability!$C$23:$C$50,0)),0),0)*$H413*$X413*$Y413),$D413)*$R413</f>
        <v>2.3930918205817551</v>
      </c>
      <c r="AB413" s="99">
        <f>MIN((IFERROR(IF(AND($V413&lt;=AB$1,$W413&gt;=AB$1),INDEX(Reliability!G$23:G$50,MATCH($S413,Reliability!$C$23:$C$50,0)),0),0)*IF($T413="n/a",$D413*$Y413,$G413)+IFERROR(IF(AND($V413&lt;=AB$1,$W413&gt;=AB$1),INDEX(Reliability!G$23:G$50,MATCH($T413,Reliability!$C$23:$C$50,0)),0),0)*$H413*$X413*$Y413),$D413)*$R413</f>
        <v>2.4540494964500534</v>
      </c>
      <c r="AC413" s="99">
        <f>MIN((IFERROR(IF(AND($V413&lt;=AC$1,$W413&gt;=AC$1),INDEX(Reliability!H$23:H$50,MATCH($S413,Reliability!$C$23:$C$50,0)),0),0)*IF($T413="n/a",$D413*$Y413,$G413)+IFERROR(IF(AND($V413&lt;=AC$1,$W413&gt;=AC$1),INDEX(Reliability!H$23:H$50,MATCH($T413,Reliability!$C$23:$C$50,0)),0),0)*$H413*$X413*$Y413),$D413)*$R413</f>
        <v>2.4080938185614809</v>
      </c>
      <c r="AD413" s="99">
        <f>MIN((IFERROR(IF(AND($V413&lt;=AD$1,$W413&gt;=AD$1),INDEX(Reliability!I$23:I$50,MATCH($S413,Reliability!$C$23:$C$50,0)),0),0)*IF($T413="n/a",$D413*$Y413,$G413)+IFERROR(IF(AND($V413&lt;=AD$1,$W413&gt;=AD$1),INDEX(Reliability!I$23:I$50,MATCH($T413,Reliability!$C$23:$C$50,0)),0),0)*$H413*$X413*$Y413),$D413)*$R413</f>
        <v>2.3621381406729087</v>
      </c>
      <c r="AE413" s="99">
        <f>MIN((IFERROR(IF(AND($V413&lt;=AE$1,$W413&gt;=AE$1),INDEX(Reliability!J$23:J$50,MATCH($S413,Reliability!$C$23:$C$50,0)),0),0)*IF($T413="n/a",$D413*$Y413,$G413)+IFERROR(IF(AND($V413&lt;=AE$1,$W413&gt;=AE$1),INDEX(Reliability!J$23:J$50,MATCH($T413,Reliability!$C$23:$C$50,0)),0),0)*$H413*$X413*$Y413),$D413)*$R413</f>
        <v>2.43115955741969</v>
      </c>
      <c r="AF413" s="99">
        <f>MIN((IFERROR(IF(AND($V413&lt;=AF$1,$W413&gt;=AF$1),INDEX(Reliability!K$23:K$50,MATCH($S413,Reliability!$C$23:$C$50,0)),0),0)*IF($T413="n/a",$D413*$Y413,$G413)+IFERROR(IF(AND($V413&lt;=AF$1,$W413&gt;=AF$1),INDEX(Reliability!K$23:K$50,MATCH($T413,Reliability!$C$23:$C$50,0)),0),0)*$H413*$X413*$Y413),$D413)*$R413</f>
        <v>2.5001809741664718</v>
      </c>
      <c r="AG413" s="99">
        <f>MIN((IFERROR(IF(AND($V413&lt;=AG$1,$W413&gt;=AG$1),INDEX(Reliability!L$23:L$50,MATCH($S413,Reliability!$C$23:$C$50,0)),0),0)*IF($T413="n/a",$D413*$Y413,$G413)+IFERROR(IF(AND($V413&lt;=AG$1,$W413&gt;=AG$1),INDEX(Reliability!L$23:L$50,MATCH($T413,Reliability!$C$23:$C$50,0)),0),0)*$H413*$X413*$Y413),$D413)*$R413</f>
        <v>2.3947399874259148</v>
      </c>
      <c r="AH413" s="99">
        <f>MIN((IFERROR(IF(AND($V413&lt;=AH$1,$W413&gt;=AH$1),INDEX(Reliability!M$23:M$50,MATCH($S413,Reliability!$C$23:$C$50,0)),0),0)*IF($T413="n/a",$D413*$Y413,$G413)+IFERROR(IF(AND($V413&lt;=AH$1,$W413&gt;=AH$1),INDEX(Reliability!M$23:M$50,MATCH($T413,Reliability!$C$23:$C$50,0)),0),0)*$H413*$X413*$Y413),$D413)*$R413</f>
        <v>2.2892990006853582</v>
      </c>
      <c r="AI413" s="99">
        <f>MIN((IFERROR(IF(AND($V413&lt;=AI$1,$W413&gt;=AI$1),INDEX(Reliability!N$23:N$50,MATCH($S413,Reliability!$C$23:$C$50,0)),0),0)*IF($T413="n/a",$D413*$Y413,$G413)+IFERROR(IF(AND($V413&lt;=AI$1,$W413&gt;=AI$1),INDEX(Reliability!N$23:N$50,MATCH($T413,Reliability!$C$23:$C$50,0)),0),0)*$H413*$X413*$Y413),$D413)*$R413</f>
        <v>2.1838580139448012</v>
      </c>
      <c r="AJ413" s="99">
        <f>MIN((IFERROR(IF(AND($V413&lt;=AJ$1,$W413&gt;=AJ$1),INDEX(Reliability!O$23:O$50,MATCH($S413,Reliability!$C$23:$C$50,0)),0),0)*IF($T413="n/a",$D413*$Y413,$G413)+IFERROR(IF(AND($V413&lt;=AJ$1,$W413&gt;=AJ$1),INDEX(Reliability!O$23:O$50,MATCH($T413,Reliability!$C$23:$C$50,0)),0),0)*$H413*$X413*$Y413),$D413)*$R413</f>
        <v>2.0784170272042446</v>
      </c>
      <c r="AK413" s="99">
        <f>MIN((IFERROR(IF(AND($V413&lt;=AK$1,$W413&gt;=AK$1),INDEX(Reliability!P$23:P$50,MATCH($S413,Reliability!$C$23:$C$50,0)),0),0)*IF($T413="n/a",$D413*$Y413,$G413)+IFERROR(IF(AND($V413&lt;=AK$1,$W413&gt;=AK$1),INDEX(Reliability!P$23:P$50,MATCH($T413,Reliability!$C$23:$C$50,0)),0),0)*$H413*$X413*$Y413),$D413)*$R413</f>
        <v>1.9729760404636871</v>
      </c>
    </row>
    <row r="414" spans="2:37" x14ac:dyDescent="0.25">
      <c r="B414" s="118" t="str">
        <f>unique_contracts!B409</f>
        <v>CLRMTK_1_QF</v>
      </c>
      <c r="C414" s="99" t="str">
        <f>unique_contracts!D409</f>
        <v>Online</v>
      </c>
      <c r="D414" s="117">
        <f>unique_contracts!J409</f>
        <v>0.06</v>
      </c>
      <c r="E414" s="99">
        <f>unique_contracts!M409</f>
        <v>0</v>
      </c>
      <c r="F414" s="99">
        <f>unique_contracts!N409</f>
        <v>0</v>
      </c>
      <c r="G414" s="99">
        <f>unique_contracts!P409</f>
        <v>0</v>
      </c>
      <c r="H414" s="99">
        <f>unique_contracts!R409</f>
        <v>0</v>
      </c>
      <c r="I414" s="99">
        <f>unique_contracts!V409</f>
        <v>0</v>
      </c>
      <c r="J414" s="118" t="str">
        <f>unique_contracts!AB409</f>
        <v>Buy</v>
      </c>
      <c r="K414" s="99">
        <f>unique_contracts!AM409</f>
        <v>1989</v>
      </c>
      <c r="L414" s="99">
        <f>unique_contracts!AN409</f>
        <v>7</v>
      </c>
      <c r="M414" s="99">
        <f>unique_contracts!AO409</f>
        <v>6</v>
      </c>
      <c r="N414" s="99">
        <f>unique_contracts!AP409</f>
        <v>2060</v>
      </c>
      <c r="O414" s="99">
        <f>unique_contracts!AQ409</f>
        <v>12</v>
      </c>
      <c r="P414" s="99">
        <f>unique_contracts!AR409</f>
        <v>31</v>
      </c>
      <c r="Q414" s="99" t="str">
        <f>unique_contracts!BP409</f>
        <v>EnergyCapacity</v>
      </c>
      <c r="R414" s="99">
        <f t="shared" si="42"/>
        <v>1</v>
      </c>
      <c r="S414" s="99" t="str">
        <f>IFERROR(IF(AND(I414&gt;0,E414="NotHybrid"),_xlfn.CONCAT(MAX(MIN(ROUNDDOWN(I414/D414,0),8),4),INDEX(resources!$G:$G,MATCH(B414,resources!$A:$A,0))),INDEX(resources!$G:$G,MATCH(B414,resources!$A:$A,0))),"n/a")</f>
        <v>cogen</v>
      </c>
      <c r="T414" s="99" t="str">
        <f t="shared" si="43"/>
        <v>n/a</v>
      </c>
      <c r="U414" s="99" t="str">
        <f t="shared" si="44"/>
        <v>cogen</v>
      </c>
      <c r="V414" s="99">
        <f t="shared" si="45"/>
        <v>1990</v>
      </c>
      <c r="W414" s="99">
        <f t="shared" si="46"/>
        <v>2060</v>
      </c>
      <c r="X414" s="116">
        <f t="shared" si="47"/>
        <v>1</v>
      </c>
      <c r="Y414" s="116">
        <f t="shared" si="48"/>
        <v>1</v>
      </c>
      <c r="Z414" s="99">
        <f>MIN((IFERROR(IF(AND($V414&lt;=Z$1,$W414&gt;=Z$1),INDEX(Reliability!E$23:E$50,MATCH($S414,Reliability!$C$23:$C$50,0)),0),0)*IF($T414="n/a",$D414*$Y414,$G414)+IFERROR(IF(AND($V414&lt;=Z$1,$W414&gt;=Z$1),INDEX(Reliability!E$23:E$50,MATCH($T414,Reliability!$C$23:$C$50,0)),0),0)*$H414*$X414*$Y414),$D414)*$R414</f>
        <v>5.5902995494947975E-2</v>
      </c>
      <c r="AA414" s="99">
        <f>MIN((IFERROR(IF(AND($V414&lt;=AA$1,$W414&gt;=AA$1),INDEX(Reliability!F$23:F$50,MATCH($S414,Reliability!$C$23:$C$50,0)),0),0)*IF($T414="n/a",$D414*$Y414,$G414)+IFERROR(IF(AND($V414&lt;=AA$1,$W414&gt;=AA$1),INDEX(Reliability!F$23:F$50,MATCH($T414,Reliability!$C$23:$C$50,0)),0),0)*$H414*$X414*$Y414),$D414)*$R414</f>
        <v>5.5789632691139922E-2</v>
      </c>
      <c r="AB414" s="99">
        <f>MIN((IFERROR(IF(AND($V414&lt;=AB$1,$W414&gt;=AB$1),INDEX(Reliability!G$23:G$50,MATCH($S414,Reliability!$C$23:$C$50,0)),0),0)*IF($T414="n/a",$D414*$Y414,$G414)+IFERROR(IF(AND($V414&lt;=AB$1,$W414&gt;=AB$1),INDEX(Reliability!G$23:G$50,MATCH($T414,Reliability!$C$23:$C$50,0)),0),0)*$H414*$X414*$Y414),$D414)*$R414</f>
        <v>5.5676269887331861E-2</v>
      </c>
      <c r="AC414" s="99">
        <f>MIN((IFERROR(IF(AND($V414&lt;=AC$1,$W414&gt;=AC$1),INDEX(Reliability!H$23:H$50,MATCH($S414,Reliability!$C$23:$C$50,0)),0),0)*IF($T414="n/a",$D414*$Y414,$G414)+IFERROR(IF(AND($V414&lt;=AC$1,$W414&gt;=AC$1),INDEX(Reliability!H$23:H$50,MATCH($T414,Reliability!$C$23:$C$50,0)),0),0)*$H414*$X414*$Y414),$D414)*$R414</f>
        <v>5.6056048943625966E-2</v>
      </c>
      <c r="AD414" s="99">
        <f>MIN((IFERROR(IF(AND($V414&lt;=AD$1,$W414&gt;=AD$1),INDEX(Reliability!I$23:I$50,MATCH($S414,Reliability!$C$23:$C$50,0)),0),0)*IF($T414="n/a",$D414*$Y414,$G414)+IFERROR(IF(AND($V414&lt;=AD$1,$W414&gt;=AD$1),INDEX(Reliability!I$23:I$50,MATCH($T414,Reliability!$C$23:$C$50,0)),0),0)*$H414*$X414*$Y414),$D414)*$R414</f>
        <v>5.6435827999920064E-2</v>
      </c>
      <c r="AE414" s="99">
        <f>MIN((IFERROR(IF(AND($V414&lt;=AE$1,$W414&gt;=AE$1),INDEX(Reliability!J$23:J$50,MATCH($S414,Reliability!$C$23:$C$50,0)),0),0)*IF($T414="n/a",$D414*$Y414,$G414)+IFERROR(IF(AND($V414&lt;=AE$1,$W414&gt;=AE$1),INDEX(Reliability!J$23:J$50,MATCH($T414,Reliability!$C$23:$C$50,0)),0),0)*$H414*$X414*$Y414),$D414)*$R414</f>
        <v>5.5906566972617366E-2</v>
      </c>
      <c r="AF414" s="99">
        <f>MIN((IFERROR(IF(AND($V414&lt;=AF$1,$W414&gt;=AF$1),INDEX(Reliability!K$23:K$50,MATCH($S414,Reliability!$C$23:$C$50,0)),0),0)*IF($T414="n/a",$D414*$Y414,$G414)+IFERROR(IF(AND($V414&lt;=AF$1,$W414&gt;=AF$1),INDEX(Reliability!K$23:K$50,MATCH($T414,Reliability!$C$23:$C$50,0)),0),0)*$H414*$X414*$Y414),$D414)*$R414</f>
        <v>5.5377305945314662E-2</v>
      </c>
      <c r="AG414" s="99">
        <f>MIN((IFERROR(IF(AND($V414&lt;=AG$1,$W414&gt;=AG$1),INDEX(Reliability!L$23:L$50,MATCH($S414,Reliability!$C$23:$C$50,0)),0),0)*IF($T414="n/a",$D414*$Y414,$G414)+IFERROR(IF(AND($V414&lt;=AG$1,$W414&gt;=AG$1),INDEX(Reliability!L$23:L$50,MATCH($T414,Reliability!$C$23:$C$50,0)),0),0)*$H414*$X414*$Y414),$D414)*$R414</f>
        <v>5.5505829377649203E-2</v>
      </c>
      <c r="AH414" s="99">
        <f>MIN((IFERROR(IF(AND($V414&lt;=AH$1,$W414&gt;=AH$1),INDEX(Reliability!M$23:M$50,MATCH($S414,Reliability!$C$23:$C$50,0)),0),0)*IF($T414="n/a",$D414*$Y414,$G414)+IFERROR(IF(AND($V414&lt;=AH$1,$W414&gt;=AH$1),INDEX(Reliability!M$23:M$50,MATCH($T414,Reliability!$C$23:$C$50,0)),0),0)*$H414*$X414*$Y414),$D414)*$R414</f>
        <v>5.5634352809983745E-2</v>
      </c>
      <c r="AI414" s="99">
        <f>MIN((IFERROR(IF(AND($V414&lt;=AI$1,$W414&gt;=AI$1),INDEX(Reliability!N$23:N$50,MATCH($S414,Reliability!$C$23:$C$50,0)),0),0)*IF($T414="n/a",$D414*$Y414,$G414)+IFERROR(IF(AND($V414&lt;=AI$1,$W414&gt;=AI$1),INDEX(Reliability!N$23:N$50,MATCH($T414,Reliability!$C$23:$C$50,0)),0),0)*$H414*$X414*$Y414),$D414)*$R414</f>
        <v>5.5762876242318286E-2</v>
      </c>
      <c r="AJ414" s="99">
        <f>MIN((IFERROR(IF(AND($V414&lt;=AJ$1,$W414&gt;=AJ$1),INDEX(Reliability!O$23:O$50,MATCH($S414,Reliability!$C$23:$C$50,0)),0),0)*IF($T414="n/a",$D414*$Y414,$G414)+IFERROR(IF(AND($V414&lt;=AJ$1,$W414&gt;=AJ$1),INDEX(Reliability!O$23:O$50,MATCH($T414,Reliability!$C$23:$C$50,0)),0),0)*$H414*$X414*$Y414),$D414)*$R414</f>
        <v>5.5891399674652828E-2</v>
      </c>
      <c r="AK414" s="99">
        <f>MIN((IFERROR(IF(AND($V414&lt;=AK$1,$W414&gt;=AK$1),INDEX(Reliability!P$23:P$50,MATCH($S414,Reliability!$C$23:$C$50,0)),0),0)*IF($T414="n/a",$D414*$Y414,$G414)+IFERROR(IF(AND($V414&lt;=AK$1,$W414&gt;=AK$1),INDEX(Reliability!P$23:P$50,MATCH($T414,Reliability!$C$23:$C$50,0)),0),0)*$H414*$X414*$Y414),$D414)*$R414</f>
        <v>5.6019923106987383E-2</v>
      </c>
    </row>
    <row r="415" spans="2:37" x14ac:dyDescent="0.25">
      <c r="B415" s="118" t="str">
        <f>unique_contracts!B410</f>
        <v>CLRMTK_1_QF</v>
      </c>
      <c r="C415" s="99" t="str">
        <f>unique_contracts!D410</f>
        <v>Online</v>
      </c>
      <c r="D415" s="117">
        <f>unique_contracts!J410</f>
        <v>0.06</v>
      </c>
      <c r="E415" s="99">
        <f>unique_contracts!M410</f>
        <v>0</v>
      </c>
      <c r="F415" s="99">
        <f>unique_contracts!N410</f>
        <v>0</v>
      </c>
      <c r="G415" s="99">
        <f>unique_contracts!P410</f>
        <v>0</v>
      </c>
      <c r="H415" s="99">
        <f>unique_contracts!R410</f>
        <v>0</v>
      </c>
      <c r="I415" s="99">
        <f>unique_contracts!V410</f>
        <v>0</v>
      </c>
      <c r="J415" s="118" t="str">
        <f>unique_contracts!AB410</f>
        <v>Buy</v>
      </c>
      <c r="K415" s="99">
        <f>unique_contracts!AM410</f>
        <v>1991</v>
      </c>
      <c r="L415" s="99">
        <f>unique_contracts!AN410</f>
        <v>2</v>
      </c>
      <c r="M415" s="99">
        <f>unique_contracts!AO410</f>
        <v>6</v>
      </c>
      <c r="N415" s="99">
        <f>unique_contracts!AP410</f>
        <v>2060</v>
      </c>
      <c r="O415" s="99">
        <f>unique_contracts!AQ410</f>
        <v>12</v>
      </c>
      <c r="P415" s="99">
        <f>unique_contracts!AR410</f>
        <v>31</v>
      </c>
      <c r="Q415" s="99" t="str">
        <f>unique_contracts!BP410</f>
        <v>EnergyCapacity</v>
      </c>
      <c r="R415" s="99">
        <f t="shared" si="42"/>
        <v>1</v>
      </c>
      <c r="S415" s="99" t="str">
        <f>IFERROR(IF(AND(I415&gt;0,E415="NotHybrid"),_xlfn.CONCAT(MAX(MIN(ROUNDDOWN(I415/D415,0),8),4),INDEX(resources!$G:$G,MATCH(B415,resources!$A:$A,0))),INDEX(resources!$G:$G,MATCH(B415,resources!$A:$A,0))),"n/a")</f>
        <v>cogen</v>
      </c>
      <c r="T415" s="99" t="str">
        <f t="shared" si="43"/>
        <v>n/a</v>
      </c>
      <c r="U415" s="99" t="str">
        <f t="shared" si="44"/>
        <v>cogen</v>
      </c>
      <c r="V415" s="99">
        <f t="shared" si="45"/>
        <v>1991</v>
      </c>
      <c r="W415" s="99">
        <f t="shared" si="46"/>
        <v>2060</v>
      </c>
      <c r="X415" s="116">
        <f t="shared" si="47"/>
        <v>1</v>
      </c>
      <c r="Y415" s="116">
        <f t="shared" si="48"/>
        <v>1</v>
      </c>
      <c r="Z415" s="99">
        <f>MIN((IFERROR(IF(AND($V415&lt;=Z$1,$W415&gt;=Z$1),INDEX(Reliability!E$23:E$50,MATCH($S415,Reliability!$C$23:$C$50,0)),0),0)*IF($T415="n/a",$D415*$Y415,$G415)+IFERROR(IF(AND($V415&lt;=Z$1,$W415&gt;=Z$1),INDEX(Reliability!E$23:E$50,MATCH($T415,Reliability!$C$23:$C$50,0)),0),0)*$H415*$X415*$Y415),$D415)*$R415</f>
        <v>5.5902995494947975E-2</v>
      </c>
      <c r="AA415" s="99">
        <f>MIN((IFERROR(IF(AND($V415&lt;=AA$1,$W415&gt;=AA$1),INDEX(Reliability!F$23:F$50,MATCH($S415,Reliability!$C$23:$C$50,0)),0),0)*IF($T415="n/a",$D415*$Y415,$G415)+IFERROR(IF(AND($V415&lt;=AA$1,$W415&gt;=AA$1),INDEX(Reliability!F$23:F$50,MATCH($T415,Reliability!$C$23:$C$50,0)),0),0)*$H415*$X415*$Y415),$D415)*$R415</f>
        <v>5.5789632691139922E-2</v>
      </c>
      <c r="AB415" s="99">
        <f>MIN((IFERROR(IF(AND($V415&lt;=AB$1,$W415&gt;=AB$1),INDEX(Reliability!G$23:G$50,MATCH($S415,Reliability!$C$23:$C$50,0)),0),0)*IF($T415="n/a",$D415*$Y415,$G415)+IFERROR(IF(AND($V415&lt;=AB$1,$W415&gt;=AB$1),INDEX(Reliability!G$23:G$50,MATCH($T415,Reliability!$C$23:$C$50,0)),0),0)*$H415*$X415*$Y415),$D415)*$R415</f>
        <v>5.5676269887331861E-2</v>
      </c>
      <c r="AC415" s="99">
        <f>MIN((IFERROR(IF(AND($V415&lt;=AC$1,$W415&gt;=AC$1),INDEX(Reliability!H$23:H$50,MATCH($S415,Reliability!$C$23:$C$50,0)),0),0)*IF($T415="n/a",$D415*$Y415,$G415)+IFERROR(IF(AND($V415&lt;=AC$1,$W415&gt;=AC$1),INDEX(Reliability!H$23:H$50,MATCH($T415,Reliability!$C$23:$C$50,0)),0),0)*$H415*$X415*$Y415),$D415)*$R415</f>
        <v>5.6056048943625966E-2</v>
      </c>
      <c r="AD415" s="99">
        <f>MIN((IFERROR(IF(AND($V415&lt;=AD$1,$W415&gt;=AD$1),INDEX(Reliability!I$23:I$50,MATCH($S415,Reliability!$C$23:$C$50,0)),0),0)*IF($T415="n/a",$D415*$Y415,$G415)+IFERROR(IF(AND($V415&lt;=AD$1,$W415&gt;=AD$1),INDEX(Reliability!I$23:I$50,MATCH($T415,Reliability!$C$23:$C$50,0)),0),0)*$H415*$X415*$Y415),$D415)*$R415</f>
        <v>5.6435827999920064E-2</v>
      </c>
      <c r="AE415" s="99">
        <f>MIN((IFERROR(IF(AND($V415&lt;=AE$1,$W415&gt;=AE$1),INDEX(Reliability!J$23:J$50,MATCH($S415,Reliability!$C$23:$C$50,0)),0),0)*IF($T415="n/a",$D415*$Y415,$G415)+IFERROR(IF(AND($V415&lt;=AE$1,$W415&gt;=AE$1),INDEX(Reliability!J$23:J$50,MATCH($T415,Reliability!$C$23:$C$50,0)),0),0)*$H415*$X415*$Y415),$D415)*$R415</f>
        <v>5.5906566972617366E-2</v>
      </c>
      <c r="AF415" s="99">
        <f>MIN((IFERROR(IF(AND($V415&lt;=AF$1,$W415&gt;=AF$1),INDEX(Reliability!K$23:K$50,MATCH($S415,Reliability!$C$23:$C$50,0)),0),0)*IF($T415="n/a",$D415*$Y415,$G415)+IFERROR(IF(AND($V415&lt;=AF$1,$W415&gt;=AF$1),INDEX(Reliability!K$23:K$50,MATCH($T415,Reliability!$C$23:$C$50,0)),0),0)*$H415*$X415*$Y415),$D415)*$R415</f>
        <v>5.5377305945314662E-2</v>
      </c>
      <c r="AG415" s="99">
        <f>MIN((IFERROR(IF(AND($V415&lt;=AG$1,$W415&gt;=AG$1),INDEX(Reliability!L$23:L$50,MATCH($S415,Reliability!$C$23:$C$50,0)),0),0)*IF($T415="n/a",$D415*$Y415,$G415)+IFERROR(IF(AND($V415&lt;=AG$1,$W415&gt;=AG$1),INDEX(Reliability!L$23:L$50,MATCH($T415,Reliability!$C$23:$C$50,0)),0),0)*$H415*$X415*$Y415),$D415)*$R415</f>
        <v>5.5505829377649203E-2</v>
      </c>
      <c r="AH415" s="99">
        <f>MIN((IFERROR(IF(AND($V415&lt;=AH$1,$W415&gt;=AH$1),INDEX(Reliability!M$23:M$50,MATCH($S415,Reliability!$C$23:$C$50,0)),0),0)*IF($T415="n/a",$D415*$Y415,$G415)+IFERROR(IF(AND($V415&lt;=AH$1,$W415&gt;=AH$1),INDEX(Reliability!M$23:M$50,MATCH($T415,Reliability!$C$23:$C$50,0)),0),0)*$H415*$X415*$Y415),$D415)*$R415</f>
        <v>5.5634352809983745E-2</v>
      </c>
      <c r="AI415" s="99">
        <f>MIN((IFERROR(IF(AND($V415&lt;=AI$1,$W415&gt;=AI$1),INDEX(Reliability!N$23:N$50,MATCH($S415,Reliability!$C$23:$C$50,0)),0),0)*IF($T415="n/a",$D415*$Y415,$G415)+IFERROR(IF(AND($V415&lt;=AI$1,$W415&gt;=AI$1),INDEX(Reliability!N$23:N$50,MATCH($T415,Reliability!$C$23:$C$50,0)),0),0)*$H415*$X415*$Y415),$D415)*$R415</f>
        <v>5.5762876242318286E-2</v>
      </c>
      <c r="AJ415" s="99">
        <f>MIN((IFERROR(IF(AND($V415&lt;=AJ$1,$W415&gt;=AJ$1),INDEX(Reliability!O$23:O$50,MATCH($S415,Reliability!$C$23:$C$50,0)),0),0)*IF($T415="n/a",$D415*$Y415,$G415)+IFERROR(IF(AND($V415&lt;=AJ$1,$W415&gt;=AJ$1),INDEX(Reliability!O$23:O$50,MATCH($T415,Reliability!$C$23:$C$50,0)),0),0)*$H415*$X415*$Y415),$D415)*$R415</f>
        <v>5.5891399674652828E-2</v>
      </c>
      <c r="AK415" s="99">
        <f>MIN((IFERROR(IF(AND($V415&lt;=AK$1,$W415&gt;=AK$1),INDEX(Reliability!P$23:P$50,MATCH($S415,Reliability!$C$23:$C$50,0)),0),0)*IF($T415="n/a",$D415*$Y415,$G415)+IFERROR(IF(AND($V415&lt;=AK$1,$W415&gt;=AK$1),INDEX(Reliability!P$23:P$50,MATCH($T415,Reliability!$C$23:$C$50,0)),0),0)*$H415*$X415*$Y415),$D415)*$R415</f>
        <v>5.6019923106987383E-2</v>
      </c>
    </row>
    <row r="416" spans="2:37" x14ac:dyDescent="0.25">
      <c r="B416" s="118" t="str">
        <f>unique_contracts!B411</f>
        <v>CLRKRD_6_LIMESD</v>
      </c>
      <c r="C416" s="99" t="str">
        <f>unique_contracts!D411</f>
        <v>Online</v>
      </c>
      <c r="D416" s="117">
        <f>unique_contracts!J411</f>
        <v>2</v>
      </c>
      <c r="E416" s="99">
        <f>unique_contracts!M411</f>
        <v>0</v>
      </c>
      <c r="F416" s="99">
        <f>unique_contracts!N411</f>
        <v>0</v>
      </c>
      <c r="G416" s="99">
        <f>unique_contracts!P411</f>
        <v>0</v>
      </c>
      <c r="H416" s="99">
        <f>unique_contracts!R411</f>
        <v>0</v>
      </c>
      <c r="I416" s="99">
        <f>unique_contracts!V411</f>
        <v>0</v>
      </c>
      <c r="J416" s="118" t="str">
        <f>unique_contracts!AB411</f>
        <v>Owned</v>
      </c>
      <c r="K416" s="99">
        <f>unique_contracts!AM411</f>
        <v>1950</v>
      </c>
      <c r="L416" s="99">
        <f>unique_contracts!AN411</f>
        <v>1</v>
      </c>
      <c r="M416" s="99">
        <f>unique_contracts!AO411</f>
        <v>1</v>
      </c>
      <c r="N416" s="99">
        <f>unique_contracts!AP411</f>
        <v>2099</v>
      </c>
      <c r="O416" s="99">
        <f>unique_contracts!AQ411</f>
        <v>12</v>
      </c>
      <c r="P416" s="99">
        <f>unique_contracts!AR411</f>
        <v>31</v>
      </c>
      <c r="Q416" s="99" t="str">
        <f>unique_contracts!BP411</f>
        <v>EnergyCapacity</v>
      </c>
      <c r="R416" s="99">
        <f t="shared" si="42"/>
        <v>1</v>
      </c>
      <c r="S416" s="99" t="str">
        <f>IFERROR(IF(AND(I416&gt;0,E416="NotHybrid"),_xlfn.CONCAT(MAX(MIN(ROUNDDOWN(I416/D416,0),8),4),INDEX(resources!$G:$G,MATCH(B416,resources!$A:$A,0))),INDEX(resources!$G:$G,MATCH(B416,resources!$A:$A,0))),"n/a")</f>
        <v>small_hydro</v>
      </c>
      <c r="T416" s="99" t="str">
        <f t="shared" si="43"/>
        <v>n/a</v>
      </c>
      <c r="U416" s="99" t="str">
        <f t="shared" si="44"/>
        <v>small_hydro</v>
      </c>
      <c r="V416" s="99">
        <f t="shared" si="45"/>
        <v>1950</v>
      </c>
      <c r="W416" s="99">
        <f t="shared" si="46"/>
        <v>2099</v>
      </c>
      <c r="X416" s="116">
        <f t="shared" si="47"/>
        <v>1</v>
      </c>
      <c r="Y416" s="116">
        <f t="shared" si="48"/>
        <v>1</v>
      </c>
      <c r="Z416" s="99">
        <f>MIN((IFERROR(IF(AND($V416&lt;=Z$1,$W416&gt;=Z$1),INDEX(Reliability!E$23:E$50,MATCH($S416,Reliability!$C$23:$C$50,0)),0),0)*IF($T416="n/a",$D416*$Y416,$G416)+IFERROR(IF(AND($V416&lt;=Z$1,$W416&gt;=Z$1),INDEX(Reliability!E$23:E$50,MATCH($T416,Reliability!$C$23:$C$50,0)),0),0)*$H416*$X416*$Y416),$D416)*$R416</f>
        <v>0.72879192022295503</v>
      </c>
      <c r="AA416" s="99">
        <f>MIN((IFERROR(IF(AND($V416&lt;=AA$1,$W416&gt;=AA$1),INDEX(Reliability!F$23:F$50,MATCH($S416,Reliability!$C$23:$C$50,0)),0),0)*IF($T416="n/a",$D416*$Y416,$G416)+IFERROR(IF(AND($V416&lt;=AA$1,$W416&gt;=AA$1),INDEX(Reliability!F$23:F$50,MATCH($T416,Reliability!$C$23:$C$50,0)),0),0)*$H416*$X416*$Y416),$D416)*$R416</f>
        <v>0.74784119393179838</v>
      </c>
      <c r="AB416" s="99">
        <f>MIN((IFERROR(IF(AND($V416&lt;=AB$1,$W416&gt;=AB$1),INDEX(Reliability!G$23:G$50,MATCH($S416,Reliability!$C$23:$C$50,0)),0),0)*IF($T416="n/a",$D416*$Y416,$G416)+IFERROR(IF(AND($V416&lt;=AB$1,$W416&gt;=AB$1),INDEX(Reliability!G$23:G$50,MATCH($T416,Reliability!$C$23:$C$50,0)),0),0)*$H416*$X416*$Y416),$D416)*$R416</f>
        <v>0.76689046764064162</v>
      </c>
      <c r="AC416" s="99">
        <f>MIN((IFERROR(IF(AND($V416&lt;=AC$1,$W416&gt;=AC$1),INDEX(Reliability!H$23:H$50,MATCH($S416,Reliability!$C$23:$C$50,0)),0),0)*IF($T416="n/a",$D416*$Y416,$G416)+IFERROR(IF(AND($V416&lt;=AC$1,$W416&gt;=AC$1),INDEX(Reliability!H$23:H$50,MATCH($T416,Reliability!$C$23:$C$50,0)),0),0)*$H416*$X416*$Y416),$D416)*$R416</f>
        <v>0.75252931830046277</v>
      </c>
      <c r="AD416" s="99">
        <f>MIN((IFERROR(IF(AND($V416&lt;=AD$1,$W416&gt;=AD$1),INDEX(Reliability!I$23:I$50,MATCH($S416,Reliability!$C$23:$C$50,0)),0),0)*IF($T416="n/a",$D416*$Y416,$G416)+IFERROR(IF(AND($V416&lt;=AD$1,$W416&gt;=AD$1),INDEX(Reliability!I$23:I$50,MATCH($T416,Reliability!$C$23:$C$50,0)),0),0)*$H416*$X416*$Y416),$D416)*$R416</f>
        <v>0.73816816896028392</v>
      </c>
      <c r="AE416" s="99">
        <f>MIN((IFERROR(IF(AND($V416&lt;=AE$1,$W416&gt;=AE$1),INDEX(Reliability!J$23:J$50,MATCH($S416,Reliability!$C$23:$C$50,0)),0),0)*IF($T416="n/a",$D416*$Y416,$G416)+IFERROR(IF(AND($V416&lt;=AE$1,$W416&gt;=AE$1),INDEX(Reliability!J$23:J$50,MATCH($T416,Reliability!$C$23:$C$50,0)),0),0)*$H416*$X416*$Y416),$D416)*$R416</f>
        <v>0.75973736169365313</v>
      </c>
      <c r="AF416" s="99">
        <f>MIN((IFERROR(IF(AND($V416&lt;=AF$1,$W416&gt;=AF$1),INDEX(Reliability!K$23:K$50,MATCH($S416,Reliability!$C$23:$C$50,0)),0),0)*IF($T416="n/a",$D416*$Y416,$G416)+IFERROR(IF(AND($V416&lt;=AF$1,$W416&gt;=AF$1),INDEX(Reliability!K$23:K$50,MATCH($T416,Reliability!$C$23:$C$50,0)),0),0)*$H416*$X416*$Y416),$D416)*$R416</f>
        <v>0.78130655442702235</v>
      </c>
      <c r="AG416" s="99">
        <f>MIN((IFERROR(IF(AND($V416&lt;=AG$1,$W416&gt;=AG$1),INDEX(Reliability!L$23:L$50,MATCH($S416,Reliability!$C$23:$C$50,0)),0),0)*IF($T416="n/a",$D416*$Y416,$G416)+IFERROR(IF(AND($V416&lt;=AG$1,$W416&gt;=AG$1),INDEX(Reliability!L$23:L$50,MATCH($T416,Reliability!$C$23:$C$50,0)),0),0)*$H416*$X416*$Y416),$D416)*$R416</f>
        <v>0.74835624607059836</v>
      </c>
      <c r="AH416" s="99">
        <f>MIN((IFERROR(IF(AND($V416&lt;=AH$1,$W416&gt;=AH$1),INDEX(Reliability!M$23:M$50,MATCH($S416,Reliability!$C$23:$C$50,0)),0),0)*IF($T416="n/a",$D416*$Y416,$G416)+IFERROR(IF(AND($V416&lt;=AH$1,$W416&gt;=AH$1),INDEX(Reliability!M$23:M$50,MATCH($T416,Reliability!$C$23:$C$50,0)),0),0)*$H416*$X416*$Y416),$D416)*$R416</f>
        <v>0.71540593771417438</v>
      </c>
      <c r="AI416" s="99">
        <f>MIN((IFERROR(IF(AND($V416&lt;=AI$1,$W416&gt;=AI$1),INDEX(Reliability!N$23:N$50,MATCH($S416,Reliability!$C$23:$C$50,0)),0),0)*IF($T416="n/a",$D416*$Y416,$G416)+IFERROR(IF(AND($V416&lt;=AI$1,$W416&gt;=AI$1),INDEX(Reliability!N$23:N$50,MATCH($T416,Reliability!$C$23:$C$50,0)),0),0)*$H416*$X416*$Y416),$D416)*$R416</f>
        <v>0.68245562935775039</v>
      </c>
      <c r="AJ416" s="99">
        <f>MIN((IFERROR(IF(AND($V416&lt;=AJ$1,$W416&gt;=AJ$1),INDEX(Reliability!O$23:O$50,MATCH($S416,Reliability!$C$23:$C$50,0)),0),0)*IF($T416="n/a",$D416*$Y416,$G416)+IFERROR(IF(AND($V416&lt;=AJ$1,$W416&gt;=AJ$1),INDEX(Reliability!O$23:O$50,MATCH($T416,Reliability!$C$23:$C$50,0)),0),0)*$H416*$X416*$Y416),$D416)*$R416</f>
        <v>0.64950532100132641</v>
      </c>
      <c r="AK416" s="99">
        <f>MIN((IFERROR(IF(AND($V416&lt;=AK$1,$W416&gt;=AK$1),INDEX(Reliability!P$23:P$50,MATCH($S416,Reliability!$C$23:$C$50,0)),0),0)*IF($T416="n/a",$D416*$Y416,$G416)+IFERROR(IF(AND($V416&lt;=AK$1,$W416&gt;=AK$1),INDEX(Reliability!P$23:P$50,MATCH($T416,Reliability!$C$23:$C$50,0)),0),0)*$H416*$X416*$Y416),$D416)*$R416</f>
        <v>0.6165550126449022</v>
      </c>
    </row>
    <row r="417" spans="2:37" x14ac:dyDescent="0.25">
      <c r="B417" s="118" t="str">
        <f>unique_contracts!B412</f>
        <v>CLOVDL_1_SOLAR</v>
      </c>
      <c r="C417" s="99" t="str">
        <f>unique_contracts!D412</f>
        <v>Online</v>
      </c>
      <c r="D417" s="117">
        <f>unique_contracts!J412</f>
        <v>1.5</v>
      </c>
      <c r="E417" s="99">
        <f>unique_contracts!M412</f>
        <v>0</v>
      </c>
      <c r="F417" s="99">
        <f>unique_contracts!N412</f>
        <v>0</v>
      </c>
      <c r="G417" s="99">
        <f>unique_contracts!P412</f>
        <v>0</v>
      </c>
      <c r="H417" s="99">
        <f>unique_contracts!R412</f>
        <v>0</v>
      </c>
      <c r="I417" s="99">
        <f>unique_contracts!V412</f>
        <v>0</v>
      </c>
      <c r="J417" s="118" t="str">
        <f>unique_contracts!AB412</f>
        <v>Buy</v>
      </c>
      <c r="K417" s="99">
        <f>unique_contracts!AM412</f>
        <v>2014</v>
      </c>
      <c r="L417" s="99">
        <f>unique_contracts!AN412</f>
        <v>6</v>
      </c>
      <c r="M417" s="99">
        <f>unique_contracts!AO412</f>
        <v>26</v>
      </c>
      <c r="N417" s="99">
        <f>unique_contracts!AP412</f>
        <v>2034</v>
      </c>
      <c r="O417" s="99">
        <f>unique_contracts!AQ412</f>
        <v>6</v>
      </c>
      <c r="P417" s="99">
        <f>unique_contracts!AR412</f>
        <v>25</v>
      </c>
      <c r="Q417" s="99" t="str">
        <f>unique_contracts!BP412</f>
        <v>EnergyCapacity</v>
      </c>
      <c r="R417" s="99">
        <f t="shared" si="42"/>
        <v>1</v>
      </c>
      <c r="S417" s="99" t="str">
        <f>IFERROR(IF(AND(I417&gt;0,E417="NotHybrid"),_xlfn.CONCAT(MAX(MIN(ROUNDDOWN(I417/D417,0),8),4),INDEX(resources!$G:$G,MATCH(B417,resources!$A:$A,0))),INDEX(resources!$G:$G,MATCH(B417,resources!$A:$A,0))),"n/a")</f>
        <v>utility_pv</v>
      </c>
      <c r="T417" s="99" t="str">
        <f t="shared" si="43"/>
        <v>n/a</v>
      </c>
      <c r="U417" s="99" t="str">
        <f t="shared" si="44"/>
        <v>utility_pv</v>
      </c>
      <c r="V417" s="99">
        <f t="shared" si="45"/>
        <v>2015</v>
      </c>
      <c r="W417" s="99">
        <f t="shared" si="46"/>
        <v>2033</v>
      </c>
      <c r="X417" s="116">
        <f t="shared" si="47"/>
        <v>1</v>
      </c>
      <c r="Y417" s="116">
        <f t="shared" si="48"/>
        <v>1</v>
      </c>
      <c r="Z417" s="99">
        <f>MIN((IFERROR(IF(AND($V417&lt;=Z$1,$W417&gt;=Z$1),INDEX(Reliability!E$23:E$50,MATCH($S417,Reliability!$C$23:$C$50,0)),0),0)*IF($T417="n/a",$D417*$Y417,$G417)+IFERROR(IF(AND($V417&lt;=Z$1,$W417&gt;=Z$1),INDEX(Reliability!E$23:E$50,MATCH($T417,Reliability!$C$23:$C$50,0)),0),0)*$H417*$X417*$Y417),$D417)*$R417</f>
        <v>0.18651876232923015</v>
      </c>
      <c r="AA417" s="99">
        <f>MIN((IFERROR(IF(AND($V417&lt;=AA$1,$W417&gt;=AA$1),INDEX(Reliability!F$23:F$50,MATCH($S417,Reliability!$C$23:$C$50,0)),0),0)*IF($T417="n/a",$D417*$Y417,$G417)+IFERROR(IF(AND($V417&lt;=AA$1,$W417&gt;=AA$1),INDEX(Reliability!F$23:F$50,MATCH($T417,Reliability!$C$23:$C$50,0)),0),0)*$H417*$X417*$Y417),$D417)*$R417</f>
        <v>0.18154416454998057</v>
      </c>
      <c r="AB417" s="99">
        <f>MIN((IFERROR(IF(AND($V417&lt;=AB$1,$W417&gt;=AB$1),INDEX(Reliability!G$23:G$50,MATCH($S417,Reliability!$C$23:$C$50,0)),0),0)*IF($T417="n/a",$D417*$Y417,$G417)+IFERROR(IF(AND($V417&lt;=AB$1,$W417&gt;=AB$1),INDEX(Reliability!G$23:G$50,MATCH($T417,Reliability!$C$23:$C$50,0)),0),0)*$H417*$X417*$Y417),$D417)*$R417</f>
        <v>0.17656956677073102</v>
      </c>
      <c r="AC417" s="99">
        <f>MIN((IFERROR(IF(AND($V417&lt;=AC$1,$W417&gt;=AC$1),INDEX(Reliability!H$23:H$50,MATCH($S417,Reliability!$C$23:$C$50,0)),0),0)*IF($T417="n/a",$D417*$Y417,$G417)+IFERROR(IF(AND($V417&lt;=AC$1,$W417&gt;=AC$1),INDEX(Reliability!H$23:H$50,MATCH($T417,Reliability!$C$23:$C$50,0)),0),0)*$H417*$X417*$Y417),$D417)*$R417</f>
        <v>0.15024307109698681</v>
      </c>
      <c r="AD417" s="99">
        <f>MIN((IFERROR(IF(AND($V417&lt;=AD$1,$W417&gt;=AD$1),INDEX(Reliability!I$23:I$50,MATCH($S417,Reliability!$C$23:$C$50,0)),0),0)*IF($T417="n/a",$D417*$Y417,$G417)+IFERROR(IF(AND($V417&lt;=AD$1,$W417&gt;=AD$1),INDEX(Reliability!I$23:I$50,MATCH($T417,Reliability!$C$23:$C$50,0)),0),0)*$H417*$X417*$Y417),$D417)*$R417</f>
        <v>0.12391657542324259</v>
      </c>
      <c r="AE417" s="99">
        <f>MIN((IFERROR(IF(AND($V417&lt;=AE$1,$W417&gt;=AE$1),INDEX(Reliability!J$23:J$50,MATCH($S417,Reliability!$C$23:$C$50,0)),0),0)*IF($T417="n/a",$D417*$Y417,$G417)+IFERROR(IF(AND($V417&lt;=AE$1,$W417&gt;=AE$1),INDEX(Reliability!J$23:J$50,MATCH($T417,Reliability!$C$23:$C$50,0)),0),0)*$H417*$X417*$Y417),$D417)*$R417</f>
        <v>0.114906918825111</v>
      </c>
      <c r="AF417" s="99">
        <f>MIN((IFERROR(IF(AND($V417&lt;=AF$1,$W417&gt;=AF$1),INDEX(Reliability!K$23:K$50,MATCH($S417,Reliability!$C$23:$C$50,0)),0),0)*IF($T417="n/a",$D417*$Y417,$G417)+IFERROR(IF(AND($V417&lt;=AF$1,$W417&gt;=AF$1),INDEX(Reliability!K$23:K$50,MATCH($T417,Reliability!$C$23:$C$50,0)),0),0)*$H417*$X417*$Y417),$D417)*$R417</f>
        <v>0.1058972622269794</v>
      </c>
      <c r="AG417" s="99">
        <f>MIN((IFERROR(IF(AND($V417&lt;=AG$1,$W417&gt;=AG$1),INDEX(Reliability!L$23:L$50,MATCH($S417,Reliability!$C$23:$C$50,0)),0),0)*IF($T417="n/a",$D417*$Y417,$G417)+IFERROR(IF(AND($V417&lt;=AG$1,$W417&gt;=AG$1),INDEX(Reliability!L$23:L$50,MATCH($T417,Reliability!$C$23:$C$50,0)),0),0)*$H417*$X417*$Y417),$D417)*$R417</f>
        <v>0.10391780978158351</v>
      </c>
      <c r="AH417" s="99">
        <f>MIN((IFERROR(IF(AND($V417&lt;=AH$1,$W417&gt;=AH$1),INDEX(Reliability!M$23:M$50,MATCH($S417,Reliability!$C$23:$C$50,0)),0),0)*IF($T417="n/a",$D417*$Y417,$G417)+IFERROR(IF(AND($V417&lt;=AH$1,$W417&gt;=AH$1),INDEX(Reliability!M$23:M$50,MATCH($T417,Reliability!$C$23:$C$50,0)),0),0)*$H417*$X417*$Y417),$D417)*$R417</f>
        <v>0.10193835733618761</v>
      </c>
      <c r="AI417" s="99">
        <f>MIN((IFERROR(IF(AND($V417&lt;=AI$1,$W417&gt;=AI$1),INDEX(Reliability!N$23:N$50,MATCH($S417,Reliability!$C$23:$C$50,0)),0),0)*IF($T417="n/a",$D417*$Y417,$G417)+IFERROR(IF(AND($V417&lt;=AI$1,$W417&gt;=AI$1),INDEX(Reliability!N$23:N$50,MATCH($T417,Reliability!$C$23:$C$50,0)),0),0)*$H417*$X417*$Y417),$D417)*$R417</f>
        <v>9.9958904890791733E-2</v>
      </c>
      <c r="AJ417" s="99">
        <f>MIN((IFERROR(IF(AND($V417&lt;=AJ$1,$W417&gt;=AJ$1),INDEX(Reliability!O$23:O$50,MATCH($S417,Reliability!$C$23:$C$50,0)),0),0)*IF($T417="n/a",$D417*$Y417,$G417)+IFERROR(IF(AND($V417&lt;=AJ$1,$W417&gt;=AJ$1),INDEX(Reliability!O$23:O$50,MATCH($T417,Reliability!$C$23:$C$50,0)),0),0)*$H417*$X417*$Y417),$D417)*$R417</f>
        <v>0</v>
      </c>
      <c r="AK417" s="99">
        <f>MIN((IFERROR(IF(AND($V417&lt;=AK$1,$W417&gt;=AK$1),INDEX(Reliability!P$23:P$50,MATCH($S417,Reliability!$C$23:$C$50,0)),0),0)*IF($T417="n/a",$D417*$Y417,$G417)+IFERROR(IF(AND($V417&lt;=AK$1,$W417&gt;=AK$1),INDEX(Reliability!P$23:P$50,MATCH($T417,Reliability!$C$23:$C$50,0)),0),0)*$H417*$X417*$Y417),$D417)*$R417</f>
        <v>0</v>
      </c>
    </row>
    <row r="418" spans="2:37" x14ac:dyDescent="0.25">
      <c r="B418" s="118" t="str">
        <f>unique_contracts!B413</f>
        <v>CHWCHL_1_BIOMAS</v>
      </c>
      <c r="C418" s="99" t="str">
        <f>unique_contracts!D413</f>
        <v>Online</v>
      </c>
      <c r="D418" s="117">
        <f>unique_contracts!J413</f>
        <v>9</v>
      </c>
      <c r="E418" s="99">
        <f>unique_contracts!M413</f>
        <v>0</v>
      </c>
      <c r="F418" s="99">
        <f>unique_contracts!N413</f>
        <v>0</v>
      </c>
      <c r="G418" s="99">
        <f>unique_contracts!P413</f>
        <v>0</v>
      </c>
      <c r="H418" s="99">
        <f>unique_contracts!R413</f>
        <v>0</v>
      </c>
      <c r="I418" s="99">
        <f>unique_contracts!V413</f>
        <v>0</v>
      </c>
      <c r="J418" s="118" t="str">
        <f>unique_contracts!AB413</f>
        <v>Buy</v>
      </c>
      <c r="K418" s="99">
        <f>unique_contracts!AM413</f>
        <v>2008</v>
      </c>
      <c r="L418" s="99">
        <f>unique_contracts!AN413</f>
        <v>12</v>
      </c>
      <c r="M418" s="99">
        <f>unique_contracts!AO413</f>
        <v>12</v>
      </c>
      <c r="N418" s="99">
        <f>unique_contracts!AP413</f>
        <v>2031</v>
      </c>
      <c r="O418" s="99">
        <f>unique_contracts!AQ413</f>
        <v>2</v>
      </c>
      <c r="P418" s="99">
        <f>unique_contracts!AR413</f>
        <v>7</v>
      </c>
      <c r="Q418" s="99" t="str">
        <f>unique_contracts!BP413</f>
        <v>EnergyCapacity</v>
      </c>
      <c r="R418" s="99">
        <f t="shared" si="42"/>
        <v>1</v>
      </c>
      <c r="S418" s="99" t="str">
        <f>IFERROR(IF(AND(I418&gt;0,E418="NotHybrid"),_xlfn.CONCAT(MAX(MIN(ROUNDDOWN(I418/D418,0),8),4),INDEX(resources!$G:$G,MATCH(B418,resources!$A:$A,0))),INDEX(resources!$G:$G,MATCH(B418,resources!$A:$A,0))),"n/a")</f>
        <v>biomass_wood</v>
      </c>
      <c r="T418" s="99" t="str">
        <f t="shared" si="43"/>
        <v>n/a</v>
      </c>
      <c r="U418" s="99" t="str">
        <f t="shared" si="44"/>
        <v>biomass_wood</v>
      </c>
      <c r="V418" s="99">
        <f t="shared" si="45"/>
        <v>2009</v>
      </c>
      <c r="W418" s="99">
        <f t="shared" si="46"/>
        <v>2030</v>
      </c>
      <c r="X418" s="116">
        <f t="shared" si="47"/>
        <v>1</v>
      </c>
      <c r="Y418" s="116">
        <f t="shared" si="48"/>
        <v>1</v>
      </c>
      <c r="Z418" s="99">
        <f>MIN((IFERROR(IF(AND($V418&lt;=Z$1,$W418&gt;=Z$1),INDEX(Reliability!E$23:E$50,MATCH($S418,Reliability!$C$23:$C$50,0)),0),0)*IF($T418="n/a",$D418*$Y418,$G418)+IFERROR(IF(AND($V418&lt;=Z$1,$W418&gt;=Z$1),INDEX(Reliability!E$23:E$50,MATCH($T418,Reliability!$C$23:$C$50,0)),0),0)*$H418*$X418*$Y418),$D418)*$R418</f>
        <v>6.9847167029203563</v>
      </c>
      <c r="AA418" s="99">
        <f>MIN((IFERROR(IF(AND($V418&lt;=AA$1,$W418&gt;=AA$1),INDEX(Reliability!F$23:F$50,MATCH($S418,Reliability!$C$23:$C$50,0)),0),0)*IF($T418="n/a",$D418*$Y418,$G418)+IFERROR(IF(AND($V418&lt;=AA$1,$W418&gt;=AA$1),INDEX(Reliability!F$23:F$50,MATCH($T418,Reliability!$C$23:$C$50,0)),0),0)*$H418*$X418*$Y418),$D418)*$R418</f>
        <v>7.1469536319146716</v>
      </c>
      <c r="AB418" s="99">
        <f>MIN((IFERROR(IF(AND($V418&lt;=AB$1,$W418&gt;=AB$1),INDEX(Reliability!G$23:G$50,MATCH($S418,Reliability!$C$23:$C$50,0)),0),0)*IF($T418="n/a",$D418*$Y418,$G418)+IFERROR(IF(AND($V418&lt;=AB$1,$W418&gt;=AB$1),INDEX(Reliability!G$23:G$50,MATCH($T418,Reliability!$C$23:$C$50,0)),0),0)*$H418*$X418*$Y418),$D418)*$R418</f>
        <v>7.3091905609089878</v>
      </c>
      <c r="AC418" s="99">
        <f>MIN((IFERROR(IF(AND($V418&lt;=AC$1,$W418&gt;=AC$1),INDEX(Reliability!H$23:H$50,MATCH($S418,Reliability!$C$23:$C$50,0)),0),0)*IF($T418="n/a",$D418*$Y418,$G418)+IFERROR(IF(AND($V418&lt;=AC$1,$W418&gt;=AC$1),INDEX(Reliability!H$23:H$50,MATCH($T418,Reliability!$C$23:$C$50,0)),0),0)*$H418*$X418*$Y418),$D418)*$R418</f>
        <v>7.3735009228282813</v>
      </c>
      <c r="AD418" s="99">
        <f>MIN((IFERROR(IF(AND($V418&lt;=AD$1,$W418&gt;=AD$1),INDEX(Reliability!I$23:I$50,MATCH($S418,Reliability!$C$23:$C$50,0)),0),0)*IF($T418="n/a",$D418*$Y418,$G418)+IFERROR(IF(AND($V418&lt;=AD$1,$W418&gt;=AD$1),INDEX(Reliability!I$23:I$50,MATCH($T418,Reliability!$C$23:$C$50,0)),0),0)*$H418*$X418*$Y418),$D418)*$R418</f>
        <v>7.4378112847475757</v>
      </c>
      <c r="AE418" s="99">
        <f>MIN((IFERROR(IF(AND($V418&lt;=AE$1,$W418&gt;=AE$1),INDEX(Reliability!J$23:J$50,MATCH($S418,Reliability!$C$23:$C$50,0)),0),0)*IF($T418="n/a",$D418*$Y418,$G418)+IFERROR(IF(AND($V418&lt;=AE$1,$W418&gt;=AE$1),INDEX(Reliability!J$23:J$50,MATCH($T418,Reliability!$C$23:$C$50,0)),0),0)*$H418*$X418*$Y418),$D418)*$R418</f>
        <v>7.3348911035536686</v>
      </c>
      <c r="AF418" s="99">
        <f>MIN((IFERROR(IF(AND($V418&lt;=AF$1,$W418&gt;=AF$1),INDEX(Reliability!K$23:K$50,MATCH($S418,Reliability!$C$23:$C$50,0)),0),0)*IF($T418="n/a",$D418*$Y418,$G418)+IFERROR(IF(AND($V418&lt;=AF$1,$W418&gt;=AF$1),INDEX(Reliability!K$23:K$50,MATCH($T418,Reliability!$C$23:$C$50,0)),0),0)*$H418*$X418*$Y418),$D418)*$R418</f>
        <v>7.2319709223597606</v>
      </c>
      <c r="AG418" s="99">
        <f>MIN((IFERROR(IF(AND($V418&lt;=AG$1,$W418&gt;=AG$1),INDEX(Reliability!L$23:L$50,MATCH($S418,Reliability!$C$23:$C$50,0)),0),0)*IF($T418="n/a",$D418*$Y418,$G418)+IFERROR(IF(AND($V418&lt;=AG$1,$W418&gt;=AG$1),INDEX(Reliability!L$23:L$50,MATCH($T418,Reliability!$C$23:$C$50,0)),0),0)*$H418*$X418*$Y418),$D418)*$R418</f>
        <v>0</v>
      </c>
      <c r="AH418" s="99">
        <f>MIN((IFERROR(IF(AND($V418&lt;=AH$1,$W418&gt;=AH$1),INDEX(Reliability!M$23:M$50,MATCH($S418,Reliability!$C$23:$C$50,0)),0),0)*IF($T418="n/a",$D418*$Y418,$G418)+IFERROR(IF(AND($V418&lt;=AH$1,$W418&gt;=AH$1),INDEX(Reliability!M$23:M$50,MATCH($T418,Reliability!$C$23:$C$50,0)),0),0)*$H418*$X418*$Y418),$D418)*$R418</f>
        <v>0</v>
      </c>
      <c r="AI418" s="99">
        <f>MIN((IFERROR(IF(AND($V418&lt;=AI$1,$W418&gt;=AI$1),INDEX(Reliability!N$23:N$50,MATCH($S418,Reliability!$C$23:$C$50,0)),0),0)*IF($T418="n/a",$D418*$Y418,$G418)+IFERROR(IF(AND($V418&lt;=AI$1,$W418&gt;=AI$1),INDEX(Reliability!N$23:N$50,MATCH($T418,Reliability!$C$23:$C$50,0)),0),0)*$H418*$X418*$Y418),$D418)*$R418</f>
        <v>0</v>
      </c>
      <c r="AJ418" s="99">
        <f>MIN((IFERROR(IF(AND($V418&lt;=AJ$1,$W418&gt;=AJ$1),INDEX(Reliability!O$23:O$50,MATCH($S418,Reliability!$C$23:$C$50,0)),0),0)*IF($T418="n/a",$D418*$Y418,$G418)+IFERROR(IF(AND($V418&lt;=AJ$1,$W418&gt;=AJ$1),INDEX(Reliability!O$23:O$50,MATCH($T418,Reliability!$C$23:$C$50,0)),0),0)*$H418*$X418*$Y418),$D418)*$R418</f>
        <v>0</v>
      </c>
      <c r="AK418" s="99">
        <f>MIN((IFERROR(IF(AND($V418&lt;=AK$1,$W418&gt;=AK$1),INDEX(Reliability!P$23:P$50,MATCH($S418,Reliability!$C$23:$C$50,0)),0),0)*IF($T418="n/a",$D418*$Y418,$G418)+IFERROR(IF(AND($V418&lt;=AK$1,$W418&gt;=AK$1),INDEX(Reliability!P$23:P$50,MATCH($T418,Reliability!$C$23:$C$50,0)),0),0)*$H418*$X418*$Y418),$D418)*$R418</f>
        <v>0</v>
      </c>
    </row>
    <row r="419" spans="2:37" x14ac:dyDescent="0.25">
      <c r="B419" s="118" t="str">
        <f>unique_contracts!B414</f>
        <v>_NEW_GENERIC_BIOMASS/WOOD</v>
      </c>
      <c r="C419" s="99" t="str">
        <f>unique_contracts!D414</f>
        <v>Development</v>
      </c>
      <c r="D419" s="117">
        <f>unique_contracts!J414</f>
        <v>3</v>
      </c>
      <c r="E419" s="99">
        <f>unique_contracts!M414</f>
        <v>0</v>
      </c>
      <c r="F419" s="99">
        <f>unique_contracts!N414</f>
        <v>0</v>
      </c>
      <c r="G419" s="99">
        <f>unique_contracts!P414</f>
        <v>0</v>
      </c>
      <c r="H419" s="99">
        <f>unique_contracts!R414</f>
        <v>0</v>
      </c>
      <c r="I419" s="99">
        <f>unique_contracts!V414</f>
        <v>0</v>
      </c>
      <c r="J419" s="118" t="str">
        <f>unique_contracts!AB414</f>
        <v>Buy</v>
      </c>
      <c r="K419" s="99">
        <f>unique_contracts!AM414</f>
        <v>0</v>
      </c>
      <c r="L419" s="99">
        <f>unique_contracts!AN414</f>
        <v>0</v>
      </c>
      <c r="M419" s="99">
        <f>unique_contracts!AO414</f>
        <v>0</v>
      </c>
      <c r="N419" s="99">
        <f>unique_contracts!AP414</f>
        <v>0</v>
      </c>
      <c r="O419" s="99">
        <f>unique_contracts!AQ414</f>
        <v>0</v>
      </c>
      <c r="P419" s="99">
        <f>unique_contracts!AR414</f>
        <v>0</v>
      </c>
      <c r="Q419" s="99" t="str">
        <f>unique_contracts!BP414</f>
        <v>EnergyCapacity</v>
      </c>
      <c r="R419" s="99">
        <f t="shared" si="42"/>
        <v>1</v>
      </c>
      <c r="S419" s="99" t="str">
        <f>IFERROR(IF(AND(I419&gt;0,E419="NotHybrid"),_xlfn.CONCAT(MAX(MIN(ROUNDDOWN(I419/D419,0),8),4),INDEX(resources!$G:$G,MATCH(B419,resources!$A:$A,0))),INDEX(resources!$G:$G,MATCH(B419,resources!$A:$A,0))),"n/a")</f>
        <v>biomass_wood</v>
      </c>
      <c r="T419" s="99" t="str">
        <f t="shared" si="43"/>
        <v>n/a</v>
      </c>
      <c r="U419" s="99" t="str">
        <f t="shared" si="44"/>
        <v>biomass_wood</v>
      </c>
      <c r="V419" s="99">
        <f t="shared" si="45"/>
        <v>0</v>
      </c>
      <c r="W419" s="99">
        <f t="shared" si="46"/>
        <v>0</v>
      </c>
      <c r="X419" s="116">
        <f t="shared" si="47"/>
        <v>1</v>
      </c>
      <c r="Y419" s="116">
        <f t="shared" si="48"/>
        <v>1</v>
      </c>
      <c r="Z419" s="99">
        <f>MIN((IFERROR(IF(AND($V419&lt;=Z$1,$W419&gt;=Z$1),INDEX(Reliability!E$23:E$50,MATCH($S419,Reliability!$C$23:$C$50,0)),0),0)*IF($T419="n/a",$D419*$Y419,$G419)+IFERROR(IF(AND($V419&lt;=Z$1,$W419&gt;=Z$1),INDEX(Reliability!E$23:E$50,MATCH($T419,Reliability!$C$23:$C$50,0)),0),0)*$H419*$X419*$Y419),$D419)*$R419</f>
        <v>0</v>
      </c>
      <c r="AA419" s="99">
        <f>MIN((IFERROR(IF(AND($V419&lt;=AA$1,$W419&gt;=AA$1),INDEX(Reliability!F$23:F$50,MATCH($S419,Reliability!$C$23:$C$50,0)),0),0)*IF($T419="n/a",$D419*$Y419,$G419)+IFERROR(IF(AND($V419&lt;=AA$1,$W419&gt;=AA$1),INDEX(Reliability!F$23:F$50,MATCH($T419,Reliability!$C$23:$C$50,0)),0),0)*$H419*$X419*$Y419),$D419)*$R419</f>
        <v>0</v>
      </c>
      <c r="AB419" s="99">
        <f>MIN((IFERROR(IF(AND($V419&lt;=AB$1,$W419&gt;=AB$1),INDEX(Reliability!G$23:G$50,MATCH($S419,Reliability!$C$23:$C$50,0)),0),0)*IF($T419="n/a",$D419*$Y419,$G419)+IFERROR(IF(AND($V419&lt;=AB$1,$W419&gt;=AB$1),INDEX(Reliability!G$23:G$50,MATCH($T419,Reliability!$C$23:$C$50,0)),0),0)*$H419*$X419*$Y419),$D419)*$R419</f>
        <v>0</v>
      </c>
      <c r="AC419" s="99">
        <f>MIN((IFERROR(IF(AND($V419&lt;=AC$1,$W419&gt;=AC$1),INDEX(Reliability!H$23:H$50,MATCH($S419,Reliability!$C$23:$C$50,0)),0),0)*IF($T419="n/a",$D419*$Y419,$G419)+IFERROR(IF(AND($V419&lt;=AC$1,$W419&gt;=AC$1),INDEX(Reliability!H$23:H$50,MATCH($T419,Reliability!$C$23:$C$50,0)),0),0)*$H419*$X419*$Y419),$D419)*$R419</f>
        <v>0</v>
      </c>
      <c r="AD419" s="99">
        <f>MIN((IFERROR(IF(AND($V419&lt;=AD$1,$W419&gt;=AD$1),INDEX(Reliability!I$23:I$50,MATCH($S419,Reliability!$C$23:$C$50,0)),0),0)*IF($T419="n/a",$D419*$Y419,$G419)+IFERROR(IF(AND($V419&lt;=AD$1,$W419&gt;=AD$1),INDEX(Reliability!I$23:I$50,MATCH($T419,Reliability!$C$23:$C$50,0)),0),0)*$H419*$X419*$Y419),$D419)*$R419</f>
        <v>0</v>
      </c>
      <c r="AE419" s="99">
        <f>MIN((IFERROR(IF(AND($V419&lt;=AE$1,$W419&gt;=AE$1),INDEX(Reliability!J$23:J$50,MATCH($S419,Reliability!$C$23:$C$50,0)),0),0)*IF($T419="n/a",$D419*$Y419,$G419)+IFERROR(IF(AND($V419&lt;=AE$1,$W419&gt;=AE$1),INDEX(Reliability!J$23:J$50,MATCH($T419,Reliability!$C$23:$C$50,0)),0),0)*$H419*$X419*$Y419),$D419)*$R419</f>
        <v>0</v>
      </c>
      <c r="AF419" s="99">
        <f>MIN((IFERROR(IF(AND($V419&lt;=AF$1,$W419&gt;=AF$1),INDEX(Reliability!K$23:K$50,MATCH($S419,Reliability!$C$23:$C$50,0)),0),0)*IF($T419="n/a",$D419*$Y419,$G419)+IFERROR(IF(AND($V419&lt;=AF$1,$W419&gt;=AF$1),INDEX(Reliability!K$23:K$50,MATCH($T419,Reliability!$C$23:$C$50,0)),0),0)*$H419*$X419*$Y419),$D419)*$R419</f>
        <v>0</v>
      </c>
      <c r="AG419" s="99">
        <f>MIN((IFERROR(IF(AND($V419&lt;=AG$1,$W419&gt;=AG$1),INDEX(Reliability!L$23:L$50,MATCH($S419,Reliability!$C$23:$C$50,0)),0),0)*IF($T419="n/a",$D419*$Y419,$G419)+IFERROR(IF(AND($V419&lt;=AG$1,$W419&gt;=AG$1),INDEX(Reliability!L$23:L$50,MATCH($T419,Reliability!$C$23:$C$50,0)),0),0)*$H419*$X419*$Y419),$D419)*$R419</f>
        <v>0</v>
      </c>
      <c r="AH419" s="99">
        <f>MIN((IFERROR(IF(AND($V419&lt;=AH$1,$W419&gt;=AH$1),INDEX(Reliability!M$23:M$50,MATCH($S419,Reliability!$C$23:$C$50,0)),0),0)*IF($T419="n/a",$D419*$Y419,$G419)+IFERROR(IF(AND($V419&lt;=AH$1,$W419&gt;=AH$1),INDEX(Reliability!M$23:M$50,MATCH($T419,Reliability!$C$23:$C$50,0)),0),0)*$H419*$X419*$Y419),$D419)*$R419</f>
        <v>0</v>
      </c>
      <c r="AI419" s="99">
        <f>MIN((IFERROR(IF(AND($V419&lt;=AI$1,$W419&gt;=AI$1),INDEX(Reliability!N$23:N$50,MATCH($S419,Reliability!$C$23:$C$50,0)),0),0)*IF($T419="n/a",$D419*$Y419,$G419)+IFERROR(IF(AND($V419&lt;=AI$1,$W419&gt;=AI$1),INDEX(Reliability!N$23:N$50,MATCH($T419,Reliability!$C$23:$C$50,0)),0),0)*$H419*$X419*$Y419),$D419)*$R419</f>
        <v>0</v>
      </c>
      <c r="AJ419" s="99">
        <f>MIN((IFERROR(IF(AND($V419&lt;=AJ$1,$W419&gt;=AJ$1),INDEX(Reliability!O$23:O$50,MATCH($S419,Reliability!$C$23:$C$50,0)),0),0)*IF($T419="n/a",$D419*$Y419,$G419)+IFERROR(IF(AND($V419&lt;=AJ$1,$W419&gt;=AJ$1),INDEX(Reliability!O$23:O$50,MATCH($T419,Reliability!$C$23:$C$50,0)),0),0)*$H419*$X419*$Y419),$D419)*$R419</f>
        <v>0</v>
      </c>
      <c r="AK419" s="99">
        <f>MIN((IFERROR(IF(AND($V419&lt;=AK$1,$W419&gt;=AK$1),INDEX(Reliability!P$23:P$50,MATCH($S419,Reliability!$C$23:$C$50,0)),0),0)*IF($T419="n/a",$D419*$Y419,$G419)+IFERROR(IF(AND($V419&lt;=AK$1,$W419&gt;=AK$1),INDEX(Reliability!P$23:P$50,MATCH($T419,Reliability!$C$23:$C$50,0)),0),0)*$H419*$X419*$Y419),$D419)*$R419</f>
        <v>0</v>
      </c>
    </row>
    <row r="420" spans="2:37" x14ac:dyDescent="0.25">
      <c r="B420" s="118" t="str">
        <f>unique_contracts!B415</f>
        <v>CHICPK_7_UNIT 1</v>
      </c>
      <c r="C420" s="99" t="str">
        <f>unique_contracts!D415</f>
        <v>Online</v>
      </c>
      <c r="D420" s="117">
        <f>unique_contracts!J415</f>
        <v>40</v>
      </c>
      <c r="E420" s="99">
        <f>unique_contracts!M415</f>
        <v>0</v>
      </c>
      <c r="F420" s="99">
        <f>unique_contracts!N415</f>
        <v>0</v>
      </c>
      <c r="G420" s="99">
        <f>unique_contracts!P415</f>
        <v>0</v>
      </c>
      <c r="H420" s="99">
        <f>unique_contracts!R415</f>
        <v>0</v>
      </c>
      <c r="I420" s="99">
        <f>unique_contracts!V415</f>
        <v>0</v>
      </c>
      <c r="J420" s="118" t="str">
        <f>unique_contracts!AB415</f>
        <v>Buy</v>
      </c>
      <c r="K420" s="99">
        <f>unique_contracts!AM415</f>
        <v>2013</v>
      </c>
      <c r="L420" s="99">
        <f>unique_contracts!AN415</f>
        <v>7</v>
      </c>
      <c r="M420" s="99">
        <f>unique_contracts!AO415</f>
        <v>1</v>
      </c>
      <c r="N420" s="99">
        <f>unique_contracts!AP415</f>
        <v>2033</v>
      </c>
      <c r="O420" s="99">
        <f>unique_contracts!AQ415</f>
        <v>6</v>
      </c>
      <c r="P420" s="99">
        <f>unique_contracts!AR415</f>
        <v>30</v>
      </c>
      <c r="Q420" s="99" t="str">
        <f>unique_contracts!BP415</f>
        <v>EnergyCapacity</v>
      </c>
      <c r="R420" s="99">
        <f t="shared" si="42"/>
        <v>1</v>
      </c>
      <c r="S420" s="99" t="str">
        <f>IFERROR(IF(AND(I420&gt;0,E420="NotHybrid"),_xlfn.CONCAT(MAX(MIN(ROUNDDOWN(I420/D420,0),8),4),INDEX(resources!$G:$G,MATCH(B420,resources!$A:$A,0))),INDEX(resources!$G:$G,MATCH(B420,resources!$A:$A,0))),"n/a")</f>
        <v>hydro</v>
      </c>
      <c r="T420" s="99" t="str">
        <f t="shared" si="43"/>
        <v>n/a</v>
      </c>
      <c r="U420" s="99" t="str">
        <f t="shared" si="44"/>
        <v>hydro</v>
      </c>
      <c r="V420" s="99">
        <f t="shared" si="45"/>
        <v>2014</v>
      </c>
      <c r="W420" s="99">
        <f t="shared" si="46"/>
        <v>2032</v>
      </c>
      <c r="X420" s="116">
        <f t="shared" si="47"/>
        <v>1</v>
      </c>
      <c r="Y420" s="116">
        <f t="shared" si="48"/>
        <v>1</v>
      </c>
      <c r="Z420" s="99">
        <f>MIN((IFERROR(IF(AND($V420&lt;=Z$1,$W420&gt;=Z$1),INDEX(Reliability!E$23:E$50,MATCH($S420,Reliability!$C$23:$C$50,0)),0),0)*IF($T420="n/a",$D420*$Y420,$G420)+IFERROR(IF(AND($V420&lt;=Z$1,$W420&gt;=Z$1),INDEX(Reliability!E$23:E$50,MATCH($T420,Reliability!$C$23:$C$50,0)),0),0)*$H420*$X420*$Y420),$D420)*$R420</f>
        <v>20.32341704580945</v>
      </c>
      <c r="AA420" s="99">
        <f>MIN((IFERROR(IF(AND($V420&lt;=AA$1,$W420&gt;=AA$1),INDEX(Reliability!F$23:F$50,MATCH($S420,Reliability!$C$23:$C$50,0)),0),0)*IF($T420="n/a",$D420*$Y420,$G420)+IFERROR(IF(AND($V420&lt;=AA$1,$W420&gt;=AA$1),INDEX(Reliability!F$23:F$50,MATCH($T420,Reliability!$C$23:$C$50,0)),0),0)*$H420*$X420*$Y420),$D420)*$R420</f>
        <v>20.854633601950958</v>
      </c>
      <c r="AB420" s="99">
        <f>MIN((IFERROR(IF(AND($V420&lt;=AB$1,$W420&gt;=AB$1),INDEX(Reliability!G$23:G$50,MATCH($S420,Reliability!$C$23:$C$50,0)),0),0)*IF($T420="n/a",$D420*$Y420,$G420)+IFERROR(IF(AND($V420&lt;=AB$1,$W420&gt;=AB$1),INDEX(Reliability!G$23:G$50,MATCH($T420,Reliability!$C$23:$C$50,0)),0),0)*$H420*$X420*$Y420),$D420)*$R420</f>
        <v>21.385850158092467</v>
      </c>
      <c r="AC420" s="99">
        <f>MIN((IFERROR(IF(AND($V420&lt;=AC$1,$W420&gt;=AC$1),INDEX(Reliability!H$23:H$50,MATCH($S420,Reliability!$C$23:$C$50,0)),0),0)*IF($T420="n/a",$D420*$Y420,$G420)+IFERROR(IF(AND($V420&lt;=AC$1,$W420&gt;=AC$1),INDEX(Reliability!H$23:H$50,MATCH($T420,Reliability!$C$23:$C$50,0)),0),0)*$H420*$X420*$Y420),$D420)*$R420</f>
        <v>20.985368732326499</v>
      </c>
      <c r="AD420" s="99">
        <f>MIN((IFERROR(IF(AND($V420&lt;=AD$1,$W420&gt;=AD$1),INDEX(Reliability!I$23:I$50,MATCH($S420,Reliability!$C$23:$C$50,0)),0),0)*IF($T420="n/a",$D420*$Y420,$G420)+IFERROR(IF(AND($V420&lt;=AD$1,$W420&gt;=AD$1),INDEX(Reliability!I$23:I$50,MATCH($T420,Reliability!$C$23:$C$50,0)),0),0)*$H420*$X420*$Y420),$D420)*$R420</f>
        <v>20.584887306560535</v>
      </c>
      <c r="AE420" s="99">
        <f>MIN((IFERROR(IF(AND($V420&lt;=AE$1,$W420&gt;=AE$1),INDEX(Reliability!J$23:J$50,MATCH($S420,Reliability!$C$23:$C$50,0)),0),0)*IF($T420="n/a",$D420*$Y420,$G420)+IFERROR(IF(AND($V420&lt;=AE$1,$W420&gt;=AE$1),INDEX(Reliability!J$23:J$50,MATCH($T420,Reliability!$C$23:$C$50,0)),0),0)*$H420*$X420*$Y420),$D420)*$R420</f>
        <v>21.186375450292427</v>
      </c>
      <c r="AF420" s="99">
        <f>MIN((IFERROR(IF(AND($V420&lt;=AF$1,$W420&gt;=AF$1),INDEX(Reliability!K$23:K$50,MATCH($S420,Reliability!$C$23:$C$50,0)),0),0)*IF($T420="n/a",$D420*$Y420,$G420)+IFERROR(IF(AND($V420&lt;=AF$1,$W420&gt;=AF$1),INDEX(Reliability!K$23:K$50,MATCH($T420,Reliability!$C$23:$C$50,0)),0),0)*$H420*$X420*$Y420),$D420)*$R420</f>
        <v>21.787863594024316</v>
      </c>
      <c r="AG420" s="99">
        <f>MIN((IFERROR(IF(AND($V420&lt;=AG$1,$W420&gt;=AG$1),INDEX(Reliability!L$23:L$50,MATCH($S420,Reliability!$C$23:$C$50,0)),0),0)*IF($T420="n/a",$D420*$Y420,$G420)+IFERROR(IF(AND($V420&lt;=AG$1,$W420&gt;=AG$1),INDEX(Reliability!L$23:L$50,MATCH($T420,Reliability!$C$23:$C$50,0)),0),0)*$H420*$X420*$Y420),$D420)*$R420</f>
        <v>20.868996575972361</v>
      </c>
      <c r="AH420" s="99">
        <f>MIN((IFERROR(IF(AND($V420&lt;=AH$1,$W420&gt;=AH$1),INDEX(Reliability!M$23:M$50,MATCH($S420,Reliability!$C$23:$C$50,0)),0),0)*IF($T420="n/a",$D420*$Y420,$G420)+IFERROR(IF(AND($V420&lt;=AH$1,$W420&gt;=AH$1),INDEX(Reliability!M$23:M$50,MATCH($T420,Reliability!$C$23:$C$50,0)),0),0)*$H420*$X420*$Y420),$D420)*$R420</f>
        <v>19.950129557920405</v>
      </c>
      <c r="AI420" s="99">
        <f>MIN((IFERROR(IF(AND($V420&lt;=AI$1,$W420&gt;=AI$1),INDEX(Reliability!N$23:N$50,MATCH($S420,Reliability!$C$23:$C$50,0)),0),0)*IF($T420="n/a",$D420*$Y420,$G420)+IFERROR(IF(AND($V420&lt;=AI$1,$W420&gt;=AI$1),INDEX(Reliability!N$23:N$50,MATCH($T420,Reliability!$C$23:$C$50,0)),0),0)*$H420*$X420*$Y420),$D420)*$R420</f>
        <v>0</v>
      </c>
      <c r="AJ420" s="99">
        <f>MIN((IFERROR(IF(AND($V420&lt;=AJ$1,$W420&gt;=AJ$1),INDEX(Reliability!O$23:O$50,MATCH($S420,Reliability!$C$23:$C$50,0)),0),0)*IF($T420="n/a",$D420*$Y420,$G420)+IFERROR(IF(AND($V420&lt;=AJ$1,$W420&gt;=AJ$1),INDEX(Reliability!O$23:O$50,MATCH($T420,Reliability!$C$23:$C$50,0)),0),0)*$H420*$X420*$Y420),$D420)*$R420</f>
        <v>0</v>
      </c>
      <c r="AK420" s="99">
        <f>MIN((IFERROR(IF(AND($V420&lt;=AK$1,$W420&gt;=AK$1),INDEX(Reliability!P$23:P$50,MATCH($S420,Reliability!$C$23:$C$50,0)),0),0)*IF($T420="n/a",$D420*$Y420,$G420)+IFERROR(IF(AND($V420&lt;=AK$1,$W420&gt;=AK$1),INDEX(Reliability!P$23:P$50,MATCH($T420,Reliability!$C$23:$C$50,0)),0),0)*$H420*$X420*$Y420),$D420)*$R420</f>
        <v>0</v>
      </c>
    </row>
    <row r="421" spans="2:37" x14ac:dyDescent="0.25">
      <c r="B421" s="118" t="str">
        <f>unique_contracts!B416</f>
        <v>CHEVCY_1_UNIT</v>
      </c>
      <c r="C421" s="99" t="str">
        <f>unique_contracts!D416</f>
        <v>Online</v>
      </c>
      <c r="D421" s="117">
        <f>unique_contracts!J416</f>
        <v>16</v>
      </c>
      <c r="E421" s="99">
        <f>unique_contracts!M416</f>
        <v>0</v>
      </c>
      <c r="F421" s="99">
        <f>unique_contracts!N416</f>
        <v>0</v>
      </c>
      <c r="G421" s="99">
        <f>unique_contracts!P416</f>
        <v>0</v>
      </c>
      <c r="H421" s="99">
        <f>unique_contracts!R416</f>
        <v>0</v>
      </c>
      <c r="I421" s="99">
        <f>unique_contracts!V416</f>
        <v>0</v>
      </c>
      <c r="J421" s="118" t="str">
        <f>unique_contracts!AB416</f>
        <v>Buy</v>
      </c>
      <c r="K421" s="99">
        <f>unique_contracts!AM416</f>
        <v>1982</v>
      </c>
      <c r="L421" s="99">
        <f>unique_contracts!AN416</f>
        <v>10</v>
      </c>
      <c r="M421" s="99">
        <f>unique_contracts!AO416</f>
        <v>15</v>
      </c>
      <c r="N421" s="99">
        <f>unique_contracts!AP416</f>
        <v>2060</v>
      </c>
      <c r="O421" s="99">
        <f>unique_contracts!AQ416</f>
        <v>12</v>
      </c>
      <c r="P421" s="99">
        <f>unique_contracts!AR416</f>
        <v>31</v>
      </c>
      <c r="Q421" s="99" t="str">
        <f>unique_contracts!BP416</f>
        <v>EnergyCapacity</v>
      </c>
      <c r="R421" s="99">
        <f t="shared" si="42"/>
        <v>1</v>
      </c>
      <c r="S421" s="99" t="str">
        <f>IFERROR(IF(AND(I421&gt;0,E421="NotHybrid"),_xlfn.CONCAT(MAX(MIN(ROUNDDOWN(I421/D421,0),8),4),INDEX(resources!$G:$G,MATCH(B421,resources!$A:$A,0))),INDEX(resources!$G:$G,MATCH(B421,resources!$A:$A,0))),"n/a")</f>
        <v>cogen</v>
      </c>
      <c r="T421" s="99" t="str">
        <f t="shared" si="43"/>
        <v>n/a</v>
      </c>
      <c r="U421" s="99" t="str">
        <f t="shared" si="44"/>
        <v>cogen</v>
      </c>
      <c r="V421" s="99">
        <f t="shared" si="45"/>
        <v>1983</v>
      </c>
      <c r="W421" s="99">
        <f t="shared" si="46"/>
        <v>2060</v>
      </c>
      <c r="X421" s="116">
        <f t="shared" si="47"/>
        <v>1</v>
      </c>
      <c r="Y421" s="116">
        <f t="shared" si="48"/>
        <v>1</v>
      </c>
      <c r="Z421" s="99">
        <f>MIN((IFERROR(IF(AND($V421&lt;=Z$1,$W421&gt;=Z$1),INDEX(Reliability!E$23:E$50,MATCH($S421,Reliability!$C$23:$C$50,0)),0),0)*IF($T421="n/a",$D421*$Y421,$G421)+IFERROR(IF(AND($V421&lt;=Z$1,$W421&gt;=Z$1),INDEX(Reliability!E$23:E$50,MATCH($T421,Reliability!$C$23:$C$50,0)),0),0)*$H421*$X421*$Y421),$D421)*$R421</f>
        <v>14.907465465319461</v>
      </c>
      <c r="AA421" s="99">
        <f>MIN((IFERROR(IF(AND($V421&lt;=AA$1,$W421&gt;=AA$1),INDEX(Reliability!F$23:F$50,MATCH($S421,Reliability!$C$23:$C$50,0)),0),0)*IF($T421="n/a",$D421*$Y421,$G421)+IFERROR(IF(AND($V421&lt;=AA$1,$W421&gt;=AA$1),INDEX(Reliability!F$23:F$50,MATCH($T421,Reliability!$C$23:$C$50,0)),0),0)*$H421*$X421*$Y421),$D421)*$R421</f>
        <v>14.87723538430398</v>
      </c>
      <c r="AB421" s="99">
        <f>MIN((IFERROR(IF(AND($V421&lt;=AB$1,$W421&gt;=AB$1),INDEX(Reliability!G$23:G$50,MATCH($S421,Reliability!$C$23:$C$50,0)),0),0)*IF($T421="n/a",$D421*$Y421,$G421)+IFERROR(IF(AND($V421&lt;=AB$1,$W421&gt;=AB$1),INDEX(Reliability!G$23:G$50,MATCH($T421,Reliability!$C$23:$C$50,0)),0),0)*$H421*$X421*$Y421),$D421)*$R421</f>
        <v>14.847005303288498</v>
      </c>
      <c r="AC421" s="99">
        <f>MIN((IFERROR(IF(AND($V421&lt;=AC$1,$W421&gt;=AC$1),INDEX(Reliability!H$23:H$50,MATCH($S421,Reliability!$C$23:$C$50,0)),0),0)*IF($T421="n/a",$D421*$Y421,$G421)+IFERROR(IF(AND($V421&lt;=AC$1,$W421&gt;=AC$1),INDEX(Reliability!H$23:H$50,MATCH($T421,Reliability!$C$23:$C$50,0)),0),0)*$H421*$X421*$Y421),$D421)*$R421</f>
        <v>14.948279718300258</v>
      </c>
      <c r="AD421" s="99">
        <f>MIN((IFERROR(IF(AND($V421&lt;=AD$1,$W421&gt;=AD$1),INDEX(Reliability!I$23:I$50,MATCH($S421,Reliability!$C$23:$C$50,0)),0),0)*IF($T421="n/a",$D421*$Y421,$G421)+IFERROR(IF(AND($V421&lt;=AD$1,$W421&gt;=AD$1),INDEX(Reliability!I$23:I$50,MATCH($T421,Reliability!$C$23:$C$50,0)),0),0)*$H421*$X421*$Y421),$D421)*$R421</f>
        <v>15.049554133312018</v>
      </c>
      <c r="AE421" s="99">
        <f>MIN((IFERROR(IF(AND($V421&lt;=AE$1,$W421&gt;=AE$1),INDEX(Reliability!J$23:J$50,MATCH($S421,Reliability!$C$23:$C$50,0)),0),0)*IF($T421="n/a",$D421*$Y421,$G421)+IFERROR(IF(AND($V421&lt;=AE$1,$W421&gt;=AE$1),INDEX(Reliability!J$23:J$50,MATCH($T421,Reliability!$C$23:$C$50,0)),0),0)*$H421*$X421*$Y421),$D421)*$R421</f>
        <v>14.908417859364631</v>
      </c>
      <c r="AF421" s="99">
        <f>MIN((IFERROR(IF(AND($V421&lt;=AF$1,$W421&gt;=AF$1),INDEX(Reliability!K$23:K$50,MATCH($S421,Reliability!$C$23:$C$50,0)),0),0)*IF($T421="n/a",$D421*$Y421,$G421)+IFERROR(IF(AND($V421&lt;=AF$1,$W421&gt;=AF$1),INDEX(Reliability!K$23:K$50,MATCH($T421,Reliability!$C$23:$C$50,0)),0),0)*$H421*$X421*$Y421),$D421)*$R421</f>
        <v>14.767281585417244</v>
      </c>
      <c r="AG421" s="99">
        <f>MIN((IFERROR(IF(AND($V421&lt;=AG$1,$W421&gt;=AG$1),INDEX(Reliability!L$23:L$50,MATCH($S421,Reliability!$C$23:$C$50,0)),0),0)*IF($T421="n/a",$D421*$Y421,$G421)+IFERROR(IF(AND($V421&lt;=AG$1,$W421&gt;=AG$1),INDEX(Reliability!L$23:L$50,MATCH($T421,Reliability!$C$23:$C$50,0)),0),0)*$H421*$X421*$Y421),$D421)*$R421</f>
        <v>14.801554500706455</v>
      </c>
      <c r="AH421" s="99">
        <f>MIN((IFERROR(IF(AND($V421&lt;=AH$1,$W421&gt;=AH$1),INDEX(Reliability!M$23:M$50,MATCH($S421,Reliability!$C$23:$C$50,0)),0),0)*IF($T421="n/a",$D421*$Y421,$G421)+IFERROR(IF(AND($V421&lt;=AH$1,$W421&gt;=AH$1),INDEX(Reliability!M$23:M$50,MATCH($T421,Reliability!$C$23:$C$50,0)),0),0)*$H421*$X421*$Y421),$D421)*$R421</f>
        <v>14.835827415995666</v>
      </c>
      <c r="AI421" s="99">
        <f>MIN((IFERROR(IF(AND($V421&lt;=AI$1,$W421&gt;=AI$1),INDEX(Reliability!N$23:N$50,MATCH($S421,Reliability!$C$23:$C$50,0)),0),0)*IF($T421="n/a",$D421*$Y421,$G421)+IFERROR(IF(AND($V421&lt;=AI$1,$W421&gt;=AI$1),INDEX(Reliability!N$23:N$50,MATCH($T421,Reliability!$C$23:$C$50,0)),0),0)*$H421*$X421*$Y421),$D421)*$R421</f>
        <v>14.870100331284878</v>
      </c>
      <c r="AJ421" s="99">
        <f>MIN((IFERROR(IF(AND($V421&lt;=AJ$1,$W421&gt;=AJ$1),INDEX(Reliability!O$23:O$50,MATCH($S421,Reliability!$C$23:$C$50,0)),0),0)*IF($T421="n/a",$D421*$Y421,$G421)+IFERROR(IF(AND($V421&lt;=AJ$1,$W421&gt;=AJ$1),INDEX(Reliability!O$23:O$50,MATCH($T421,Reliability!$C$23:$C$50,0)),0),0)*$H421*$X421*$Y421),$D421)*$R421</f>
        <v>14.904373246574089</v>
      </c>
      <c r="AK421" s="99">
        <f>MIN((IFERROR(IF(AND($V421&lt;=AK$1,$W421&gt;=AK$1),INDEX(Reliability!P$23:P$50,MATCH($S421,Reliability!$C$23:$C$50,0)),0),0)*IF($T421="n/a",$D421*$Y421,$G421)+IFERROR(IF(AND($V421&lt;=AK$1,$W421&gt;=AK$1),INDEX(Reliability!P$23:P$50,MATCH($T421,Reliability!$C$23:$C$50,0)),0),0)*$H421*$X421*$Y421),$D421)*$R421</f>
        <v>14.938646161863304</v>
      </c>
    </row>
    <row r="422" spans="2:37" x14ac:dyDescent="0.25">
      <c r="B422" s="118" t="str">
        <f>unique_contracts!B417</f>
        <v>CHEVCO_6_UNIT 2</v>
      </c>
      <c r="C422" s="99" t="str">
        <f>unique_contracts!D417</f>
        <v>Online</v>
      </c>
      <c r="D422" s="117">
        <f>unique_contracts!J417</f>
        <v>8.5</v>
      </c>
      <c r="E422" s="99">
        <f>unique_contracts!M417</f>
        <v>0</v>
      </c>
      <c r="F422" s="99">
        <f>unique_contracts!N417</f>
        <v>0</v>
      </c>
      <c r="G422" s="99">
        <f>unique_contracts!P417</f>
        <v>0</v>
      </c>
      <c r="H422" s="99">
        <f>unique_contracts!R417</f>
        <v>0</v>
      </c>
      <c r="I422" s="99">
        <f>unique_contracts!V417</f>
        <v>0</v>
      </c>
      <c r="J422" s="118" t="str">
        <f>unique_contracts!AB417</f>
        <v>Buy</v>
      </c>
      <c r="K422" s="99">
        <f>unique_contracts!AM417</f>
        <v>1988</v>
      </c>
      <c r="L422" s="99">
        <f>unique_contracts!AN417</f>
        <v>6</v>
      </c>
      <c r="M422" s="99">
        <f>unique_contracts!AO417</f>
        <v>3</v>
      </c>
      <c r="N422" s="99">
        <f>unique_contracts!AP417</f>
        <v>2060</v>
      </c>
      <c r="O422" s="99">
        <f>unique_contracts!AQ417</f>
        <v>12</v>
      </c>
      <c r="P422" s="99">
        <f>unique_contracts!AR417</f>
        <v>31</v>
      </c>
      <c r="Q422" s="99" t="str">
        <f>unique_contracts!BP417</f>
        <v>EnergyCapacity</v>
      </c>
      <c r="R422" s="99">
        <f t="shared" si="42"/>
        <v>1</v>
      </c>
      <c r="S422" s="99" t="str">
        <f>IFERROR(IF(AND(I422&gt;0,E422="NotHybrid"),_xlfn.CONCAT(MAX(MIN(ROUNDDOWN(I422/D422,0),8),4),INDEX(resources!$G:$G,MATCH(B422,resources!$A:$A,0))),INDEX(resources!$G:$G,MATCH(B422,resources!$A:$A,0))),"n/a")</f>
        <v>cogen</v>
      </c>
      <c r="T422" s="99" t="str">
        <f t="shared" si="43"/>
        <v>n/a</v>
      </c>
      <c r="U422" s="99" t="str">
        <f t="shared" si="44"/>
        <v>cogen</v>
      </c>
      <c r="V422" s="99">
        <f t="shared" si="45"/>
        <v>1989</v>
      </c>
      <c r="W422" s="99">
        <f t="shared" si="46"/>
        <v>2060</v>
      </c>
      <c r="X422" s="116">
        <f t="shared" si="47"/>
        <v>1</v>
      </c>
      <c r="Y422" s="116">
        <f t="shared" si="48"/>
        <v>1</v>
      </c>
      <c r="Z422" s="99">
        <f>MIN((IFERROR(IF(AND($V422&lt;=Z$1,$W422&gt;=Z$1),INDEX(Reliability!E$23:E$50,MATCH($S422,Reliability!$C$23:$C$50,0)),0),0)*IF($T422="n/a",$D422*$Y422,$G422)+IFERROR(IF(AND($V422&lt;=Z$1,$W422&gt;=Z$1),INDEX(Reliability!E$23:E$50,MATCH($T422,Reliability!$C$23:$C$50,0)),0),0)*$H422*$X422*$Y422),$D422)*$R422</f>
        <v>7.9195910284509639</v>
      </c>
      <c r="AA422" s="99">
        <f>MIN((IFERROR(IF(AND($V422&lt;=AA$1,$W422&gt;=AA$1),INDEX(Reliability!F$23:F$50,MATCH($S422,Reliability!$C$23:$C$50,0)),0),0)*IF($T422="n/a",$D422*$Y422,$G422)+IFERROR(IF(AND($V422&lt;=AA$1,$W422&gt;=AA$1),INDEX(Reliability!F$23:F$50,MATCH($T422,Reliability!$C$23:$C$50,0)),0),0)*$H422*$X422*$Y422),$D422)*$R422</f>
        <v>7.9035312979114893</v>
      </c>
      <c r="AB422" s="99">
        <f>MIN((IFERROR(IF(AND($V422&lt;=AB$1,$W422&gt;=AB$1),INDEX(Reliability!G$23:G$50,MATCH($S422,Reliability!$C$23:$C$50,0)),0),0)*IF($T422="n/a",$D422*$Y422,$G422)+IFERROR(IF(AND($V422&lt;=AB$1,$W422&gt;=AB$1),INDEX(Reliability!G$23:G$50,MATCH($T422,Reliability!$C$23:$C$50,0)),0),0)*$H422*$X422*$Y422),$D422)*$R422</f>
        <v>7.8874715673720139</v>
      </c>
      <c r="AC422" s="99">
        <f>MIN((IFERROR(IF(AND($V422&lt;=AC$1,$W422&gt;=AC$1),INDEX(Reliability!H$23:H$50,MATCH($S422,Reliability!$C$23:$C$50,0)),0),0)*IF($T422="n/a",$D422*$Y422,$G422)+IFERROR(IF(AND($V422&lt;=AC$1,$W422&gt;=AC$1),INDEX(Reliability!H$23:H$50,MATCH($T422,Reliability!$C$23:$C$50,0)),0),0)*$H422*$X422*$Y422),$D422)*$R422</f>
        <v>7.9412736003470119</v>
      </c>
      <c r="AD422" s="99">
        <f>MIN((IFERROR(IF(AND($V422&lt;=AD$1,$W422&gt;=AD$1),INDEX(Reliability!I$23:I$50,MATCH($S422,Reliability!$C$23:$C$50,0)),0),0)*IF($T422="n/a",$D422*$Y422,$G422)+IFERROR(IF(AND($V422&lt;=AD$1,$W422&gt;=AD$1),INDEX(Reliability!I$23:I$50,MATCH($T422,Reliability!$C$23:$C$50,0)),0),0)*$H422*$X422*$Y422),$D422)*$R422</f>
        <v>7.9950756333220099</v>
      </c>
      <c r="AE422" s="99">
        <f>MIN((IFERROR(IF(AND($V422&lt;=AE$1,$W422&gt;=AE$1),INDEX(Reliability!J$23:J$50,MATCH($S422,Reliability!$C$23:$C$50,0)),0),0)*IF($T422="n/a",$D422*$Y422,$G422)+IFERROR(IF(AND($V422&lt;=AE$1,$W422&gt;=AE$1),INDEX(Reliability!J$23:J$50,MATCH($T422,Reliability!$C$23:$C$50,0)),0),0)*$H422*$X422*$Y422),$D422)*$R422</f>
        <v>7.9200969877874599</v>
      </c>
      <c r="AF422" s="99">
        <f>MIN((IFERROR(IF(AND($V422&lt;=AF$1,$W422&gt;=AF$1),INDEX(Reliability!K$23:K$50,MATCH($S422,Reliability!$C$23:$C$50,0)),0),0)*IF($T422="n/a",$D422*$Y422,$G422)+IFERROR(IF(AND($V422&lt;=AF$1,$W422&gt;=AF$1),INDEX(Reliability!K$23:K$50,MATCH($T422,Reliability!$C$23:$C$50,0)),0),0)*$H422*$X422*$Y422),$D422)*$R422</f>
        <v>7.8451183422529107</v>
      </c>
      <c r="AG422" s="99">
        <f>MIN((IFERROR(IF(AND($V422&lt;=AG$1,$W422&gt;=AG$1),INDEX(Reliability!L$23:L$50,MATCH($S422,Reliability!$C$23:$C$50,0)),0),0)*IF($T422="n/a",$D422*$Y422,$G422)+IFERROR(IF(AND($V422&lt;=AG$1,$W422&gt;=AG$1),INDEX(Reliability!L$23:L$50,MATCH($T422,Reliability!$C$23:$C$50,0)),0),0)*$H422*$X422*$Y422),$D422)*$R422</f>
        <v>7.8633258285003045</v>
      </c>
      <c r="AH422" s="99">
        <f>MIN((IFERROR(IF(AND($V422&lt;=AH$1,$W422&gt;=AH$1),INDEX(Reliability!M$23:M$50,MATCH($S422,Reliability!$C$23:$C$50,0)),0),0)*IF($T422="n/a",$D422*$Y422,$G422)+IFERROR(IF(AND($V422&lt;=AH$1,$W422&gt;=AH$1),INDEX(Reliability!M$23:M$50,MATCH($T422,Reliability!$C$23:$C$50,0)),0),0)*$H422*$X422*$Y422),$D422)*$R422</f>
        <v>7.8815333147476974</v>
      </c>
      <c r="AI422" s="99">
        <f>MIN((IFERROR(IF(AND($V422&lt;=AI$1,$W422&gt;=AI$1),INDEX(Reliability!N$23:N$50,MATCH($S422,Reliability!$C$23:$C$50,0)),0),0)*IF($T422="n/a",$D422*$Y422,$G422)+IFERROR(IF(AND($V422&lt;=AI$1,$W422&gt;=AI$1),INDEX(Reliability!N$23:N$50,MATCH($T422,Reliability!$C$23:$C$50,0)),0),0)*$H422*$X422*$Y422),$D422)*$R422</f>
        <v>7.8997408009950911</v>
      </c>
      <c r="AJ422" s="99">
        <f>MIN((IFERROR(IF(AND($V422&lt;=AJ$1,$W422&gt;=AJ$1),INDEX(Reliability!O$23:O$50,MATCH($S422,Reliability!$C$23:$C$50,0)),0),0)*IF($T422="n/a",$D422*$Y422,$G422)+IFERROR(IF(AND($V422&lt;=AJ$1,$W422&gt;=AJ$1),INDEX(Reliability!O$23:O$50,MATCH($T422,Reliability!$C$23:$C$50,0)),0),0)*$H422*$X422*$Y422),$D422)*$R422</f>
        <v>7.9179482872424849</v>
      </c>
      <c r="AK422" s="99">
        <f>MIN((IFERROR(IF(AND($V422&lt;=AK$1,$W422&gt;=AK$1),INDEX(Reliability!P$23:P$50,MATCH($S422,Reliability!$C$23:$C$50,0)),0),0)*IF($T422="n/a",$D422*$Y422,$G422)+IFERROR(IF(AND($V422&lt;=AK$1,$W422&gt;=AK$1),INDEX(Reliability!P$23:P$50,MATCH($T422,Reliability!$C$23:$C$50,0)),0),0)*$H422*$X422*$Y422),$D422)*$R422</f>
        <v>7.9361557734898796</v>
      </c>
    </row>
    <row r="423" spans="2:37" x14ac:dyDescent="0.25">
      <c r="B423" s="118" t="str">
        <f>unique_contracts!B418</f>
        <v>CHEVCO_6_UNIT 1</v>
      </c>
      <c r="C423" s="99" t="str">
        <f>unique_contracts!D418</f>
        <v>Online</v>
      </c>
      <c r="D423" s="117">
        <f>unique_contracts!J418</f>
        <v>16.5</v>
      </c>
      <c r="E423" s="99">
        <f>unique_contracts!M418</f>
        <v>0</v>
      </c>
      <c r="F423" s="99">
        <f>unique_contracts!N418</f>
        <v>0</v>
      </c>
      <c r="G423" s="99">
        <f>unique_contracts!P418</f>
        <v>0</v>
      </c>
      <c r="H423" s="99">
        <f>unique_contracts!R418</f>
        <v>0</v>
      </c>
      <c r="I423" s="99">
        <f>unique_contracts!V418</f>
        <v>0</v>
      </c>
      <c r="J423" s="118" t="str">
        <f>unique_contracts!AB418</f>
        <v>Buy</v>
      </c>
      <c r="K423" s="99">
        <f>unique_contracts!AM418</f>
        <v>1986</v>
      </c>
      <c r="L423" s="99">
        <f>unique_contracts!AN418</f>
        <v>11</v>
      </c>
      <c r="M423" s="99">
        <f>unique_contracts!AO418</f>
        <v>7</v>
      </c>
      <c r="N423" s="99">
        <f>unique_contracts!AP418</f>
        <v>2060</v>
      </c>
      <c r="O423" s="99">
        <f>unique_contracts!AQ418</f>
        <v>12</v>
      </c>
      <c r="P423" s="99">
        <f>unique_contracts!AR418</f>
        <v>31</v>
      </c>
      <c r="Q423" s="99" t="str">
        <f>unique_contracts!BP418</f>
        <v>EnergyCapacity</v>
      </c>
      <c r="R423" s="99">
        <f t="shared" si="42"/>
        <v>1</v>
      </c>
      <c r="S423" s="99" t="str">
        <f>IFERROR(IF(AND(I423&gt;0,E423="NotHybrid"),_xlfn.CONCAT(MAX(MIN(ROUNDDOWN(I423/D423,0),8),4),INDEX(resources!$G:$G,MATCH(B423,resources!$A:$A,0))),INDEX(resources!$G:$G,MATCH(B423,resources!$A:$A,0))),"n/a")</f>
        <v>cogen</v>
      </c>
      <c r="T423" s="99" t="str">
        <f t="shared" si="43"/>
        <v>n/a</v>
      </c>
      <c r="U423" s="99" t="str">
        <f t="shared" si="44"/>
        <v>cogen</v>
      </c>
      <c r="V423" s="99">
        <f t="shared" si="45"/>
        <v>1987</v>
      </c>
      <c r="W423" s="99">
        <f t="shared" si="46"/>
        <v>2060</v>
      </c>
      <c r="X423" s="116">
        <f t="shared" si="47"/>
        <v>1</v>
      </c>
      <c r="Y423" s="116">
        <f t="shared" si="48"/>
        <v>1</v>
      </c>
      <c r="Z423" s="99">
        <f>MIN((IFERROR(IF(AND($V423&lt;=Z$1,$W423&gt;=Z$1),INDEX(Reliability!E$23:E$50,MATCH($S423,Reliability!$C$23:$C$50,0)),0),0)*IF($T423="n/a",$D423*$Y423,$G423)+IFERROR(IF(AND($V423&lt;=Z$1,$W423&gt;=Z$1),INDEX(Reliability!E$23:E$50,MATCH($T423,Reliability!$C$23:$C$50,0)),0),0)*$H423*$X423*$Y423),$D423)*$R423</f>
        <v>15.373323761110694</v>
      </c>
      <c r="AA423" s="99">
        <f>MIN((IFERROR(IF(AND($V423&lt;=AA$1,$W423&gt;=AA$1),INDEX(Reliability!F$23:F$50,MATCH($S423,Reliability!$C$23:$C$50,0)),0),0)*IF($T423="n/a",$D423*$Y423,$G423)+IFERROR(IF(AND($V423&lt;=AA$1,$W423&gt;=AA$1),INDEX(Reliability!F$23:F$50,MATCH($T423,Reliability!$C$23:$C$50,0)),0),0)*$H423*$X423*$Y423),$D423)*$R423</f>
        <v>15.342148990063478</v>
      </c>
      <c r="AB423" s="99">
        <f>MIN((IFERROR(IF(AND($V423&lt;=AB$1,$W423&gt;=AB$1),INDEX(Reliability!G$23:G$50,MATCH($S423,Reliability!$C$23:$C$50,0)),0),0)*IF($T423="n/a",$D423*$Y423,$G423)+IFERROR(IF(AND($V423&lt;=AB$1,$W423&gt;=AB$1),INDEX(Reliability!G$23:G$50,MATCH($T423,Reliability!$C$23:$C$50,0)),0),0)*$H423*$X423*$Y423),$D423)*$R423</f>
        <v>15.310974219016263</v>
      </c>
      <c r="AC423" s="99">
        <f>MIN((IFERROR(IF(AND($V423&lt;=AC$1,$W423&gt;=AC$1),INDEX(Reliability!H$23:H$50,MATCH($S423,Reliability!$C$23:$C$50,0)),0),0)*IF($T423="n/a",$D423*$Y423,$G423)+IFERROR(IF(AND($V423&lt;=AC$1,$W423&gt;=AC$1),INDEX(Reliability!H$23:H$50,MATCH($T423,Reliability!$C$23:$C$50,0)),0),0)*$H423*$X423*$Y423),$D423)*$R423</f>
        <v>15.415413459497142</v>
      </c>
      <c r="AD423" s="99">
        <f>MIN((IFERROR(IF(AND($V423&lt;=AD$1,$W423&gt;=AD$1),INDEX(Reliability!I$23:I$50,MATCH($S423,Reliability!$C$23:$C$50,0)),0),0)*IF($T423="n/a",$D423*$Y423,$G423)+IFERROR(IF(AND($V423&lt;=AD$1,$W423&gt;=AD$1),INDEX(Reliability!I$23:I$50,MATCH($T423,Reliability!$C$23:$C$50,0)),0),0)*$H423*$X423*$Y423),$D423)*$R423</f>
        <v>15.519852699978019</v>
      </c>
      <c r="AE423" s="99">
        <f>MIN((IFERROR(IF(AND($V423&lt;=AE$1,$W423&gt;=AE$1),INDEX(Reliability!J$23:J$50,MATCH($S423,Reliability!$C$23:$C$50,0)),0),0)*IF($T423="n/a",$D423*$Y423,$G423)+IFERROR(IF(AND($V423&lt;=AE$1,$W423&gt;=AE$1),INDEX(Reliability!J$23:J$50,MATCH($T423,Reliability!$C$23:$C$50,0)),0),0)*$H423*$X423*$Y423),$D423)*$R423</f>
        <v>15.374305917469776</v>
      </c>
      <c r="AF423" s="99">
        <f>MIN((IFERROR(IF(AND($V423&lt;=AF$1,$W423&gt;=AF$1),INDEX(Reliability!K$23:K$50,MATCH($S423,Reliability!$C$23:$C$50,0)),0),0)*IF($T423="n/a",$D423*$Y423,$G423)+IFERROR(IF(AND($V423&lt;=AF$1,$W423&gt;=AF$1),INDEX(Reliability!K$23:K$50,MATCH($T423,Reliability!$C$23:$C$50,0)),0),0)*$H423*$X423*$Y423),$D423)*$R423</f>
        <v>15.228759134961534</v>
      </c>
      <c r="AG423" s="99">
        <f>MIN((IFERROR(IF(AND($V423&lt;=AG$1,$W423&gt;=AG$1),INDEX(Reliability!L$23:L$50,MATCH($S423,Reliability!$C$23:$C$50,0)),0),0)*IF($T423="n/a",$D423*$Y423,$G423)+IFERROR(IF(AND($V423&lt;=AG$1,$W423&gt;=AG$1),INDEX(Reliability!L$23:L$50,MATCH($T423,Reliability!$C$23:$C$50,0)),0),0)*$H423*$X423*$Y423),$D423)*$R423</f>
        <v>15.264103078853532</v>
      </c>
      <c r="AH423" s="99">
        <f>MIN((IFERROR(IF(AND($V423&lt;=AH$1,$W423&gt;=AH$1),INDEX(Reliability!M$23:M$50,MATCH($S423,Reliability!$C$23:$C$50,0)),0),0)*IF($T423="n/a",$D423*$Y423,$G423)+IFERROR(IF(AND($V423&lt;=AH$1,$W423&gt;=AH$1),INDEX(Reliability!M$23:M$50,MATCH($T423,Reliability!$C$23:$C$50,0)),0),0)*$H423*$X423*$Y423),$D423)*$R423</f>
        <v>15.299447022745531</v>
      </c>
      <c r="AI423" s="99">
        <f>MIN((IFERROR(IF(AND($V423&lt;=AI$1,$W423&gt;=AI$1),INDEX(Reliability!N$23:N$50,MATCH($S423,Reliability!$C$23:$C$50,0)),0),0)*IF($T423="n/a",$D423*$Y423,$G423)+IFERROR(IF(AND($V423&lt;=AI$1,$W423&gt;=AI$1),INDEX(Reliability!N$23:N$50,MATCH($T423,Reliability!$C$23:$C$50,0)),0),0)*$H423*$X423*$Y423),$D423)*$R423</f>
        <v>15.334790966637531</v>
      </c>
      <c r="AJ423" s="99">
        <f>MIN((IFERROR(IF(AND($V423&lt;=AJ$1,$W423&gt;=AJ$1),INDEX(Reliability!O$23:O$50,MATCH($S423,Reliability!$C$23:$C$50,0)),0),0)*IF($T423="n/a",$D423*$Y423,$G423)+IFERROR(IF(AND($V423&lt;=AJ$1,$W423&gt;=AJ$1),INDEX(Reliability!O$23:O$50,MATCH($T423,Reliability!$C$23:$C$50,0)),0),0)*$H423*$X423*$Y423),$D423)*$R423</f>
        <v>15.370134910529529</v>
      </c>
      <c r="AK423" s="99">
        <f>MIN((IFERROR(IF(AND($V423&lt;=AK$1,$W423&gt;=AK$1),INDEX(Reliability!P$23:P$50,MATCH($S423,Reliability!$C$23:$C$50,0)),0),0)*IF($T423="n/a",$D423*$Y423,$G423)+IFERROR(IF(AND($V423&lt;=AK$1,$W423&gt;=AK$1),INDEX(Reliability!P$23:P$50,MATCH($T423,Reliability!$C$23:$C$50,0)),0),0)*$H423*$X423*$Y423),$D423)*$R423</f>
        <v>15.405478854421531</v>
      </c>
    </row>
    <row r="424" spans="2:37" x14ac:dyDescent="0.25">
      <c r="B424" s="118" t="str">
        <f>unique_contracts!B419</f>
        <v>CHEVCD_6_UNIT</v>
      </c>
      <c r="C424" s="99" t="str">
        <f>unique_contracts!D419</f>
        <v>Online</v>
      </c>
      <c r="D424" s="117">
        <f>unique_contracts!J419</f>
        <v>10</v>
      </c>
      <c r="E424" s="99">
        <f>unique_contracts!M419</f>
        <v>0</v>
      </c>
      <c r="F424" s="99">
        <f>unique_contracts!N419</f>
        <v>0</v>
      </c>
      <c r="G424" s="99">
        <f>unique_contracts!P419</f>
        <v>0</v>
      </c>
      <c r="H424" s="99">
        <f>unique_contracts!R419</f>
        <v>0</v>
      </c>
      <c r="I424" s="99">
        <f>unique_contracts!V419</f>
        <v>0</v>
      </c>
      <c r="J424" s="118" t="str">
        <f>unique_contracts!AB419</f>
        <v>Buy</v>
      </c>
      <c r="K424" s="99">
        <f>unique_contracts!AM419</f>
        <v>1982</v>
      </c>
      <c r="L424" s="99">
        <f>unique_contracts!AN419</f>
        <v>7</v>
      </c>
      <c r="M424" s="99">
        <f>unique_contracts!AO419</f>
        <v>26</v>
      </c>
      <c r="N424" s="99">
        <f>unique_contracts!AP419</f>
        <v>2060</v>
      </c>
      <c r="O424" s="99">
        <f>unique_contracts!AQ419</f>
        <v>12</v>
      </c>
      <c r="P424" s="99">
        <f>unique_contracts!AR419</f>
        <v>31</v>
      </c>
      <c r="Q424" s="99" t="str">
        <f>unique_contracts!BP419</f>
        <v>EnergyCapacity</v>
      </c>
      <c r="R424" s="99">
        <f t="shared" si="42"/>
        <v>1</v>
      </c>
      <c r="S424" s="99" t="str">
        <f>IFERROR(IF(AND(I424&gt;0,E424="NotHybrid"),_xlfn.CONCAT(MAX(MIN(ROUNDDOWN(I424/D424,0),8),4),INDEX(resources!$G:$G,MATCH(B424,resources!$A:$A,0))),INDEX(resources!$G:$G,MATCH(B424,resources!$A:$A,0))),"n/a")</f>
        <v>cogen</v>
      </c>
      <c r="T424" s="99" t="str">
        <f t="shared" si="43"/>
        <v>n/a</v>
      </c>
      <c r="U424" s="99" t="str">
        <f t="shared" si="44"/>
        <v>cogen</v>
      </c>
      <c r="V424" s="99">
        <f t="shared" si="45"/>
        <v>1983</v>
      </c>
      <c r="W424" s="99">
        <f t="shared" si="46"/>
        <v>2060</v>
      </c>
      <c r="X424" s="116">
        <f t="shared" si="47"/>
        <v>1</v>
      </c>
      <c r="Y424" s="116">
        <f t="shared" si="48"/>
        <v>1</v>
      </c>
      <c r="Z424" s="99">
        <f>MIN((IFERROR(IF(AND($V424&lt;=Z$1,$W424&gt;=Z$1),INDEX(Reliability!E$23:E$50,MATCH($S424,Reliability!$C$23:$C$50,0)),0),0)*IF($T424="n/a",$D424*$Y424,$G424)+IFERROR(IF(AND($V424&lt;=Z$1,$W424&gt;=Z$1),INDEX(Reliability!E$23:E$50,MATCH($T424,Reliability!$C$23:$C$50,0)),0),0)*$H424*$X424*$Y424),$D424)*$R424</f>
        <v>9.3171659158246634</v>
      </c>
      <c r="AA424" s="99">
        <f>MIN((IFERROR(IF(AND($V424&lt;=AA$1,$W424&gt;=AA$1),INDEX(Reliability!F$23:F$50,MATCH($S424,Reliability!$C$23:$C$50,0)),0),0)*IF($T424="n/a",$D424*$Y424,$G424)+IFERROR(IF(AND($V424&lt;=AA$1,$W424&gt;=AA$1),INDEX(Reliability!F$23:F$50,MATCH($T424,Reliability!$C$23:$C$50,0)),0),0)*$H424*$X424*$Y424),$D424)*$R424</f>
        <v>9.2982721151899881</v>
      </c>
      <c r="AB424" s="99">
        <f>MIN((IFERROR(IF(AND($V424&lt;=AB$1,$W424&gt;=AB$1),INDEX(Reliability!G$23:G$50,MATCH($S424,Reliability!$C$23:$C$50,0)),0),0)*IF($T424="n/a",$D424*$Y424,$G424)+IFERROR(IF(AND($V424&lt;=AB$1,$W424&gt;=AB$1),INDEX(Reliability!G$23:G$50,MATCH($T424,Reliability!$C$23:$C$50,0)),0),0)*$H424*$X424*$Y424),$D424)*$R424</f>
        <v>9.279378314555311</v>
      </c>
      <c r="AC424" s="99">
        <f>MIN((IFERROR(IF(AND($V424&lt;=AC$1,$W424&gt;=AC$1),INDEX(Reliability!H$23:H$50,MATCH($S424,Reliability!$C$23:$C$50,0)),0),0)*IF($T424="n/a",$D424*$Y424,$G424)+IFERROR(IF(AND($V424&lt;=AC$1,$W424&gt;=AC$1),INDEX(Reliability!H$23:H$50,MATCH($T424,Reliability!$C$23:$C$50,0)),0),0)*$H424*$X424*$Y424),$D424)*$R424</f>
        <v>9.3426748239376618</v>
      </c>
      <c r="AD424" s="99">
        <f>MIN((IFERROR(IF(AND($V424&lt;=AD$1,$W424&gt;=AD$1),INDEX(Reliability!I$23:I$50,MATCH($S424,Reliability!$C$23:$C$50,0)),0),0)*IF($T424="n/a",$D424*$Y424,$G424)+IFERROR(IF(AND($V424&lt;=AD$1,$W424&gt;=AD$1),INDEX(Reliability!I$23:I$50,MATCH($T424,Reliability!$C$23:$C$50,0)),0),0)*$H424*$X424*$Y424),$D424)*$R424</f>
        <v>9.4059713333200108</v>
      </c>
      <c r="AE424" s="99">
        <f>MIN((IFERROR(IF(AND($V424&lt;=AE$1,$W424&gt;=AE$1),INDEX(Reliability!J$23:J$50,MATCH($S424,Reliability!$C$23:$C$50,0)),0),0)*IF($T424="n/a",$D424*$Y424,$G424)+IFERROR(IF(AND($V424&lt;=AE$1,$W424&gt;=AE$1),INDEX(Reliability!J$23:J$50,MATCH($T424,Reliability!$C$23:$C$50,0)),0),0)*$H424*$X424*$Y424),$D424)*$R424</f>
        <v>9.3177611621028937</v>
      </c>
      <c r="AF424" s="99">
        <f>MIN((IFERROR(IF(AND($V424&lt;=AF$1,$W424&gt;=AF$1),INDEX(Reliability!K$23:K$50,MATCH($S424,Reliability!$C$23:$C$50,0)),0),0)*IF($T424="n/a",$D424*$Y424,$G424)+IFERROR(IF(AND($V424&lt;=AF$1,$W424&gt;=AF$1),INDEX(Reliability!K$23:K$50,MATCH($T424,Reliability!$C$23:$C$50,0)),0),0)*$H424*$X424*$Y424),$D424)*$R424</f>
        <v>9.2295509908857767</v>
      </c>
      <c r="AG424" s="99">
        <f>MIN((IFERROR(IF(AND($V424&lt;=AG$1,$W424&gt;=AG$1),INDEX(Reliability!L$23:L$50,MATCH($S424,Reliability!$C$23:$C$50,0)),0),0)*IF($T424="n/a",$D424*$Y424,$G424)+IFERROR(IF(AND($V424&lt;=AG$1,$W424&gt;=AG$1),INDEX(Reliability!L$23:L$50,MATCH($T424,Reliability!$C$23:$C$50,0)),0),0)*$H424*$X424*$Y424),$D424)*$R424</f>
        <v>9.250971562941535</v>
      </c>
      <c r="AH424" s="99">
        <f>MIN((IFERROR(IF(AND($V424&lt;=AH$1,$W424&gt;=AH$1),INDEX(Reliability!M$23:M$50,MATCH($S424,Reliability!$C$23:$C$50,0)),0),0)*IF($T424="n/a",$D424*$Y424,$G424)+IFERROR(IF(AND($V424&lt;=AH$1,$W424&gt;=AH$1),INDEX(Reliability!M$23:M$50,MATCH($T424,Reliability!$C$23:$C$50,0)),0),0)*$H424*$X424*$Y424),$D424)*$R424</f>
        <v>9.2723921349972915</v>
      </c>
      <c r="AI424" s="99">
        <f>MIN((IFERROR(IF(AND($V424&lt;=AI$1,$W424&gt;=AI$1),INDEX(Reliability!N$23:N$50,MATCH($S424,Reliability!$C$23:$C$50,0)),0),0)*IF($T424="n/a",$D424*$Y424,$G424)+IFERROR(IF(AND($V424&lt;=AI$1,$W424&gt;=AI$1),INDEX(Reliability!N$23:N$50,MATCH($T424,Reliability!$C$23:$C$50,0)),0),0)*$H424*$X424*$Y424),$D424)*$R424</f>
        <v>9.2938127070530481</v>
      </c>
      <c r="AJ424" s="99">
        <f>MIN((IFERROR(IF(AND($V424&lt;=AJ$1,$W424&gt;=AJ$1),INDEX(Reliability!O$23:O$50,MATCH($S424,Reliability!$C$23:$C$50,0)),0),0)*IF($T424="n/a",$D424*$Y424,$G424)+IFERROR(IF(AND($V424&lt;=AJ$1,$W424&gt;=AJ$1),INDEX(Reliability!O$23:O$50,MATCH($T424,Reliability!$C$23:$C$50,0)),0),0)*$H424*$X424*$Y424),$D424)*$R424</f>
        <v>9.3152332791088064</v>
      </c>
      <c r="AK424" s="99">
        <f>MIN((IFERROR(IF(AND($V424&lt;=AK$1,$W424&gt;=AK$1),INDEX(Reliability!P$23:P$50,MATCH($S424,Reliability!$C$23:$C$50,0)),0),0)*IF($T424="n/a",$D424*$Y424,$G424)+IFERROR(IF(AND($V424&lt;=AK$1,$W424&gt;=AK$1),INDEX(Reliability!P$23:P$50,MATCH($T424,Reliability!$C$23:$C$50,0)),0),0)*$H424*$X424*$Y424),$D424)*$R424</f>
        <v>9.3366538511645647</v>
      </c>
    </row>
    <row r="425" spans="2:37" x14ac:dyDescent="0.25">
      <c r="B425" s="118" t="str">
        <f>unique_contracts!B420</f>
        <v>CEDRCK_6_UNIT</v>
      </c>
      <c r="C425" s="99" t="str">
        <f>unique_contracts!D420</f>
        <v>Online</v>
      </c>
      <c r="D425" s="117">
        <f>unique_contracts!J420</f>
        <v>0.97499999999999998</v>
      </c>
      <c r="E425" s="99">
        <f>unique_contracts!M420</f>
        <v>0</v>
      </c>
      <c r="F425" s="99">
        <f>unique_contracts!N420</f>
        <v>0</v>
      </c>
      <c r="G425" s="99">
        <f>unique_contracts!P420</f>
        <v>0</v>
      </c>
      <c r="H425" s="99">
        <f>unique_contracts!R420</f>
        <v>0</v>
      </c>
      <c r="I425" s="99">
        <f>unique_contracts!V420</f>
        <v>0</v>
      </c>
      <c r="J425" s="118" t="str">
        <f>unique_contracts!AB420</f>
        <v>Buy</v>
      </c>
      <c r="K425" s="99">
        <f>unique_contracts!AM420</f>
        <v>2015</v>
      </c>
      <c r="L425" s="99">
        <f>unique_contracts!AN420</f>
        <v>4</v>
      </c>
      <c r="M425" s="99">
        <f>unique_contracts!AO420</f>
        <v>1</v>
      </c>
      <c r="N425" s="99">
        <f>unique_contracts!AP420</f>
        <v>2025</v>
      </c>
      <c r="O425" s="99">
        <f>unique_contracts!AQ420</f>
        <v>3</v>
      </c>
      <c r="P425" s="99">
        <f>unique_contracts!AR420</f>
        <v>31</v>
      </c>
      <c r="Q425" s="99" t="str">
        <f>unique_contracts!BP420</f>
        <v>EnergyCapacity</v>
      </c>
      <c r="R425" s="99">
        <f t="shared" si="42"/>
        <v>1</v>
      </c>
      <c r="S425" s="99" t="str">
        <f>IFERROR(IF(AND(I425&gt;0,E425="NotHybrid"),_xlfn.CONCAT(MAX(MIN(ROUNDDOWN(I425/D425,0),8),4),INDEX(resources!$G:$G,MATCH(B425,resources!$A:$A,0))),INDEX(resources!$G:$G,MATCH(B425,resources!$A:$A,0))),"n/a")</f>
        <v>small_hydro</v>
      </c>
      <c r="T425" s="99" t="str">
        <f t="shared" si="43"/>
        <v>n/a</v>
      </c>
      <c r="U425" s="99" t="str">
        <f t="shared" si="44"/>
        <v>small_hydro</v>
      </c>
      <c r="V425" s="99">
        <f t="shared" si="45"/>
        <v>2015</v>
      </c>
      <c r="W425" s="99">
        <f t="shared" si="46"/>
        <v>2024</v>
      </c>
      <c r="X425" s="116">
        <f t="shared" si="47"/>
        <v>1</v>
      </c>
      <c r="Y425" s="116">
        <f t="shared" si="48"/>
        <v>1</v>
      </c>
      <c r="Z425" s="99">
        <f>MIN((IFERROR(IF(AND($V425&lt;=Z$1,$W425&gt;=Z$1),INDEX(Reliability!E$23:E$50,MATCH($S425,Reliability!$C$23:$C$50,0)),0),0)*IF($T425="n/a",$D425*$Y425,$G425)+IFERROR(IF(AND($V425&lt;=Z$1,$W425&gt;=Z$1),INDEX(Reliability!E$23:E$50,MATCH($T425,Reliability!$C$23:$C$50,0)),0),0)*$H425*$X425*$Y425),$D425)*$R425</f>
        <v>0.35528606110869054</v>
      </c>
      <c r="AA425" s="99">
        <f>MIN((IFERROR(IF(AND($V425&lt;=AA$1,$W425&gt;=AA$1),INDEX(Reliability!F$23:F$50,MATCH($S425,Reliability!$C$23:$C$50,0)),0),0)*IF($T425="n/a",$D425*$Y425,$G425)+IFERROR(IF(AND($V425&lt;=AA$1,$W425&gt;=AA$1),INDEX(Reliability!F$23:F$50,MATCH($T425,Reliability!$C$23:$C$50,0)),0),0)*$H425*$X425*$Y425),$D425)*$R425</f>
        <v>0</v>
      </c>
      <c r="AB425" s="99">
        <f>MIN((IFERROR(IF(AND($V425&lt;=AB$1,$W425&gt;=AB$1),INDEX(Reliability!G$23:G$50,MATCH($S425,Reliability!$C$23:$C$50,0)),0),0)*IF($T425="n/a",$D425*$Y425,$G425)+IFERROR(IF(AND($V425&lt;=AB$1,$W425&gt;=AB$1),INDEX(Reliability!G$23:G$50,MATCH($T425,Reliability!$C$23:$C$50,0)),0),0)*$H425*$X425*$Y425),$D425)*$R425</f>
        <v>0</v>
      </c>
      <c r="AC425" s="99">
        <f>MIN((IFERROR(IF(AND($V425&lt;=AC$1,$W425&gt;=AC$1),INDEX(Reliability!H$23:H$50,MATCH($S425,Reliability!$C$23:$C$50,0)),0),0)*IF($T425="n/a",$D425*$Y425,$G425)+IFERROR(IF(AND($V425&lt;=AC$1,$W425&gt;=AC$1),INDEX(Reliability!H$23:H$50,MATCH($T425,Reliability!$C$23:$C$50,0)),0),0)*$H425*$X425*$Y425),$D425)*$R425</f>
        <v>0</v>
      </c>
      <c r="AD425" s="99">
        <f>MIN((IFERROR(IF(AND($V425&lt;=AD$1,$W425&gt;=AD$1),INDEX(Reliability!I$23:I$50,MATCH($S425,Reliability!$C$23:$C$50,0)),0),0)*IF($T425="n/a",$D425*$Y425,$G425)+IFERROR(IF(AND($V425&lt;=AD$1,$W425&gt;=AD$1),INDEX(Reliability!I$23:I$50,MATCH($T425,Reliability!$C$23:$C$50,0)),0),0)*$H425*$X425*$Y425),$D425)*$R425</f>
        <v>0</v>
      </c>
      <c r="AE425" s="99">
        <f>MIN((IFERROR(IF(AND($V425&lt;=AE$1,$W425&gt;=AE$1),INDEX(Reliability!J$23:J$50,MATCH($S425,Reliability!$C$23:$C$50,0)),0),0)*IF($T425="n/a",$D425*$Y425,$G425)+IFERROR(IF(AND($V425&lt;=AE$1,$W425&gt;=AE$1),INDEX(Reliability!J$23:J$50,MATCH($T425,Reliability!$C$23:$C$50,0)),0),0)*$H425*$X425*$Y425),$D425)*$R425</f>
        <v>0</v>
      </c>
      <c r="AF425" s="99">
        <f>MIN((IFERROR(IF(AND($V425&lt;=AF$1,$W425&gt;=AF$1),INDEX(Reliability!K$23:K$50,MATCH($S425,Reliability!$C$23:$C$50,0)),0),0)*IF($T425="n/a",$D425*$Y425,$G425)+IFERROR(IF(AND($V425&lt;=AF$1,$W425&gt;=AF$1),INDEX(Reliability!K$23:K$50,MATCH($T425,Reliability!$C$23:$C$50,0)),0),0)*$H425*$X425*$Y425),$D425)*$R425</f>
        <v>0</v>
      </c>
      <c r="AG425" s="99">
        <f>MIN((IFERROR(IF(AND($V425&lt;=AG$1,$W425&gt;=AG$1),INDEX(Reliability!L$23:L$50,MATCH($S425,Reliability!$C$23:$C$50,0)),0),0)*IF($T425="n/a",$D425*$Y425,$G425)+IFERROR(IF(AND($V425&lt;=AG$1,$W425&gt;=AG$1),INDEX(Reliability!L$23:L$50,MATCH($T425,Reliability!$C$23:$C$50,0)),0),0)*$H425*$X425*$Y425),$D425)*$R425</f>
        <v>0</v>
      </c>
      <c r="AH425" s="99">
        <f>MIN((IFERROR(IF(AND($V425&lt;=AH$1,$W425&gt;=AH$1),INDEX(Reliability!M$23:M$50,MATCH($S425,Reliability!$C$23:$C$50,0)),0),0)*IF($T425="n/a",$D425*$Y425,$G425)+IFERROR(IF(AND($V425&lt;=AH$1,$W425&gt;=AH$1),INDEX(Reliability!M$23:M$50,MATCH($T425,Reliability!$C$23:$C$50,0)),0),0)*$H425*$X425*$Y425),$D425)*$R425</f>
        <v>0</v>
      </c>
      <c r="AI425" s="99">
        <f>MIN((IFERROR(IF(AND($V425&lt;=AI$1,$W425&gt;=AI$1),INDEX(Reliability!N$23:N$50,MATCH($S425,Reliability!$C$23:$C$50,0)),0),0)*IF($T425="n/a",$D425*$Y425,$G425)+IFERROR(IF(AND($V425&lt;=AI$1,$W425&gt;=AI$1),INDEX(Reliability!N$23:N$50,MATCH($T425,Reliability!$C$23:$C$50,0)),0),0)*$H425*$X425*$Y425),$D425)*$R425</f>
        <v>0</v>
      </c>
      <c r="AJ425" s="99">
        <f>MIN((IFERROR(IF(AND($V425&lt;=AJ$1,$W425&gt;=AJ$1),INDEX(Reliability!O$23:O$50,MATCH($S425,Reliability!$C$23:$C$50,0)),0),0)*IF($T425="n/a",$D425*$Y425,$G425)+IFERROR(IF(AND($V425&lt;=AJ$1,$W425&gt;=AJ$1),INDEX(Reliability!O$23:O$50,MATCH($T425,Reliability!$C$23:$C$50,0)),0),0)*$H425*$X425*$Y425),$D425)*$R425</f>
        <v>0</v>
      </c>
      <c r="AK425" s="99">
        <f>MIN((IFERROR(IF(AND($V425&lt;=AK$1,$W425&gt;=AK$1),INDEX(Reliability!P$23:P$50,MATCH($S425,Reliability!$C$23:$C$50,0)),0),0)*IF($T425="n/a",$D425*$Y425,$G425)+IFERROR(IF(AND($V425&lt;=AK$1,$W425&gt;=AK$1),INDEX(Reliability!P$23:P$50,MATCH($T425,Reliability!$C$23:$C$50,0)),0),0)*$H425*$X425*$Y425),$D425)*$R425</f>
        <v>0</v>
      </c>
    </row>
    <row r="426" spans="2:37" x14ac:dyDescent="0.25">
      <c r="B426" s="118" t="str">
        <f>unique_contracts!B421</f>
        <v>CAVLSR_2_RSOLAR</v>
      </c>
      <c r="C426" s="99" t="str">
        <f>unique_contracts!D421</f>
        <v>Online</v>
      </c>
      <c r="D426" s="117">
        <f>unique_contracts!J421</f>
        <v>210</v>
      </c>
      <c r="E426" s="99">
        <f>unique_contracts!M421</f>
        <v>0</v>
      </c>
      <c r="F426" s="99">
        <f>unique_contracts!N421</f>
        <v>0</v>
      </c>
      <c r="G426" s="99">
        <f>unique_contracts!P421</f>
        <v>0</v>
      </c>
      <c r="H426" s="99">
        <f>unique_contracts!R421</f>
        <v>0</v>
      </c>
      <c r="I426" s="99">
        <f>unique_contracts!V421</f>
        <v>0</v>
      </c>
      <c r="J426" s="118" t="str">
        <f>unique_contracts!AB421</f>
        <v>Buy</v>
      </c>
      <c r="K426" s="99">
        <f>unique_contracts!AM421</f>
        <v>2013</v>
      </c>
      <c r="L426" s="99">
        <f>unique_contracts!AN421</f>
        <v>10</v>
      </c>
      <c r="M426" s="99">
        <f>unique_contracts!AO421</f>
        <v>31</v>
      </c>
      <c r="N426" s="99">
        <f>unique_contracts!AP421</f>
        <v>2038</v>
      </c>
      <c r="O426" s="99">
        <f>unique_contracts!AQ421</f>
        <v>10</v>
      </c>
      <c r="P426" s="99">
        <f>unique_contracts!AR421</f>
        <v>30</v>
      </c>
      <c r="Q426" s="99" t="str">
        <f>unique_contracts!BP421</f>
        <v>EnergyCapacity</v>
      </c>
      <c r="R426" s="99">
        <f t="shared" si="42"/>
        <v>1</v>
      </c>
      <c r="S426" s="99" t="str">
        <f>IFERROR(IF(AND(I426&gt;0,E426="NotHybrid"),_xlfn.CONCAT(MAX(MIN(ROUNDDOWN(I426/D426,0),8),4),INDEX(resources!$G:$G,MATCH(B426,resources!$A:$A,0))),INDEX(resources!$G:$G,MATCH(B426,resources!$A:$A,0))),"n/a")</f>
        <v>utility_pv</v>
      </c>
      <c r="T426" s="99" t="str">
        <f t="shared" si="43"/>
        <v>n/a</v>
      </c>
      <c r="U426" s="99" t="str">
        <f t="shared" si="44"/>
        <v>utility_pv</v>
      </c>
      <c r="V426" s="99">
        <f t="shared" si="45"/>
        <v>2014</v>
      </c>
      <c r="W426" s="99">
        <f t="shared" si="46"/>
        <v>2038</v>
      </c>
      <c r="X426" s="116">
        <f t="shared" si="47"/>
        <v>1</v>
      </c>
      <c r="Y426" s="116">
        <f t="shared" si="48"/>
        <v>1</v>
      </c>
      <c r="Z426" s="99">
        <f>MIN((IFERROR(IF(AND($V426&lt;=Z$1,$W426&gt;=Z$1),INDEX(Reliability!E$23:E$50,MATCH($S426,Reliability!$C$23:$C$50,0)),0),0)*IF($T426="n/a",$D426*$Y426,$G426)+IFERROR(IF(AND($V426&lt;=Z$1,$W426&gt;=Z$1),INDEX(Reliability!E$23:E$50,MATCH($T426,Reliability!$C$23:$C$50,0)),0),0)*$H426*$X426*$Y426),$D426)*$R426</f>
        <v>26.11262672609222</v>
      </c>
      <c r="AA426" s="99">
        <f>MIN((IFERROR(IF(AND($V426&lt;=AA$1,$W426&gt;=AA$1),INDEX(Reliability!F$23:F$50,MATCH($S426,Reliability!$C$23:$C$50,0)),0),0)*IF($T426="n/a",$D426*$Y426,$G426)+IFERROR(IF(AND($V426&lt;=AA$1,$W426&gt;=AA$1),INDEX(Reliability!F$23:F$50,MATCH($T426,Reliability!$C$23:$C$50,0)),0),0)*$H426*$X426*$Y426),$D426)*$R426</f>
        <v>25.416183036997282</v>
      </c>
      <c r="AB426" s="99">
        <f>MIN((IFERROR(IF(AND($V426&lt;=AB$1,$W426&gt;=AB$1),INDEX(Reliability!G$23:G$50,MATCH($S426,Reliability!$C$23:$C$50,0)),0),0)*IF($T426="n/a",$D426*$Y426,$G426)+IFERROR(IF(AND($V426&lt;=AB$1,$W426&gt;=AB$1),INDEX(Reliability!G$23:G$50,MATCH($T426,Reliability!$C$23:$C$50,0)),0),0)*$H426*$X426*$Y426),$D426)*$R426</f>
        <v>24.719739347902344</v>
      </c>
      <c r="AC426" s="99">
        <f>MIN((IFERROR(IF(AND($V426&lt;=AC$1,$W426&gt;=AC$1),INDEX(Reliability!H$23:H$50,MATCH($S426,Reliability!$C$23:$C$50,0)),0),0)*IF($T426="n/a",$D426*$Y426,$G426)+IFERROR(IF(AND($V426&lt;=AC$1,$W426&gt;=AC$1),INDEX(Reliability!H$23:H$50,MATCH($T426,Reliability!$C$23:$C$50,0)),0),0)*$H426*$X426*$Y426),$D426)*$R426</f>
        <v>21.034029953578152</v>
      </c>
      <c r="AD426" s="99">
        <f>MIN((IFERROR(IF(AND($V426&lt;=AD$1,$W426&gt;=AD$1),INDEX(Reliability!I$23:I$50,MATCH($S426,Reliability!$C$23:$C$50,0)),0),0)*IF($T426="n/a",$D426*$Y426,$G426)+IFERROR(IF(AND($V426&lt;=AD$1,$W426&gt;=AD$1),INDEX(Reliability!I$23:I$50,MATCH($T426,Reliability!$C$23:$C$50,0)),0),0)*$H426*$X426*$Y426),$D426)*$R426</f>
        <v>17.348320559253963</v>
      </c>
      <c r="AE426" s="99">
        <f>MIN((IFERROR(IF(AND($V426&lt;=AE$1,$W426&gt;=AE$1),INDEX(Reliability!J$23:J$50,MATCH($S426,Reliability!$C$23:$C$50,0)),0),0)*IF($T426="n/a",$D426*$Y426,$G426)+IFERROR(IF(AND($V426&lt;=AE$1,$W426&gt;=AE$1),INDEX(Reliability!J$23:J$50,MATCH($T426,Reliability!$C$23:$C$50,0)),0),0)*$H426*$X426*$Y426),$D426)*$R426</f>
        <v>16.086968635515539</v>
      </c>
      <c r="AF426" s="99">
        <f>MIN((IFERROR(IF(AND($V426&lt;=AF$1,$W426&gt;=AF$1),INDEX(Reliability!K$23:K$50,MATCH($S426,Reliability!$C$23:$C$50,0)),0),0)*IF($T426="n/a",$D426*$Y426,$G426)+IFERROR(IF(AND($V426&lt;=AF$1,$W426&gt;=AF$1),INDEX(Reliability!K$23:K$50,MATCH($T426,Reliability!$C$23:$C$50,0)),0),0)*$H426*$X426*$Y426),$D426)*$R426</f>
        <v>14.825616711777116</v>
      </c>
      <c r="AG426" s="99">
        <f>MIN((IFERROR(IF(AND($V426&lt;=AG$1,$W426&gt;=AG$1),INDEX(Reliability!L$23:L$50,MATCH($S426,Reliability!$C$23:$C$50,0)),0),0)*IF($T426="n/a",$D426*$Y426,$G426)+IFERROR(IF(AND($V426&lt;=AG$1,$W426&gt;=AG$1),INDEX(Reliability!L$23:L$50,MATCH($T426,Reliability!$C$23:$C$50,0)),0),0)*$H426*$X426*$Y426),$D426)*$R426</f>
        <v>14.54849336942169</v>
      </c>
      <c r="AH426" s="99">
        <f>MIN((IFERROR(IF(AND($V426&lt;=AH$1,$W426&gt;=AH$1),INDEX(Reliability!M$23:M$50,MATCH($S426,Reliability!$C$23:$C$50,0)),0),0)*IF($T426="n/a",$D426*$Y426,$G426)+IFERROR(IF(AND($V426&lt;=AH$1,$W426&gt;=AH$1),INDEX(Reliability!M$23:M$50,MATCH($T426,Reliability!$C$23:$C$50,0)),0),0)*$H426*$X426*$Y426),$D426)*$R426</f>
        <v>14.271370027066267</v>
      </c>
      <c r="AI426" s="99">
        <f>MIN((IFERROR(IF(AND($V426&lt;=AI$1,$W426&gt;=AI$1),INDEX(Reliability!N$23:N$50,MATCH($S426,Reliability!$C$23:$C$50,0)),0),0)*IF($T426="n/a",$D426*$Y426,$G426)+IFERROR(IF(AND($V426&lt;=AI$1,$W426&gt;=AI$1),INDEX(Reliability!N$23:N$50,MATCH($T426,Reliability!$C$23:$C$50,0)),0),0)*$H426*$X426*$Y426),$D426)*$R426</f>
        <v>13.994246684710843</v>
      </c>
      <c r="AJ426" s="99">
        <f>MIN((IFERROR(IF(AND($V426&lt;=AJ$1,$W426&gt;=AJ$1),INDEX(Reliability!O$23:O$50,MATCH($S426,Reliability!$C$23:$C$50,0)),0),0)*IF($T426="n/a",$D426*$Y426,$G426)+IFERROR(IF(AND($V426&lt;=AJ$1,$W426&gt;=AJ$1),INDEX(Reliability!O$23:O$50,MATCH($T426,Reliability!$C$23:$C$50,0)),0),0)*$H426*$X426*$Y426),$D426)*$R426</f>
        <v>13.717123342355418</v>
      </c>
      <c r="AK426" s="99">
        <f>MIN((IFERROR(IF(AND($V426&lt;=AK$1,$W426&gt;=AK$1),INDEX(Reliability!P$23:P$50,MATCH($S426,Reliability!$C$23:$C$50,0)),0),0)*IF($T426="n/a",$D426*$Y426,$G426)+IFERROR(IF(AND($V426&lt;=AK$1,$W426&gt;=AK$1),INDEX(Reliability!P$23:P$50,MATCH($T426,Reliability!$C$23:$C$50,0)),0),0)*$H426*$X426*$Y426),$D426)*$R426</f>
        <v>13.44</v>
      </c>
    </row>
    <row r="427" spans="2:37" x14ac:dyDescent="0.25">
      <c r="B427" s="118" t="str">
        <f>unique_contracts!B422</f>
        <v>CAVLSR_2_BSOLAR</v>
      </c>
      <c r="C427" s="99" t="str">
        <f>unique_contracts!D422</f>
        <v>Online</v>
      </c>
      <c r="D427" s="117">
        <f>unique_contracts!J422</f>
        <v>40</v>
      </c>
      <c r="E427" s="99">
        <f>unique_contracts!M422</f>
        <v>0</v>
      </c>
      <c r="F427" s="99">
        <f>unique_contracts!N422</f>
        <v>0</v>
      </c>
      <c r="G427" s="99">
        <f>unique_contracts!P422</f>
        <v>0</v>
      </c>
      <c r="H427" s="99">
        <f>unique_contracts!R422</f>
        <v>0</v>
      </c>
      <c r="I427" s="99">
        <f>unique_contracts!V422</f>
        <v>0</v>
      </c>
      <c r="J427" s="118" t="str">
        <f>unique_contracts!AB422</f>
        <v>Buy</v>
      </c>
      <c r="K427" s="99">
        <f>unique_contracts!AM422</f>
        <v>2013</v>
      </c>
      <c r="L427" s="99">
        <f>unique_contracts!AN422</f>
        <v>10</v>
      </c>
      <c r="M427" s="99">
        <f>unique_contracts!AO422</f>
        <v>1</v>
      </c>
      <c r="N427" s="99">
        <f>unique_contracts!AP422</f>
        <v>2038</v>
      </c>
      <c r="O427" s="99">
        <f>unique_contracts!AQ422</f>
        <v>9</v>
      </c>
      <c r="P427" s="99">
        <f>unique_contracts!AR422</f>
        <v>30</v>
      </c>
      <c r="Q427" s="99" t="str">
        <f>unique_contracts!BP422</f>
        <v>EnergyCapacity</v>
      </c>
      <c r="R427" s="99">
        <f t="shared" si="42"/>
        <v>1</v>
      </c>
      <c r="S427" s="99" t="str">
        <f>IFERROR(IF(AND(I427&gt;0,E427="NotHybrid"),_xlfn.CONCAT(MAX(MIN(ROUNDDOWN(I427/D427,0),8),4),INDEX(resources!$G:$G,MATCH(B427,resources!$A:$A,0))),INDEX(resources!$G:$G,MATCH(B427,resources!$A:$A,0))),"n/a")</f>
        <v>utility_pv</v>
      </c>
      <c r="T427" s="99" t="str">
        <f t="shared" si="43"/>
        <v>n/a</v>
      </c>
      <c r="U427" s="99" t="str">
        <f t="shared" si="44"/>
        <v>utility_pv</v>
      </c>
      <c r="V427" s="99">
        <f t="shared" si="45"/>
        <v>2014</v>
      </c>
      <c r="W427" s="99">
        <f t="shared" si="46"/>
        <v>2037</v>
      </c>
      <c r="X427" s="116">
        <f t="shared" si="47"/>
        <v>1</v>
      </c>
      <c r="Y427" s="116">
        <f t="shared" si="48"/>
        <v>1</v>
      </c>
      <c r="Z427" s="99">
        <f>MIN((IFERROR(IF(AND($V427&lt;=Z$1,$W427&gt;=Z$1),INDEX(Reliability!E$23:E$50,MATCH($S427,Reliability!$C$23:$C$50,0)),0),0)*IF($T427="n/a",$D427*$Y427,$G427)+IFERROR(IF(AND($V427&lt;=Z$1,$W427&gt;=Z$1),INDEX(Reliability!E$23:E$50,MATCH($T427,Reliability!$C$23:$C$50,0)),0),0)*$H427*$X427*$Y427),$D427)*$R427</f>
        <v>4.9738336621128036</v>
      </c>
      <c r="AA427" s="99">
        <f>MIN((IFERROR(IF(AND($V427&lt;=AA$1,$W427&gt;=AA$1),INDEX(Reliability!F$23:F$50,MATCH($S427,Reliability!$C$23:$C$50,0)),0),0)*IF($T427="n/a",$D427*$Y427,$G427)+IFERROR(IF(AND($V427&lt;=AA$1,$W427&gt;=AA$1),INDEX(Reliability!F$23:F$50,MATCH($T427,Reliability!$C$23:$C$50,0)),0),0)*$H427*$X427*$Y427),$D427)*$R427</f>
        <v>4.8411777213328158</v>
      </c>
      <c r="AB427" s="99">
        <f>MIN((IFERROR(IF(AND($V427&lt;=AB$1,$W427&gt;=AB$1),INDEX(Reliability!G$23:G$50,MATCH($S427,Reliability!$C$23:$C$50,0)),0),0)*IF($T427="n/a",$D427*$Y427,$G427)+IFERROR(IF(AND($V427&lt;=AB$1,$W427&gt;=AB$1),INDEX(Reliability!G$23:G$50,MATCH($T427,Reliability!$C$23:$C$50,0)),0),0)*$H427*$X427*$Y427),$D427)*$R427</f>
        <v>4.708521780552827</v>
      </c>
      <c r="AC427" s="99">
        <f>MIN((IFERROR(IF(AND($V427&lt;=AC$1,$W427&gt;=AC$1),INDEX(Reliability!H$23:H$50,MATCH($S427,Reliability!$C$23:$C$50,0)),0),0)*IF($T427="n/a",$D427*$Y427,$G427)+IFERROR(IF(AND($V427&lt;=AC$1,$W427&gt;=AC$1),INDEX(Reliability!H$23:H$50,MATCH($T427,Reliability!$C$23:$C$50,0)),0),0)*$H427*$X427*$Y427),$D427)*$R427</f>
        <v>4.0064818959196478</v>
      </c>
      <c r="AD427" s="99">
        <f>MIN((IFERROR(IF(AND($V427&lt;=AD$1,$W427&gt;=AD$1),INDEX(Reliability!I$23:I$50,MATCH($S427,Reliability!$C$23:$C$50,0)),0),0)*IF($T427="n/a",$D427*$Y427,$G427)+IFERROR(IF(AND($V427&lt;=AD$1,$W427&gt;=AD$1),INDEX(Reliability!I$23:I$50,MATCH($T427,Reliability!$C$23:$C$50,0)),0),0)*$H427*$X427*$Y427),$D427)*$R427</f>
        <v>3.3044420112864694</v>
      </c>
      <c r="AE427" s="99">
        <f>MIN((IFERROR(IF(AND($V427&lt;=AE$1,$W427&gt;=AE$1),INDEX(Reliability!J$23:J$50,MATCH($S427,Reliability!$C$23:$C$50,0)),0),0)*IF($T427="n/a",$D427*$Y427,$G427)+IFERROR(IF(AND($V427&lt;=AE$1,$W427&gt;=AE$1),INDEX(Reliability!J$23:J$50,MATCH($T427,Reliability!$C$23:$C$50,0)),0),0)*$H427*$X427*$Y427),$D427)*$R427</f>
        <v>3.0641845020029601</v>
      </c>
      <c r="AF427" s="99">
        <f>MIN((IFERROR(IF(AND($V427&lt;=AF$1,$W427&gt;=AF$1),INDEX(Reliability!K$23:K$50,MATCH($S427,Reliability!$C$23:$C$50,0)),0),0)*IF($T427="n/a",$D427*$Y427,$G427)+IFERROR(IF(AND($V427&lt;=AF$1,$W427&gt;=AF$1),INDEX(Reliability!K$23:K$50,MATCH($T427,Reliability!$C$23:$C$50,0)),0),0)*$H427*$X427*$Y427),$D427)*$R427</f>
        <v>2.8239269927194504</v>
      </c>
      <c r="AG427" s="99">
        <f>MIN((IFERROR(IF(AND($V427&lt;=AG$1,$W427&gt;=AG$1),INDEX(Reliability!L$23:L$50,MATCH($S427,Reliability!$C$23:$C$50,0)),0),0)*IF($T427="n/a",$D427*$Y427,$G427)+IFERROR(IF(AND($V427&lt;=AG$1,$W427&gt;=AG$1),INDEX(Reliability!L$23:L$50,MATCH($T427,Reliability!$C$23:$C$50,0)),0),0)*$H427*$X427*$Y427),$D427)*$R427</f>
        <v>2.7711415941755604</v>
      </c>
      <c r="AH427" s="99">
        <f>MIN((IFERROR(IF(AND($V427&lt;=AH$1,$W427&gt;=AH$1),INDEX(Reliability!M$23:M$50,MATCH($S427,Reliability!$C$23:$C$50,0)),0),0)*IF($T427="n/a",$D427*$Y427,$G427)+IFERROR(IF(AND($V427&lt;=AH$1,$W427&gt;=AH$1),INDEX(Reliability!M$23:M$50,MATCH($T427,Reliability!$C$23:$C$50,0)),0),0)*$H427*$X427*$Y427),$D427)*$R427</f>
        <v>2.71835619563167</v>
      </c>
      <c r="AI427" s="99">
        <f>MIN((IFERROR(IF(AND($V427&lt;=AI$1,$W427&gt;=AI$1),INDEX(Reliability!N$23:N$50,MATCH($S427,Reliability!$C$23:$C$50,0)),0),0)*IF($T427="n/a",$D427*$Y427,$G427)+IFERROR(IF(AND($V427&lt;=AI$1,$W427&gt;=AI$1),INDEX(Reliability!N$23:N$50,MATCH($T427,Reliability!$C$23:$C$50,0)),0),0)*$H427*$X427*$Y427),$D427)*$R427</f>
        <v>2.6655707970877796</v>
      </c>
      <c r="AJ427" s="99">
        <f>MIN((IFERROR(IF(AND($V427&lt;=AJ$1,$W427&gt;=AJ$1),INDEX(Reliability!O$23:O$50,MATCH($S427,Reliability!$C$23:$C$50,0)),0),0)*IF($T427="n/a",$D427*$Y427,$G427)+IFERROR(IF(AND($V427&lt;=AJ$1,$W427&gt;=AJ$1),INDEX(Reliability!O$23:O$50,MATCH($T427,Reliability!$C$23:$C$50,0)),0),0)*$H427*$X427*$Y427),$D427)*$R427</f>
        <v>2.6127853985438891</v>
      </c>
      <c r="AK427" s="99">
        <f>MIN((IFERROR(IF(AND($V427&lt;=AK$1,$W427&gt;=AK$1),INDEX(Reliability!P$23:P$50,MATCH($S427,Reliability!$C$23:$C$50,0)),0),0)*IF($T427="n/a",$D427*$Y427,$G427)+IFERROR(IF(AND($V427&lt;=AK$1,$W427&gt;=AK$1),INDEX(Reliability!P$23:P$50,MATCH($T427,Reliability!$C$23:$C$50,0)),0),0)*$H427*$X427*$Y427),$D427)*$R427</f>
        <v>2.56</v>
      </c>
    </row>
    <row r="428" spans="2:37" x14ac:dyDescent="0.25">
      <c r="B428" s="118" t="str">
        <f>unique_contracts!B423</f>
        <v>_NEW_GENERIC_SOLAR_1AXIS</v>
      </c>
      <c r="C428" s="99" t="str">
        <f>unique_contracts!D423</f>
        <v>Development</v>
      </c>
      <c r="D428" s="117">
        <f>unique_contracts!J423</f>
        <v>3</v>
      </c>
      <c r="E428" s="99">
        <f>unique_contracts!M423</f>
        <v>0</v>
      </c>
      <c r="F428" s="99">
        <f>unique_contracts!N423</f>
        <v>0</v>
      </c>
      <c r="G428" s="99">
        <f>unique_contracts!P423</f>
        <v>0</v>
      </c>
      <c r="H428" s="99">
        <f>unique_contracts!R423</f>
        <v>0</v>
      </c>
      <c r="I428" s="99">
        <f>unique_contracts!V423</f>
        <v>0</v>
      </c>
      <c r="J428" s="118" t="str">
        <f>unique_contracts!AB423</f>
        <v>Buy</v>
      </c>
      <c r="K428" s="99">
        <f>unique_contracts!AM423</f>
        <v>0</v>
      </c>
      <c r="L428" s="99">
        <f>unique_contracts!AN423</f>
        <v>0</v>
      </c>
      <c r="M428" s="99">
        <f>unique_contracts!AO423</f>
        <v>0</v>
      </c>
      <c r="N428" s="99">
        <f>unique_contracts!AP423</f>
        <v>0</v>
      </c>
      <c r="O428" s="99">
        <f>unique_contracts!AQ423</f>
        <v>0</v>
      </c>
      <c r="P428" s="99">
        <f>unique_contracts!AR423</f>
        <v>0</v>
      </c>
      <c r="Q428" s="99" t="str">
        <f>unique_contracts!BP423</f>
        <v>EnergyCapacity</v>
      </c>
      <c r="R428" s="99">
        <f t="shared" si="42"/>
        <v>1</v>
      </c>
      <c r="S428" s="99" t="str">
        <f>IFERROR(IF(AND(I428&gt;0,E428="NotHybrid"),_xlfn.CONCAT(MAX(MIN(ROUNDDOWN(I428/D428,0),8),4),INDEX(resources!$G:$G,MATCH(B428,resources!$A:$A,0))),INDEX(resources!$G:$G,MATCH(B428,resources!$A:$A,0))),"n/a")</f>
        <v>utility_pv</v>
      </c>
      <c r="T428" s="99" t="str">
        <f t="shared" si="43"/>
        <v>n/a</v>
      </c>
      <c r="U428" s="99" t="str">
        <f t="shared" si="44"/>
        <v>utility_pv</v>
      </c>
      <c r="V428" s="99">
        <f t="shared" si="45"/>
        <v>0</v>
      </c>
      <c r="W428" s="99">
        <f t="shared" si="46"/>
        <v>0</v>
      </c>
      <c r="X428" s="116">
        <f t="shared" si="47"/>
        <v>1</v>
      </c>
      <c r="Y428" s="116">
        <f t="shared" si="48"/>
        <v>1</v>
      </c>
      <c r="Z428" s="99">
        <f>MIN((IFERROR(IF(AND($V428&lt;=Z$1,$W428&gt;=Z$1),INDEX(Reliability!E$23:E$50,MATCH($S428,Reliability!$C$23:$C$50,0)),0),0)*IF($T428="n/a",$D428*$Y428,$G428)+IFERROR(IF(AND($V428&lt;=Z$1,$W428&gt;=Z$1),INDEX(Reliability!E$23:E$50,MATCH($T428,Reliability!$C$23:$C$50,0)),0),0)*$H428*$X428*$Y428),$D428)*$R428</f>
        <v>0</v>
      </c>
      <c r="AA428" s="99">
        <f>MIN((IFERROR(IF(AND($V428&lt;=AA$1,$W428&gt;=AA$1),INDEX(Reliability!F$23:F$50,MATCH($S428,Reliability!$C$23:$C$50,0)),0),0)*IF($T428="n/a",$D428*$Y428,$G428)+IFERROR(IF(AND($V428&lt;=AA$1,$W428&gt;=AA$1),INDEX(Reliability!F$23:F$50,MATCH($T428,Reliability!$C$23:$C$50,0)),0),0)*$H428*$X428*$Y428),$D428)*$R428</f>
        <v>0</v>
      </c>
      <c r="AB428" s="99">
        <f>MIN((IFERROR(IF(AND($V428&lt;=AB$1,$W428&gt;=AB$1),INDEX(Reliability!G$23:G$50,MATCH($S428,Reliability!$C$23:$C$50,0)),0),0)*IF($T428="n/a",$D428*$Y428,$G428)+IFERROR(IF(AND($V428&lt;=AB$1,$W428&gt;=AB$1),INDEX(Reliability!G$23:G$50,MATCH($T428,Reliability!$C$23:$C$50,0)),0),0)*$H428*$X428*$Y428),$D428)*$R428</f>
        <v>0</v>
      </c>
      <c r="AC428" s="99">
        <f>MIN((IFERROR(IF(AND($V428&lt;=AC$1,$W428&gt;=AC$1),INDEX(Reliability!H$23:H$50,MATCH($S428,Reliability!$C$23:$C$50,0)),0),0)*IF($T428="n/a",$D428*$Y428,$G428)+IFERROR(IF(AND($V428&lt;=AC$1,$W428&gt;=AC$1),INDEX(Reliability!H$23:H$50,MATCH($T428,Reliability!$C$23:$C$50,0)),0),0)*$H428*$X428*$Y428),$D428)*$R428</f>
        <v>0</v>
      </c>
      <c r="AD428" s="99">
        <f>MIN((IFERROR(IF(AND($V428&lt;=AD$1,$W428&gt;=AD$1),INDEX(Reliability!I$23:I$50,MATCH($S428,Reliability!$C$23:$C$50,0)),0),0)*IF($T428="n/a",$D428*$Y428,$G428)+IFERROR(IF(AND($V428&lt;=AD$1,$W428&gt;=AD$1),INDEX(Reliability!I$23:I$50,MATCH($T428,Reliability!$C$23:$C$50,0)),0),0)*$H428*$X428*$Y428),$D428)*$R428</f>
        <v>0</v>
      </c>
      <c r="AE428" s="99">
        <f>MIN((IFERROR(IF(AND($V428&lt;=AE$1,$W428&gt;=AE$1),INDEX(Reliability!J$23:J$50,MATCH($S428,Reliability!$C$23:$C$50,0)),0),0)*IF($T428="n/a",$D428*$Y428,$G428)+IFERROR(IF(AND($V428&lt;=AE$1,$W428&gt;=AE$1),INDEX(Reliability!J$23:J$50,MATCH($T428,Reliability!$C$23:$C$50,0)),0),0)*$H428*$X428*$Y428),$D428)*$R428</f>
        <v>0</v>
      </c>
      <c r="AF428" s="99">
        <f>MIN((IFERROR(IF(AND($V428&lt;=AF$1,$W428&gt;=AF$1),INDEX(Reliability!K$23:K$50,MATCH($S428,Reliability!$C$23:$C$50,0)),0),0)*IF($T428="n/a",$D428*$Y428,$G428)+IFERROR(IF(AND($V428&lt;=AF$1,$W428&gt;=AF$1),INDEX(Reliability!K$23:K$50,MATCH($T428,Reliability!$C$23:$C$50,0)),0),0)*$H428*$X428*$Y428),$D428)*$R428</f>
        <v>0</v>
      </c>
      <c r="AG428" s="99">
        <f>MIN((IFERROR(IF(AND($V428&lt;=AG$1,$W428&gt;=AG$1),INDEX(Reliability!L$23:L$50,MATCH($S428,Reliability!$C$23:$C$50,0)),0),0)*IF($T428="n/a",$D428*$Y428,$G428)+IFERROR(IF(AND($V428&lt;=AG$1,$W428&gt;=AG$1),INDEX(Reliability!L$23:L$50,MATCH($T428,Reliability!$C$23:$C$50,0)),0),0)*$H428*$X428*$Y428),$D428)*$R428</f>
        <v>0</v>
      </c>
      <c r="AH428" s="99">
        <f>MIN((IFERROR(IF(AND($V428&lt;=AH$1,$W428&gt;=AH$1),INDEX(Reliability!M$23:M$50,MATCH($S428,Reliability!$C$23:$C$50,0)),0),0)*IF($T428="n/a",$D428*$Y428,$G428)+IFERROR(IF(AND($V428&lt;=AH$1,$W428&gt;=AH$1),INDEX(Reliability!M$23:M$50,MATCH($T428,Reliability!$C$23:$C$50,0)),0),0)*$H428*$X428*$Y428),$D428)*$R428</f>
        <v>0</v>
      </c>
      <c r="AI428" s="99">
        <f>MIN((IFERROR(IF(AND($V428&lt;=AI$1,$W428&gt;=AI$1),INDEX(Reliability!N$23:N$50,MATCH($S428,Reliability!$C$23:$C$50,0)),0),0)*IF($T428="n/a",$D428*$Y428,$G428)+IFERROR(IF(AND($V428&lt;=AI$1,$W428&gt;=AI$1),INDEX(Reliability!N$23:N$50,MATCH($T428,Reliability!$C$23:$C$50,0)),0),0)*$H428*$X428*$Y428),$D428)*$R428</f>
        <v>0</v>
      </c>
      <c r="AJ428" s="99">
        <f>MIN((IFERROR(IF(AND($V428&lt;=AJ$1,$W428&gt;=AJ$1),INDEX(Reliability!O$23:O$50,MATCH($S428,Reliability!$C$23:$C$50,0)),0),0)*IF($T428="n/a",$D428*$Y428,$G428)+IFERROR(IF(AND($V428&lt;=AJ$1,$W428&gt;=AJ$1),INDEX(Reliability!O$23:O$50,MATCH($T428,Reliability!$C$23:$C$50,0)),0),0)*$H428*$X428*$Y428),$D428)*$R428</f>
        <v>0</v>
      </c>
      <c r="AK428" s="99">
        <f>MIN((IFERROR(IF(AND($V428&lt;=AK$1,$W428&gt;=AK$1),INDEX(Reliability!P$23:P$50,MATCH($S428,Reliability!$C$23:$C$50,0)),0),0)*IF($T428="n/a",$D428*$Y428,$G428)+IFERROR(IF(AND($V428&lt;=AK$1,$W428&gt;=AK$1),INDEX(Reliability!P$23:P$50,MATCH($T428,Reliability!$C$23:$C$50,0)),0),0)*$H428*$X428*$Y428),$D428)*$R428</f>
        <v>0</v>
      </c>
    </row>
    <row r="429" spans="2:37" x14ac:dyDescent="0.25">
      <c r="B429" s="118" t="str">
        <f>unique_contracts!B424</f>
        <v>CARBOU_7_UNIT 1</v>
      </c>
      <c r="C429" s="99" t="str">
        <f>unique_contracts!D424</f>
        <v>Online</v>
      </c>
      <c r="D429" s="117">
        <f>unique_contracts!J424</f>
        <v>24</v>
      </c>
      <c r="E429" s="99">
        <f>unique_contracts!M424</f>
        <v>0</v>
      </c>
      <c r="F429" s="99">
        <f>unique_contracts!N424</f>
        <v>0</v>
      </c>
      <c r="G429" s="99">
        <f>unique_contracts!P424</f>
        <v>0</v>
      </c>
      <c r="H429" s="99">
        <f>unique_contracts!R424</f>
        <v>0</v>
      </c>
      <c r="I429" s="99">
        <f>unique_contracts!V424</f>
        <v>0</v>
      </c>
      <c r="J429" s="118" t="str">
        <f>unique_contracts!AB424</f>
        <v>Owned</v>
      </c>
      <c r="K429" s="99">
        <f>unique_contracts!AM424</f>
        <v>1950</v>
      </c>
      <c r="L429" s="99">
        <f>unique_contracts!AN424</f>
        <v>1</v>
      </c>
      <c r="M429" s="99">
        <f>unique_contracts!AO424</f>
        <v>1</v>
      </c>
      <c r="N429" s="99">
        <f>unique_contracts!AP424</f>
        <v>2099</v>
      </c>
      <c r="O429" s="99">
        <f>unique_contracts!AQ424</f>
        <v>12</v>
      </c>
      <c r="P429" s="99">
        <f>unique_contracts!AR424</f>
        <v>31</v>
      </c>
      <c r="Q429" s="99" t="str">
        <f>unique_contracts!BP424</f>
        <v>EnergyCapacity</v>
      </c>
      <c r="R429" s="99">
        <f t="shared" si="42"/>
        <v>1</v>
      </c>
      <c r="S429" s="99" t="str">
        <f>IFERROR(IF(AND(I429&gt;0,E429="NotHybrid"),_xlfn.CONCAT(MAX(MIN(ROUNDDOWN(I429/D429,0),8),4),INDEX(resources!$G:$G,MATCH(B429,resources!$A:$A,0))),INDEX(resources!$G:$G,MATCH(B429,resources!$A:$A,0))),"n/a")</f>
        <v>hydro</v>
      </c>
      <c r="T429" s="99" t="str">
        <f t="shared" si="43"/>
        <v>n/a</v>
      </c>
      <c r="U429" s="99" t="str">
        <f t="shared" si="44"/>
        <v>hydro</v>
      </c>
      <c r="V429" s="99">
        <f t="shared" si="45"/>
        <v>1950</v>
      </c>
      <c r="W429" s="99">
        <f t="shared" si="46"/>
        <v>2099</v>
      </c>
      <c r="X429" s="116">
        <f t="shared" si="47"/>
        <v>1</v>
      </c>
      <c r="Y429" s="116">
        <f t="shared" si="48"/>
        <v>1</v>
      </c>
      <c r="Z429" s="99">
        <f>MIN((IFERROR(IF(AND($V429&lt;=Z$1,$W429&gt;=Z$1),INDEX(Reliability!E$23:E$50,MATCH($S429,Reliability!$C$23:$C$50,0)),0),0)*IF($T429="n/a",$D429*$Y429,$G429)+IFERROR(IF(AND($V429&lt;=Z$1,$W429&gt;=Z$1),INDEX(Reliability!E$23:E$50,MATCH($T429,Reliability!$C$23:$C$50,0)),0),0)*$H429*$X429*$Y429),$D429)*$R429</f>
        <v>12.194050227485668</v>
      </c>
      <c r="AA429" s="99">
        <f>MIN((IFERROR(IF(AND($V429&lt;=AA$1,$W429&gt;=AA$1),INDEX(Reliability!F$23:F$50,MATCH($S429,Reliability!$C$23:$C$50,0)),0),0)*IF($T429="n/a",$D429*$Y429,$G429)+IFERROR(IF(AND($V429&lt;=AA$1,$W429&gt;=AA$1),INDEX(Reliability!F$23:F$50,MATCH($T429,Reliability!$C$23:$C$50,0)),0),0)*$H429*$X429*$Y429),$D429)*$R429</f>
        <v>12.512780161170575</v>
      </c>
      <c r="AB429" s="99">
        <f>MIN((IFERROR(IF(AND($V429&lt;=AB$1,$W429&gt;=AB$1),INDEX(Reliability!G$23:G$50,MATCH($S429,Reliability!$C$23:$C$50,0)),0),0)*IF($T429="n/a",$D429*$Y429,$G429)+IFERROR(IF(AND($V429&lt;=AB$1,$W429&gt;=AB$1),INDEX(Reliability!G$23:G$50,MATCH($T429,Reliability!$C$23:$C$50,0)),0),0)*$H429*$X429*$Y429),$D429)*$R429</f>
        <v>12.831510094855481</v>
      </c>
      <c r="AC429" s="99">
        <f>MIN((IFERROR(IF(AND($V429&lt;=AC$1,$W429&gt;=AC$1),INDEX(Reliability!H$23:H$50,MATCH($S429,Reliability!$C$23:$C$50,0)),0),0)*IF($T429="n/a",$D429*$Y429,$G429)+IFERROR(IF(AND($V429&lt;=AC$1,$W429&gt;=AC$1),INDEX(Reliability!H$23:H$50,MATCH($T429,Reliability!$C$23:$C$50,0)),0),0)*$H429*$X429*$Y429),$D429)*$R429</f>
        <v>12.5912212393959</v>
      </c>
      <c r="AD429" s="99">
        <f>MIN((IFERROR(IF(AND($V429&lt;=AD$1,$W429&gt;=AD$1),INDEX(Reliability!I$23:I$50,MATCH($S429,Reliability!$C$23:$C$50,0)),0),0)*IF($T429="n/a",$D429*$Y429,$G429)+IFERROR(IF(AND($V429&lt;=AD$1,$W429&gt;=AD$1),INDEX(Reliability!I$23:I$50,MATCH($T429,Reliability!$C$23:$C$50,0)),0),0)*$H429*$X429*$Y429),$D429)*$R429</f>
        <v>12.350932383936321</v>
      </c>
      <c r="AE429" s="99">
        <f>MIN((IFERROR(IF(AND($V429&lt;=AE$1,$W429&gt;=AE$1),INDEX(Reliability!J$23:J$50,MATCH($S429,Reliability!$C$23:$C$50,0)),0),0)*IF($T429="n/a",$D429*$Y429,$G429)+IFERROR(IF(AND($V429&lt;=AE$1,$W429&gt;=AE$1),INDEX(Reliability!J$23:J$50,MATCH($T429,Reliability!$C$23:$C$50,0)),0),0)*$H429*$X429*$Y429),$D429)*$R429</f>
        <v>12.711825270175456</v>
      </c>
      <c r="AF429" s="99">
        <f>MIN((IFERROR(IF(AND($V429&lt;=AF$1,$W429&gt;=AF$1),INDEX(Reliability!K$23:K$50,MATCH($S429,Reliability!$C$23:$C$50,0)),0),0)*IF($T429="n/a",$D429*$Y429,$G429)+IFERROR(IF(AND($V429&lt;=AF$1,$W429&gt;=AF$1),INDEX(Reliability!K$23:K$50,MATCH($T429,Reliability!$C$23:$C$50,0)),0),0)*$H429*$X429*$Y429),$D429)*$R429</f>
        <v>13.072718156414588</v>
      </c>
      <c r="AG429" s="99">
        <f>MIN((IFERROR(IF(AND($V429&lt;=AG$1,$W429&gt;=AG$1),INDEX(Reliability!L$23:L$50,MATCH($S429,Reliability!$C$23:$C$50,0)),0),0)*IF($T429="n/a",$D429*$Y429,$G429)+IFERROR(IF(AND($V429&lt;=AG$1,$W429&gt;=AG$1),INDEX(Reliability!L$23:L$50,MATCH($T429,Reliability!$C$23:$C$50,0)),0),0)*$H429*$X429*$Y429),$D429)*$R429</f>
        <v>12.521397945583416</v>
      </c>
      <c r="AH429" s="99">
        <f>MIN((IFERROR(IF(AND($V429&lt;=AH$1,$W429&gt;=AH$1),INDEX(Reliability!M$23:M$50,MATCH($S429,Reliability!$C$23:$C$50,0)),0),0)*IF($T429="n/a",$D429*$Y429,$G429)+IFERROR(IF(AND($V429&lt;=AH$1,$W429&gt;=AH$1),INDEX(Reliability!M$23:M$50,MATCH($T429,Reliability!$C$23:$C$50,0)),0),0)*$H429*$X429*$Y429),$D429)*$R429</f>
        <v>11.970077734752243</v>
      </c>
      <c r="AI429" s="99">
        <f>MIN((IFERROR(IF(AND($V429&lt;=AI$1,$W429&gt;=AI$1),INDEX(Reliability!N$23:N$50,MATCH($S429,Reliability!$C$23:$C$50,0)),0),0)*IF($T429="n/a",$D429*$Y429,$G429)+IFERROR(IF(AND($V429&lt;=AI$1,$W429&gt;=AI$1),INDEX(Reliability!N$23:N$50,MATCH($T429,Reliability!$C$23:$C$50,0)),0),0)*$H429*$X429*$Y429),$D429)*$R429</f>
        <v>11.418757523921069</v>
      </c>
      <c r="AJ429" s="99">
        <f>MIN((IFERROR(IF(AND($V429&lt;=AJ$1,$W429&gt;=AJ$1),INDEX(Reliability!O$23:O$50,MATCH($S429,Reliability!$C$23:$C$50,0)),0),0)*IF($T429="n/a",$D429*$Y429,$G429)+IFERROR(IF(AND($V429&lt;=AJ$1,$W429&gt;=AJ$1),INDEX(Reliability!O$23:O$50,MATCH($T429,Reliability!$C$23:$C$50,0)),0),0)*$H429*$X429*$Y429),$D429)*$R429</f>
        <v>10.867437313089894</v>
      </c>
      <c r="AK429" s="99">
        <f>MIN((IFERROR(IF(AND($V429&lt;=AK$1,$W429&gt;=AK$1),INDEX(Reliability!P$23:P$50,MATCH($S429,Reliability!$C$23:$C$50,0)),0),0)*IF($T429="n/a",$D429*$Y429,$G429)+IFERROR(IF(AND($V429&lt;=AK$1,$W429&gt;=AK$1),INDEX(Reliability!P$23:P$50,MATCH($T429,Reliability!$C$23:$C$50,0)),0),0)*$H429*$X429*$Y429),$D429)*$R429</f>
        <v>10.316117102258721</v>
      </c>
    </row>
    <row r="430" spans="2:37" x14ac:dyDescent="0.25">
      <c r="B430" s="118" t="str">
        <f>unique_contracts!B425</f>
        <v>CARBOU_7_PL4X5</v>
      </c>
      <c r="C430" s="99" t="str">
        <f>unique_contracts!D425</f>
        <v>Online</v>
      </c>
      <c r="D430" s="117">
        <f>unique_contracts!J425</f>
        <v>120</v>
      </c>
      <c r="E430" s="99">
        <f>unique_contracts!M425</f>
        <v>0</v>
      </c>
      <c r="F430" s="99">
        <f>unique_contracts!N425</f>
        <v>0</v>
      </c>
      <c r="G430" s="99">
        <f>unique_contracts!P425</f>
        <v>0</v>
      </c>
      <c r="H430" s="99">
        <f>unique_contracts!R425</f>
        <v>0</v>
      </c>
      <c r="I430" s="99">
        <f>unique_contracts!V425</f>
        <v>0</v>
      </c>
      <c r="J430" s="118" t="str">
        <f>unique_contracts!AB425</f>
        <v>Owned</v>
      </c>
      <c r="K430" s="99">
        <f>unique_contracts!AM425</f>
        <v>1950</v>
      </c>
      <c r="L430" s="99">
        <f>unique_contracts!AN425</f>
        <v>1</v>
      </c>
      <c r="M430" s="99">
        <f>unique_contracts!AO425</f>
        <v>1</v>
      </c>
      <c r="N430" s="99">
        <f>unique_contracts!AP425</f>
        <v>2099</v>
      </c>
      <c r="O430" s="99">
        <f>unique_contracts!AQ425</f>
        <v>12</v>
      </c>
      <c r="P430" s="99">
        <f>unique_contracts!AR425</f>
        <v>31</v>
      </c>
      <c r="Q430" s="99" t="str">
        <f>unique_contracts!BP425</f>
        <v>EnergyCapacity</v>
      </c>
      <c r="R430" s="99">
        <f t="shared" si="42"/>
        <v>1</v>
      </c>
      <c r="S430" s="99" t="str">
        <f>IFERROR(IF(AND(I430&gt;0,E430="NotHybrid"),_xlfn.CONCAT(MAX(MIN(ROUNDDOWN(I430/D430,0),8),4),INDEX(resources!$G:$G,MATCH(B430,resources!$A:$A,0))),INDEX(resources!$G:$G,MATCH(B430,resources!$A:$A,0))),"n/a")</f>
        <v>hydro</v>
      </c>
      <c r="T430" s="99" t="str">
        <f t="shared" si="43"/>
        <v>n/a</v>
      </c>
      <c r="U430" s="99" t="str">
        <f t="shared" si="44"/>
        <v>hydro</v>
      </c>
      <c r="V430" s="99">
        <f t="shared" si="45"/>
        <v>1950</v>
      </c>
      <c r="W430" s="99">
        <f t="shared" si="46"/>
        <v>2099</v>
      </c>
      <c r="X430" s="116">
        <f t="shared" si="47"/>
        <v>1</v>
      </c>
      <c r="Y430" s="116">
        <f t="shared" si="48"/>
        <v>1</v>
      </c>
      <c r="Z430" s="99">
        <f>MIN((IFERROR(IF(AND($V430&lt;=Z$1,$W430&gt;=Z$1),INDEX(Reliability!E$23:E$50,MATCH($S430,Reliability!$C$23:$C$50,0)),0),0)*IF($T430="n/a",$D430*$Y430,$G430)+IFERROR(IF(AND($V430&lt;=Z$1,$W430&gt;=Z$1),INDEX(Reliability!E$23:E$50,MATCH($T430,Reliability!$C$23:$C$50,0)),0),0)*$H430*$X430*$Y430),$D430)*$R430</f>
        <v>60.970251137428349</v>
      </c>
      <c r="AA430" s="99">
        <f>MIN((IFERROR(IF(AND($V430&lt;=AA$1,$W430&gt;=AA$1),INDEX(Reliability!F$23:F$50,MATCH($S430,Reliability!$C$23:$C$50,0)),0),0)*IF($T430="n/a",$D430*$Y430,$G430)+IFERROR(IF(AND($V430&lt;=AA$1,$W430&gt;=AA$1),INDEX(Reliability!F$23:F$50,MATCH($T430,Reliability!$C$23:$C$50,0)),0),0)*$H430*$X430*$Y430),$D430)*$R430</f>
        <v>62.563900805852874</v>
      </c>
      <c r="AB430" s="99">
        <f>MIN((IFERROR(IF(AND($V430&lt;=AB$1,$W430&gt;=AB$1),INDEX(Reliability!G$23:G$50,MATCH($S430,Reliability!$C$23:$C$50,0)),0),0)*IF($T430="n/a",$D430*$Y430,$G430)+IFERROR(IF(AND($V430&lt;=AB$1,$W430&gt;=AB$1),INDEX(Reliability!G$23:G$50,MATCH($T430,Reliability!$C$23:$C$50,0)),0),0)*$H430*$X430*$Y430),$D430)*$R430</f>
        <v>64.1575504742774</v>
      </c>
      <c r="AC430" s="99">
        <f>MIN((IFERROR(IF(AND($V430&lt;=AC$1,$W430&gt;=AC$1),INDEX(Reliability!H$23:H$50,MATCH($S430,Reliability!$C$23:$C$50,0)),0),0)*IF($T430="n/a",$D430*$Y430,$G430)+IFERROR(IF(AND($V430&lt;=AC$1,$W430&gt;=AC$1),INDEX(Reliability!H$23:H$50,MATCH($T430,Reliability!$C$23:$C$50,0)),0),0)*$H430*$X430*$Y430),$D430)*$R430</f>
        <v>62.956106196979498</v>
      </c>
      <c r="AD430" s="99">
        <f>MIN((IFERROR(IF(AND($V430&lt;=AD$1,$W430&gt;=AD$1),INDEX(Reliability!I$23:I$50,MATCH($S430,Reliability!$C$23:$C$50,0)),0),0)*IF($T430="n/a",$D430*$Y430,$G430)+IFERROR(IF(AND($V430&lt;=AD$1,$W430&gt;=AD$1),INDEX(Reliability!I$23:I$50,MATCH($T430,Reliability!$C$23:$C$50,0)),0),0)*$H430*$X430*$Y430),$D430)*$R430</f>
        <v>61.75466191968161</v>
      </c>
      <c r="AE430" s="99">
        <f>MIN((IFERROR(IF(AND($V430&lt;=AE$1,$W430&gt;=AE$1),INDEX(Reliability!J$23:J$50,MATCH($S430,Reliability!$C$23:$C$50,0)),0),0)*IF($T430="n/a",$D430*$Y430,$G430)+IFERROR(IF(AND($V430&lt;=AE$1,$W430&gt;=AE$1),INDEX(Reliability!J$23:J$50,MATCH($T430,Reliability!$C$23:$C$50,0)),0),0)*$H430*$X430*$Y430),$D430)*$R430</f>
        <v>63.559126350877278</v>
      </c>
      <c r="AF430" s="99">
        <f>MIN((IFERROR(IF(AND($V430&lt;=AF$1,$W430&gt;=AF$1),INDEX(Reliability!K$23:K$50,MATCH($S430,Reliability!$C$23:$C$50,0)),0),0)*IF($T430="n/a",$D430*$Y430,$G430)+IFERROR(IF(AND($V430&lt;=AF$1,$W430&gt;=AF$1),INDEX(Reliability!K$23:K$50,MATCH($T430,Reliability!$C$23:$C$50,0)),0),0)*$H430*$X430*$Y430),$D430)*$R430</f>
        <v>65.363590782072947</v>
      </c>
      <c r="AG430" s="99">
        <f>MIN((IFERROR(IF(AND($V430&lt;=AG$1,$W430&gt;=AG$1),INDEX(Reliability!L$23:L$50,MATCH($S430,Reliability!$C$23:$C$50,0)),0),0)*IF($T430="n/a",$D430*$Y430,$G430)+IFERROR(IF(AND($V430&lt;=AG$1,$W430&gt;=AG$1),INDEX(Reliability!L$23:L$50,MATCH($T430,Reliability!$C$23:$C$50,0)),0),0)*$H430*$X430*$Y430),$D430)*$R430</f>
        <v>62.606989727917082</v>
      </c>
      <c r="AH430" s="99">
        <f>MIN((IFERROR(IF(AND($V430&lt;=AH$1,$W430&gt;=AH$1),INDEX(Reliability!M$23:M$50,MATCH($S430,Reliability!$C$23:$C$50,0)),0),0)*IF($T430="n/a",$D430*$Y430,$G430)+IFERROR(IF(AND($V430&lt;=AH$1,$W430&gt;=AH$1),INDEX(Reliability!M$23:M$50,MATCH($T430,Reliability!$C$23:$C$50,0)),0),0)*$H430*$X430*$Y430),$D430)*$R430</f>
        <v>59.850388673761209</v>
      </c>
      <c r="AI430" s="99">
        <f>MIN((IFERROR(IF(AND($V430&lt;=AI$1,$W430&gt;=AI$1),INDEX(Reliability!N$23:N$50,MATCH($S430,Reliability!$C$23:$C$50,0)),0),0)*IF($T430="n/a",$D430*$Y430,$G430)+IFERROR(IF(AND($V430&lt;=AI$1,$W430&gt;=AI$1),INDEX(Reliability!N$23:N$50,MATCH($T430,Reliability!$C$23:$C$50,0)),0),0)*$H430*$X430*$Y430),$D430)*$R430</f>
        <v>57.093787619605344</v>
      </c>
      <c r="AJ430" s="99">
        <f>MIN((IFERROR(IF(AND($V430&lt;=AJ$1,$W430&gt;=AJ$1),INDEX(Reliability!O$23:O$50,MATCH($S430,Reliability!$C$23:$C$50,0)),0),0)*IF($T430="n/a",$D430*$Y430,$G430)+IFERROR(IF(AND($V430&lt;=AJ$1,$W430&gt;=AJ$1),INDEX(Reliability!O$23:O$50,MATCH($T430,Reliability!$C$23:$C$50,0)),0),0)*$H430*$X430*$Y430),$D430)*$R430</f>
        <v>54.337186565449471</v>
      </c>
      <c r="AK430" s="99">
        <f>MIN((IFERROR(IF(AND($V430&lt;=AK$1,$W430&gt;=AK$1),INDEX(Reliability!P$23:P$50,MATCH($S430,Reliability!$C$23:$C$50,0)),0),0)*IF($T430="n/a",$D430*$Y430,$G430)+IFERROR(IF(AND($V430&lt;=AK$1,$W430&gt;=AK$1),INDEX(Reliability!P$23:P$50,MATCH($T430,Reliability!$C$23:$C$50,0)),0),0)*$H430*$X430*$Y430),$D430)*$R430</f>
        <v>51.580585511293606</v>
      </c>
    </row>
    <row r="431" spans="2:37" x14ac:dyDescent="0.25">
      <c r="B431" s="118" t="str">
        <f>unique_contracts!B426</f>
        <v>CARBOU_7_PL2X3</v>
      </c>
      <c r="C431" s="99" t="str">
        <f>unique_contracts!D426</f>
        <v>Online</v>
      </c>
      <c r="D431" s="117">
        <f>unique_contracts!J426</f>
        <v>37.5</v>
      </c>
      <c r="E431" s="99">
        <f>unique_contracts!M426</f>
        <v>0</v>
      </c>
      <c r="F431" s="99">
        <f>unique_contracts!N426</f>
        <v>0</v>
      </c>
      <c r="G431" s="99">
        <f>unique_contracts!P426</f>
        <v>0</v>
      </c>
      <c r="H431" s="99">
        <f>unique_contracts!R426</f>
        <v>0</v>
      </c>
      <c r="I431" s="99">
        <f>unique_contracts!V426</f>
        <v>0</v>
      </c>
      <c r="J431" s="118" t="str">
        <f>unique_contracts!AB426</f>
        <v>Owned</v>
      </c>
      <c r="K431" s="99">
        <f>unique_contracts!AM426</f>
        <v>1950</v>
      </c>
      <c r="L431" s="99">
        <f>unique_contracts!AN426</f>
        <v>1</v>
      </c>
      <c r="M431" s="99">
        <f>unique_contracts!AO426</f>
        <v>1</v>
      </c>
      <c r="N431" s="99">
        <f>unique_contracts!AP426</f>
        <v>2099</v>
      </c>
      <c r="O431" s="99">
        <f>unique_contracts!AQ426</f>
        <v>12</v>
      </c>
      <c r="P431" s="99">
        <f>unique_contracts!AR426</f>
        <v>31</v>
      </c>
      <c r="Q431" s="99" t="str">
        <f>unique_contracts!BP426</f>
        <v>EnergyCapacity</v>
      </c>
      <c r="R431" s="99">
        <f t="shared" si="42"/>
        <v>1</v>
      </c>
      <c r="S431" s="99" t="str">
        <f>IFERROR(IF(AND(I431&gt;0,E431="NotHybrid"),_xlfn.CONCAT(MAX(MIN(ROUNDDOWN(I431/D431,0),8),4),INDEX(resources!$G:$G,MATCH(B431,resources!$A:$A,0))),INDEX(resources!$G:$G,MATCH(B431,resources!$A:$A,0))),"n/a")</f>
        <v>hydro</v>
      </c>
      <c r="T431" s="99" t="str">
        <f t="shared" si="43"/>
        <v>n/a</v>
      </c>
      <c r="U431" s="99" t="str">
        <f t="shared" si="44"/>
        <v>hydro</v>
      </c>
      <c r="V431" s="99">
        <f t="shared" si="45"/>
        <v>1950</v>
      </c>
      <c r="W431" s="99">
        <f t="shared" si="46"/>
        <v>2099</v>
      </c>
      <c r="X431" s="116">
        <f t="shared" si="47"/>
        <v>1</v>
      </c>
      <c r="Y431" s="116">
        <f t="shared" si="48"/>
        <v>1</v>
      </c>
      <c r="Z431" s="99">
        <f>MIN((IFERROR(IF(AND($V431&lt;=Z$1,$W431&gt;=Z$1),INDEX(Reliability!E$23:E$50,MATCH($S431,Reliability!$C$23:$C$50,0)),0),0)*IF($T431="n/a",$D431*$Y431,$G431)+IFERROR(IF(AND($V431&lt;=Z$1,$W431&gt;=Z$1),INDEX(Reliability!E$23:E$50,MATCH($T431,Reliability!$C$23:$C$50,0)),0),0)*$H431*$X431*$Y431),$D431)*$R431</f>
        <v>19.05320348044636</v>
      </c>
      <c r="AA431" s="99">
        <f>MIN((IFERROR(IF(AND($V431&lt;=AA$1,$W431&gt;=AA$1),INDEX(Reliability!F$23:F$50,MATCH($S431,Reliability!$C$23:$C$50,0)),0),0)*IF($T431="n/a",$D431*$Y431,$G431)+IFERROR(IF(AND($V431&lt;=AA$1,$W431&gt;=AA$1),INDEX(Reliability!F$23:F$50,MATCH($T431,Reliability!$C$23:$C$50,0)),0),0)*$H431*$X431*$Y431),$D431)*$R431</f>
        <v>19.551219001829022</v>
      </c>
      <c r="AB431" s="99">
        <f>MIN((IFERROR(IF(AND($V431&lt;=AB$1,$W431&gt;=AB$1),INDEX(Reliability!G$23:G$50,MATCH($S431,Reliability!$C$23:$C$50,0)),0),0)*IF($T431="n/a",$D431*$Y431,$G431)+IFERROR(IF(AND($V431&lt;=AB$1,$W431&gt;=AB$1),INDEX(Reliability!G$23:G$50,MATCH($T431,Reliability!$C$23:$C$50,0)),0),0)*$H431*$X431*$Y431),$D431)*$R431</f>
        <v>20.049234523211688</v>
      </c>
      <c r="AC431" s="99">
        <f>MIN((IFERROR(IF(AND($V431&lt;=AC$1,$W431&gt;=AC$1),INDEX(Reliability!H$23:H$50,MATCH($S431,Reliability!$C$23:$C$50,0)),0),0)*IF($T431="n/a",$D431*$Y431,$G431)+IFERROR(IF(AND($V431&lt;=AC$1,$W431&gt;=AC$1),INDEX(Reliability!H$23:H$50,MATCH($T431,Reliability!$C$23:$C$50,0)),0),0)*$H431*$X431*$Y431),$D431)*$R431</f>
        <v>19.673783186556093</v>
      </c>
      <c r="AD431" s="99">
        <f>MIN((IFERROR(IF(AND($V431&lt;=AD$1,$W431&gt;=AD$1),INDEX(Reliability!I$23:I$50,MATCH($S431,Reliability!$C$23:$C$50,0)),0),0)*IF($T431="n/a",$D431*$Y431,$G431)+IFERROR(IF(AND($V431&lt;=AD$1,$W431&gt;=AD$1),INDEX(Reliability!I$23:I$50,MATCH($T431,Reliability!$C$23:$C$50,0)),0),0)*$H431*$X431*$Y431),$D431)*$R431</f>
        <v>19.298331849900503</v>
      </c>
      <c r="AE431" s="99">
        <f>MIN((IFERROR(IF(AND($V431&lt;=AE$1,$W431&gt;=AE$1),INDEX(Reliability!J$23:J$50,MATCH($S431,Reliability!$C$23:$C$50,0)),0),0)*IF($T431="n/a",$D431*$Y431,$G431)+IFERROR(IF(AND($V431&lt;=AE$1,$W431&gt;=AE$1),INDEX(Reliability!J$23:J$50,MATCH($T431,Reliability!$C$23:$C$50,0)),0),0)*$H431*$X431*$Y431),$D431)*$R431</f>
        <v>19.862226984649151</v>
      </c>
      <c r="AF431" s="99">
        <f>MIN((IFERROR(IF(AND($V431&lt;=AF$1,$W431&gt;=AF$1),INDEX(Reliability!K$23:K$50,MATCH($S431,Reliability!$C$23:$C$50,0)),0),0)*IF($T431="n/a",$D431*$Y431,$G431)+IFERROR(IF(AND($V431&lt;=AF$1,$W431&gt;=AF$1),INDEX(Reliability!K$23:K$50,MATCH($T431,Reliability!$C$23:$C$50,0)),0),0)*$H431*$X431*$Y431),$D431)*$R431</f>
        <v>20.426122119397796</v>
      </c>
      <c r="AG431" s="99">
        <f>MIN((IFERROR(IF(AND($V431&lt;=AG$1,$W431&gt;=AG$1),INDEX(Reliability!L$23:L$50,MATCH($S431,Reliability!$C$23:$C$50,0)),0),0)*IF($T431="n/a",$D431*$Y431,$G431)+IFERROR(IF(AND($V431&lt;=AG$1,$W431&gt;=AG$1),INDEX(Reliability!L$23:L$50,MATCH($T431,Reliability!$C$23:$C$50,0)),0),0)*$H431*$X431*$Y431),$D431)*$R431</f>
        <v>19.564684289974089</v>
      </c>
      <c r="AH431" s="99">
        <f>MIN((IFERROR(IF(AND($V431&lt;=AH$1,$W431&gt;=AH$1),INDEX(Reliability!M$23:M$50,MATCH($S431,Reliability!$C$23:$C$50,0)),0),0)*IF($T431="n/a",$D431*$Y431,$G431)+IFERROR(IF(AND($V431&lt;=AH$1,$W431&gt;=AH$1),INDEX(Reliability!M$23:M$50,MATCH($T431,Reliability!$C$23:$C$50,0)),0),0)*$H431*$X431*$Y431),$D431)*$R431</f>
        <v>18.703246460550378</v>
      </c>
      <c r="AI431" s="99">
        <f>MIN((IFERROR(IF(AND($V431&lt;=AI$1,$W431&gt;=AI$1),INDEX(Reliability!N$23:N$50,MATCH($S431,Reliability!$C$23:$C$50,0)),0),0)*IF($T431="n/a",$D431*$Y431,$G431)+IFERROR(IF(AND($V431&lt;=AI$1,$W431&gt;=AI$1),INDEX(Reliability!N$23:N$50,MATCH($T431,Reliability!$C$23:$C$50,0)),0),0)*$H431*$X431*$Y431),$D431)*$R431</f>
        <v>17.841808631126671</v>
      </c>
      <c r="AJ431" s="99">
        <f>MIN((IFERROR(IF(AND($V431&lt;=AJ$1,$W431&gt;=AJ$1),INDEX(Reliability!O$23:O$50,MATCH($S431,Reliability!$C$23:$C$50,0)),0),0)*IF($T431="n/a",$D431*$Y431,$G431)+IFERROR(IF(AND($V431&lt;=AJ$1,$W431&gt;=AJ$1),INDEX(Reliability!O$23:O$50,MATCH($T431,Reliability!$C$23:$C$50,0)),0),0)*$H431*$X431*$Y431),$D431)*$R431</f>
        <v>16.980370801702961</v>
      </c>
      <c r="AK431" s="99">
        <f>MIN((IFERROR(IF(AND($V431&lt;=AK$1,$W431&gt;=AK$1),INDEX(Reliability!P$23:P$50,MATCH($S431,Reliability!$C$23:$C$50,0)),0),0)*IF($T431="n/a",$D431*$Y431,$G431)+IFERROR(IF(AND($V431&lt;=AK$1,$W431&gt;=AK$1),INDEX(Reliability!P$23:P$50,MATCH($T431,Reliability!$C$23:$C$50,0)),0),0)*$H431*$X431*$Y431),$D431)*$R431</f>
        <v>16.11893297227925</v>
      </c>
    </row>
    <row r="432" spans="2:37" x14ac:dyDescent="0.25">
      <c r="B432" s="118" t="str">
        <f>unique_contracts!B427</f>
        <v>CANTUA_1_SOLAR</v>
      </c>
      <c r="C432" s="99" t="str">
        <f>unique_contracts!D427</f>
        <v>Online</v>
      </c>
      <c r="D432" s="117">
        <f>unique_contracts!J427</f>
        <v>20</v>
      </c>
      <c r="E432" s="99">
        <f>unique_contracts!M427</f>
        <v>0</v>
      </c>
      <c r="F432" s="99">
        <f>unique_contracts!N427</f>
        <v>0</v>
      </c>
      <c r="G432" s="99">
        <f>unique_contracts!P427</f>
        <v>0</v>
      </c>
      <c r="H432" s="99">
        <f>unique_contracts!R427</f>
        <v>0</v>
      </c>
      <c r="I432" s="99">
        <f>unique_contracts!V427</f>
        <v>0</v>
      </c>
      <c r="J432" s="118" t="str">
        <f>unique_contracts!AB427</f>
        <v>Owned</v>
      </c>
      <c r="K432" s="99">
        <f>unique_contracts!AM427</f>
        <v>2012</v>
      </c>
      <c r="L432" s="99">
        <f>unique_contracts!AN427</f>
        <v>6</v>
      </c>
      <c r="M432" s="99">
        <f>unique_contracts!AO427</f>
        <v>26</v>
      </c>
      <c r="N432" s="99">
        <f>unique_contracts!AP427</f>
        <v>2037</v>
      </c>
      <c r="O432" s="99">
        <f>unique_contracts!AQ427</f>
        <v>6</v>
      </c>
      <c r="P432" s="99">
        <f>unique_contracts!AR427</f>
        <v>25</v>
      </c>
      <c r="Q432" s="99" t="str">
        <f>unique_contracts!BP427</f>
        <v>EnergyCapacity</v>
      </c>
      <c r="R432" s="99">
        <f t="shared" si="42"/>
        <v>1</v>
      </c>
      <c r="S432" s="99" t="str">
        <f>IFERROR(IF(AND(I432&gt;0,E432="NotHybrid"),_xlfn.CONCAT(MAX(MIN(ROUNDDOWN(I432/D432,0),8),4),INDEX(resources!$G:$G,MATCH(B432,resources!$A:$A,0))),INDEX(resources!$G:$G,MATCH(B432,resources!$A:$A,0))),"n/a")</f>
        <v>utility_pv</v>
      </c>
      <c r="T432" s="99" t="str">
        <f t="shared" si="43"/>
        <v>n/a</v>
      </c>
      <c r="U432" s="99" t="str">
        <f t="shared" si="44"/>
        <v>utility_pv</v>
      </c>
      <c r="V432" s="99">
        <f t="shared" si="45"/>
        <v>2013</v>
      </c>
      <c r="W432" s="99">
        <f t="shared" si="46"/>
        <v>2036</v>
      </c>
      <c r="X432" s="116">
        <f t="shared" si="47"/>
        <v>1</v>
      </c>
      <c r="Y432" s="116">
        <f t="shared" si="48"/>
        <v>1</v>
      </c>
      <c r="Z432" s="99">
        <f>MIN((IFERROR(IF(AND($V432&lt;=Z$1,$W432&gt;=Z$1),INDEX(Reliability!E$23:E$50,MATCH($S432,Reliability!$C$23:$C$50,0)),0),0)*IF($T432="n/a",$D432*$Y432,$G432)+IFERROR(IF(AND($V432&lt;=Z$1,$W432&gt;=Z$1),INDEX(Reliability!E$23:E$50,MATCH($T432,Reliability!$C$23:$C$50,0)),0),0)*$H432*$X432*$Y432),$D432)*$R432</f>
        <v>2.4869168310564018</v>
      </c>
      <c r="AA432" s="99">
        <f>MIN((IFERROR(IF(AND($V432&lt;=AA$1,$W432&gt;=AA$1),INDEX(Reliability!F$23:F$50,MATCH($S432,Reliability!$C$23:$C$50,0)),0),0)*IF($T432="n/a",$D432*$Y432,$G432)+IFERROR(IF(AND($V432&lt;=AA$1,$W432&gt;=AA$1),INDEX(Reliability!F$23:F$50,MATCH($T432,Reliability!$C$23:$C$50,0)),0),0)*$H432*$X432*$Y432),$D432)*$R432</f>
        <v>2.4205888606664079</v>
      </c>
      <c r="AB432" s="99">
        <f>MIN((IFERROR(IF(AND($V432&lt;=AB$1,$W432&gt;=AB$1),INDEX(Reliability!G$23:G$50,MATCH($S432,Reliability!$C$23:$C$50,0)),0),0)*IF($T432="n/a",$D432*$Y432,$G432)+IFERROR(IF(AND($V432&lt;=AB$1,$W432&gt;=AB$1),INDEX(Reliability!G$23:G$50,MATCH($T432,Reliability!$C$23:$C$50,0)),0),0)*$H432*$X432*$Y432),$D432)*$R432</f>
        <v>2.3542608902764135</v>
      </c>
      <c r="AC432" s="99">
        <f>MIN((IFERROR(IF(AND($V432&lt;=AC$1,$W432&gt;=AC$1),INDEX(Reliability!H$23:H$50,MATCH($S432,Reliability!$C$23:$C$50,0)),0),0)*IF($T432="n/a",$D432*$Y432,$G432)+IFERROR(IF(AND($V432&lt;=AC$1,$W432&gt;=AC$1),INDEX(Reliability!H$23:H$50,MATCH($T432,Reliability!$C$23:$C$50,0)),0),0)*$H432*$X432*$Y432),$D432)*$R432</f>
        <v>2.0032409479598239</v>
      </c>
      <c r="AD432" s="99">
        <f>MIN((IFERROR(IF(AND($V432&lt;=AD$1,$W432&gt;=AD$1),INDEX(Reliability!I$23:I$50,MATCH($S432,Reliability!$C$23:$C$50,0)),0),0)*IF($T432="n/a",$D432*$Y432,$G432)+IFERROR(IF(AND($V432&lt;=AD$1,$W432&gt;=AD$1),INDEX(Reliability!I$23:I$50,MATCH($T432,Reliability!$C$23:$C$50,0)),0),0)*$H432*$X432*$Y432),$D432)*$R432</f>
        <v>1.6522210056432347</v>
      </c>
      <c r="AE432" s="99">
        <f>MIN((IFERROR(IF(AND($V432&lt;=AE$1,$W432&gt;=AE$1),INDEX(Reliability!J$23:J$50,MATCH($S432,Reliability!$C$23:$C$50,0)),0),0)*IF($T432="n/a",$D432*$Y432,$G432)+IFERROR(IF(AND($V432&lt;=AE$1,$W432&gt;=AE$1),INDEX(Reliability!J$23:J$50,MATCH($T432,Reliability!$C$23:$C$50,0)),0),0)*$H432*$X432*$Y432),$D432)*$R432</f>
        <v>1.5320922510014801</v>
      </c>
      <c r="AF432" s="99">
        <f>MIN((IFERROR(IF(AND($V432&lt;=AF$1,$W432&gt;=AF$1),INDEX(Reliability!K$23:K$50,MATCH($S432,Reliability!$C$23:$C$50,0)),0),0)*IF($T432="n/a",$D432*$Y432,$G432)+IFERROR(IF(AND($V432&lt;=AF$1,$W432&gt;=AF$1),INDEX(Reliability!K$23:K$50,MATCH($T432,Reliability!$C$23:$C$50,0)),0),0)*$H432*$X432*$Y432),$D432)*$R432</f>
        <v>1.4119634963597252</v>
      </c>
      <c r="AG432" s="99">
        <f>MIN((IFERROR(IF(AND($V432&lt;=AG$1,$W432&gt;=AG$1),INDEX(Reliability!L$23:L$50,MATCH($S432,Reliability!$C$23:$C$50,0)),0),0)*IF($T432="n/a",$D432*$Y432,$G432)+IFERROR(IF(AND($V432&lt;=AG$1,$W432&gt;=AG$1),INDEX(Reliability!L$23:L$50,MATCH($T432,Reliability!$C$23:$C$50,0)),0),0)*$H432*$X432*$Y432),$D432)*$R432</f>
        <v>1.3855707970877802</v>
      </c>
      <c r="AH432" s="99">
        <f>MIN((IFERROR(IF(AND($V432&lt;=AH$1,$W432&gt;=AH$1),INDEX(Reliability!M$23:M$50,MATCH($S432,Reliability!$C$23:$C$50,0)),0),0)*IF($T432="n/a",$D432*$Y432,$G432)+IFERROR(IF(AND($V432&lt;=AH$1,$W432&gt;=AH$1),INDEX(Reliability!M$23:M$50,MATCH($T432,Reliability!$C$23:$C$50,0)),0),0)*$H432*$X432*$Y432),$D432)*$R432</f>
        <v>1.359178097815835</v>
      </c>
      <c r="AI432" s="99">
        <f>MIN((IFERROR(IF(AND($V432&lt;=AI$1,$W432&gt;=AI$1),INDEX(Reliability!N$23:N$50,MATCH($S432,Reliability!$C$23:$C$50,0)),0),0)*IF($T432="n/a",$D432*$Y432,$G432)+IFERROR(IF(AND($V432&lt;=AI$1,$W432&gt;=AI$1),INDEX(Reliability!N$23:N$50,MATCH($T432,Reliability!$C$23:$C$50,0)),0),0)*$H432*$X432*$Y432),$D432)*$R432</f>
        <v>1.3327853985438898</v>
      </c>
      <c r="AJ432" s="99">
        <f>MIN((IFERROR(IF(AND($V432&lt;=AJ$1,$W432&gt;=AJ$1),INDEX(Reliability!O$23:O$50,MATCH($S432,Reliability!$C$23:$C$50,0)),0),0)*IF($T432="n/a",$D432*$Y432,$G432)+IFERROR(IF(AND($V432&lt;=AJ$1,$W432&gt;=AJ$1),INDEX(Reliability!O$23:O$50,MATCH($T432,Reliability!$C$23:$C$50,0)),0),0)*$H432*$X432*$Y432),$D432)*$R432</f>
        <v>1.3063926992719446</v>
      </c>
      <c r="AK432" s="99">
        <f>MIN((IFERROR(IF(AND($V432&lt;=AK$1,$W432&gt;=AK$1),INDEX(Reliability!P$23:P$50,MATCH($S432,Reliability!$C$23:$C$50,0)),0),0)*IF($T432="n/a",$D432*$Y432,$G432)+IFERROR(IF(AND($V432&lt;=AK$1,$W432&gt;=AK$1),INDEX(Reliability!P$23:P$50,MATCH($T432,Reliability!$C$23:$C$50,0)),0),0)*$H432*$X432*$Y432),$D432)*$R432</f>
        <v>1.28</v>
      </c>
    </row>
    <row r="433" spans="2:37" x14ac:dyDescent="0.25">
      <c r="B433" s="118" t="str">
        <f>unique_contracts!B428</f>
        <v>_NEW_GENERIC_BIOMASS/WOOD</v>
      </c>
      <c r="C433" s="99" t="str">
        <f>unique_contracts!D428</f>
        <v>Development</v>
      </c>
      <c r="D433" s="117">
        <f>unique_contracts!J428</f>
        <v>3</v>
      </c>
      <c r="E433" s="99">
        <f>unique_contracts!M428</f>
        <v>0</v>
      </c>
      <c r="F433" s="99">
        <f>unique_contracts!N428</f>
        <v>0</v>
      </c>
      <c r="G433" s="99">
        <f>unique_contracts!P428</f>
        <v>0</v>
      </c>
      <c r="H433" s="99">
        <f>unique_contracts!R428</f>
        <v>0</v>
      </c>
      <c r="I433" s="99">
        <f>unique_contracts!V428</f>
        <v>0</v>
      </c>
      <c r="J433" s="118" t="str">
        <f>unique_contracts!AB428</f>
        <v>Buy</v>
      </c>
      <c r="K433" s="99">
        <f>unique_contracts!AM428</f>
        <v>0</v>
      </c>
      <c r="L433" s="99">
        <f>unique_contracts!AN428</f>
        <v>0</v>
      </c>
      <c r="M433" s="99">
        <f>unique_contracts!AO428</f>
        <v>0</v>
      </c>
      <c r="N433" s="99">
        <f>unique_contracts!AP428</f>
        <v>0</v>
      </c>
      <c r="O433" s="99">
        <f>unique_contracts!AQ428</f>
        <v>0</v>
      </c>
      <c r="P433" s="99">
        <f>unique_contracts!AR428</f>
        <v>0</v>
      </c>
      <c r="Q433" s="99" t="str">
        <f>unique_contracts!BP428</f>
        <v>EnergyCapacity</v>
      </c>
      <c r="R433" s="99">
        <f t="shared" si="42"/>
        <v>1</v>
      </c>
      <c r="S433" s="99" t="str">
        <f>IFERROR(IF(AND(I433&gt;0,E433="NotHybrid"),_xlfn.CONCAT(MAX(MIN(ROUNDDOWN(I433/D433,0),8),4),INDEX(resources!$G:$G,MATCH(B433,resources!$A:$A,0))),INDEX(resources!$G:$G,MATCH(B433,resources!$A:$A,0))),"n/a")</f>
        <v>biomass_wood</v>
      </c>
      <c r="T433" s="99" t="str">
        <f t="shared" si="43"/>
        <v>n/a</v>
      </c>
      <c r="U433" s="99" t="str">
        <f t="shared" si="44"/>
        <v>biomass_wood</v>
      </c>
      <c r="V433" s="99">
        <f t="shared" si="45"/>
        <v>0</v>
      </c>
      <c r="W433" s="99">
        <f t="shared" si="46"/>
        <v>0</v>
      </c>
      <c r="X433" s="116">
        <f t="shared" si="47"/>
        <v>1</v>
      </c>
      <c r="Y433" s="116">
        <f t="shared" si="48"/>
        <v>1</v>
      </c>
      <c r="Z433" s="99">
        <f>MIN((IFERROR(IF(AND($V433&lt;=Z$1,$W433&gt;=Z$1),INDEX(Reliability!E$23:E$50,MATCH($S433,Reliability!$C$23:$C$50,0)),0),0)*IF($T433="n/a",$D433*$Y433,$G433)+IFERROR(IF(AND($V433&lt;=Z$1,$W433&gt;=Z$1),INDEX(Reliability!E$23:E$50,MATCH($T433,Reliability!$C$23:$C$50,0)),0),0)*$H433*$X433*$Y433),$D433)*$R433</f>
        <v>0</v>
      </c>
      <c r="AA433" s="99">
        <f>MIN((IFERROR(IF(AND($V433&lt;=AA$1,$W433&gt;=AA$1),INDEX(Reliability!F$23:F$50,MATCH($S433,Reliability!$C$23:$C$50,0)),0),0)*IF($T433="n/a",$D433*$Y433,$G433)+IFERROR(IF(AND($V433&lt;=AA$1,$W433&gt;=AA$1),INDEX(Reliability!F$23:F$50,MATCH($T433,Reliability!$C$23:$C$50,0)),0),0)*$H433*$X433*$Y433),$D433)*$R433</f>
        <v>0</v>
      </c>
      <c r="AB433" s="99">
        <f>MIN((IFERROR(IF(AND($V433&lt;=AB$1,$W433&gt;=AB$1),INDEX(Reliability!G$23:G$50,MATCH($S433,Reliability!$C$23:$C$50,0)),0),0)*IF($T433="n/a",$D433*$Y433,$G433)+IFERROR(IF(AND($V433&lt;=AB$1,$W433&gt;=AB$1),INDEX(Reliability!G$23:G$50,MATCH($T433,Reliability!$C$23:$C$50,0)),0),0)*$H433*$X433*$Y433),$D433)*$R433</f>
        <v>0</v>
      </c>
      <c r="AC433" s="99">
        <f>MIN((IFERROR(IF(AND($V433&lt;=AC$1,$W433&gt;=AC$1),INDEX(Reliability!H$23:H$50,MATCH($S433,Reliability!$C$23:$C$50,0)),0),0)*IF($T433="n/a",$D433*$Y433,$G433)+IFERROR(IF(AND($V433&lt;=AC$1,$W433&gt;=AC$1),INDEX(Reliability!H$23:H$50,MATCH($T433,Reliability!$C$23:$C$50,0)),0),0)*$H433*$X433*$Y433),$D433)*$R433</f>
        <v>0</v>
      </c>
      <c r="AD433" s="99">
        <f>MIN((IFERROR(IF(AND($V433&lt;=AD$1,$W433&gt;=AD$1),INDEX(Reliability!I$23:I$50,MATCH($S433,Reliability!$C$23:$C$50,0)),0),0)*IF($T433="n/a",$D433*$Y433,$G433)+IFERROR(IF(AND($V433&lt;=AD$1,$W433&gt;=AD$1),INDEX(Reliability!I$23:I$50,MATCH($T433,Reliability!$C$23:$C$50,0)),0),0)*$H433*$X433*$Y433),$D433)*$R433</f>
        <v>0</v>
      </c>
      <c r="AE433" s="99">
        <f>MIN((IFERROR(IF(AND($V433&lt;=AE$1,$W433&gt;=AE$1),INDEX(Reliability!J$23:J$50,MATCH($S433,Reliability!$C$23:$C$50,0)),0),0)*IF($T433="n/a",$D433*$Y433,$G433)+IFERROR(IF(AND($V433&lt;=AE$1,$W433&gt;=AE$1),INDEX(Reliability!J$23:J$50,MATCH($T433,Reliability!$C$23:$C$50,0)),0),0)*$H433*$X433*$Y433),$D433)*$R433</f>
        <v>0</v>
      </c>
      <c r="AF433" s="99">
        <f>MIN((IFERROR(IF(AND($V433&lt;=AF$1,$W433&gt;=AF$1),INDEX(Reliability!K$23:K$50,MATCH($S433,Reliability!$C$23:$C$50,0)),0),0)*IF($T433="n/a",$D433*$Y433,$G433)+IFERROR(IF(AND($V433&lt;=AF$1,$W433&gt;=AF$1),INDEX(Reliability!K$23:K$50,MATCH($T433,Reliability!$C$23:$C$50,0)),0),0)*$H433*$X433*$Y433),$D433)*$R433</f>
        <v>0</v>
      </c>
      <c r="AG433" s="99">
        <f>MIN((IFERROR(IF(AND($V433&lt;=AG$1,$W433&gt;=AG$1),INDEX(Reliability!L$23:L$50,MATCH($S433,Reliability!$C$23:$C$50,0)),0),0)*IF($T433="n/a",$D433*$Y433,$G433)+IFERROR(IF(AND($V433&lt;=AG$1,$W433&gt;=AG$1),INDEX(Reliability!L$23:L$50,MATCH($T433,Reliability!$C$23:$C$50,0)),0),0)*$H433*$X433*$Y433),$D433)*$R433</f>
        <v>0</v>
      </c>
      <c r="AH433" s="99">
        <f>MIN((IFERROR(IF(AND($V433&lt;=AH$1,$W433&gt;=AH$1),INDEX(Reliability!M$23:M$50,MATCH($S433,Reliability!$C$23:$C$50,0)),0),0)*IF($T433="n/a",$D433*$Y433,$G433)+IFERROR(IF(AND($V433&lt;=AH$1,$W433&gt;=AH$1),INDEX(Reliability!M$23:M$50,MATCH($T433,Reliability!$C$23:$C$50,0)),0),0)*$H433*$X433*$Y433),$D433)*$R433</f>
        <v>0</v>
      </c>
      <c r="AI433" s="99">
        <f>MIN((IFERROR(IF(AND($V433&lt;=AI$1,$W433&gt;=AI$1),INDEX(Reliability!N$23:N$50,MATCH($S433,Reliability!$C$23:$C$50,0)),0),0)*IF($T433="n/a",$D433*$Y433,$G433)+IFERROR(IF(AND($V433&lt;=AI$1,$W433&gt;=AI$1),INDEX(Reliability!N$23:N$50,MATCH($T433,Reliability!$C$23:$C$50,0)),0),0)*$H433*$X433*$Y433),$D433)*$R433</f>
        <v>0</v>
      </c>
      <c r="AJ433" s="99">
        <f>MIN((IFERROR(IF(AND($V433&lt;=AJ$1,$W433&gt;=AJ$1),INDEX(Reliability!O$23:O$50,MATCH($S433,Reliability!$C$23:$C$50,0)),0),0)*IF($T433="n/a",$D433*$Y433,$G433)+IFERROR(IF(AND($V433&lt;=AJ$1,$W433&gt;=AJ$1),INDEX(Reliability!O$23:O$50,MATCH($T433,Reliability!$C$23:$C$50,0)),0),0)*$H433*$X433*$Y433),$D433)*$R433</f>
        <v>0</v>
      </c>
      <c r="AK433" s="99">
        <f>MIN((IFERROR(IF(AND($V433&lt;=AK$1,$W433&gt;=AK$1),INDEX(Reliability!P$23:P$50,MATCH($S433,Reliability!$C$23:$C$50,0)),0),0)*IF($T433="n/a",$D433*$Y433,$G433)+IFERROR(IF(AND($V433&lt;=AK$1,$W433&gt;=AK$1),INDEX(Reliability!P$23:P$50,MATCH($T433,Reliability!$C$23:$C$50,0)),0),0)*$H433*$X433*$Y433),$D433)*$R433</f>
        <v>0</v>
      </c>
    </row>
    <row r="434" spans="2:37" x14ac:dyDescent="0.25">
      <c r="B434" s="118" t="str">
        <f>unique_contracts!B429</f>
        <v>CALFTS_2_CFSSR1</v>
      </c>
      <c r="C434" s="99" t="str">
        <f>unique_contracts!D429</f>
        <v>Online</v>
      </c>
      <c r="D434" s="117">
        <f>unique_contracts!J429</f>
        <v>150</v>
      </c>
      <c r="E434" s="99">
        <f>unique_contracts!M429</f>
        <v>0</v>
      </c>
      <c r="F434" s="99">
        <f>unique_contracts!N429</f>
        <v>0</v>
      </c>
      <c r="G434" s="99">
        <f>unique_contracts!P429</f>
        <v>0</v>
      </c>
      <c r="H434" s="99">
        <f>unique_contracts!R429</f>
        <v>0</v>
      </c>
      <c r="I434" s="99">
        <f>unique_contracts!V429</f>
        <v>0</v>
      </c>
      <c r="J434" s="118" t="str">
        <f>unique_contracts!AB429</f>
        <v>Buy</v>
      </c>
      <c r="K434" s="99">
        <f>unique_contracts!AM429</f>
        <v>2019</v>
      </c>
      <c r="L434" s="99">
        <f>unique_contracts!AN429</f>
        <v>4</v>
      </c>
      <c r="M434" s="99">
        <f>unique_contracts!AO429</f>
        <v>10</v>
      </c>
      <c r="N434" s="99">
        <f>unique_contracts!AP429</f>
        <v>2034</v>
      </c>
      <c r="O434" s="99">
        <f>unique_contracts!AQ429</f>
        <v>4</v>
      </c>
      <c r="P434" s="99">
        <f>unique_contracts!AR429</f>
        <v>9</v>
      </c>
      <c r="Q434" s="99" t="str">
        <f>unique_contracts!BP429</f>
        <v>EnergyCapacity</v>
      </c>
      <c r="R434" s="99">
        <f t="shared" si="42"/>
        <v>1</v>
      </c>
      <c r="S434" s="99" t="str">
        <f>IFERROR(IF(AND(I434&gt;0,E434="NotHybrid"),_xlfn.CONCAT(MAX(MIN(ROUNDDOWN(I434/D434,0),8),4),INDEX(resources!$G:$G,MATCH(B434,resources!$A:$A,0))),INDEX(resources!$G:$G,MATCH(B434,resources!$A:$A,0))),"n/a")</f>
        <v>utility_pv</v>
      </c>
      <c r="T434" s="99" t="str">
        <f t="shared" si="43"/>
        <v>n/a</v>
      </c>
      <c r="U434" s="99" t="str">
        <f t="shared" si="44"/>
        <v>utility_pv</v>
      </c>
      <c r="V434" s="99">
        <f t="shared" si="45"/>
        <v>2019</v>
      </c>
      <c r="W434" s="99">
        <f t="shared" si="46"/>
        <v>2033</v>
      </c>
      <c r="X434" s="116">
        <f t="shared" si="47"/>
        <v>1</v>
      </c>
      <c r="Y434" s="116">
        <f t="shared" si="48"/>
        <v>1</v>
      </c>
      <c r="Z434" s="99">
        <f>MIN((IFERROR(IF(AND($V434&lt;=Z$1,$W434&gt;=Z$1),INDEX(Reliability!E$23:E$50,MATCH($S434,Reliability!$C$23:$C$50,0)),0),0)*IF($T434="n/a",$D434*$Y434,$G434)+IFERROR(IF(AND($V434&lt;=Z$1,$W434&gt;=Z$1),INDEX(Reliability!E$23:E$50,MATCH($T434,Reliability!$C$23:$C$50,0)),0),0)*$H434*$X434*$Y434),$D434)*$R434</f>
        <v>18.651876232923016</v>
      </c>
      <c r="AA434" s="99">
        <f>MIN((IFERROR(IF(AND($V434&lt;=AA$1,$W434&gt;=AA$1),INDEX(Reliability!F$23:F$50,MATCH($S434,Reliability!$C$23:$C$50,0)),0),0)*IF($T434="n/a",$D434*$Y434,$G434)+IFERROR(IF(AND($V434&lt;=AA$1,$W434&gt;=AA$1),INDEX(Reliability!F$23:F$50,MATCH($T434,Reliability!$C$23:$C$50,0)),0),0)*$H434*$X434*$Y434),$D434)*$R434</f>
        <v>18.15441645499806</v>
      </c>
      <c r="AB434" s="99">
        <f>MIN((IFERROR(IF(AND($V434&lt;=AB$1,$W434&gt;=AB$1),INDEX(Reliability!G$23:G$50,MATCH($S434,Reliability!$C$23:$C$50,0)),0),0)*IF($T434="n/a",$D434*$Y434,$G434)+IFERROR(IF(AND($V434&lt;=AB$1,$W434&gt;=AB$1),INDEX(Reliability!G$23:G$50,MATCH($T434,Reliability!$C$23:$C$50,0)),0),0)*$H434*$X434*$Y434),$D434)*$R434</f>
        <v>17.656956677073101</v>
      </c>
      <c r="AC434" s="99">
        <f>MIN((IFERROR(IF(AND($V434&lt;=AC$1,$W434&gt;=AC$1),INDEX(Reliability!H$23:H$50,MATCH($S434,Reliability!$C$23:$C$50,0)),0),0)*IF($T434="n/a",$D434*$Y434,$G434)+IFERROR(IF(AND($V434&lt;=AC$1,$W434&gt;=AC$1),INDEX(Reliability!H$23:H$50,MATCH($T434,Reliability!$C$23:$C$50,0)),0),0)*$H434*$X434*$Y434),$D434)*$R434</f>
        <v>15.024307109698681</v>
      </c>
      <c r="AD434" s="99">
        <f>MIN((IFERROR(IF(AND($V434&lt;=AD$1,$W434&gt;=AD$1),INDEX(Reliability!I$23:I$50,MATCH($S434,Reliability!$C$23:$C$50,0)),0),0)*IF($T434="n/a",$D434*$Y434,$G434)+IFERROR(IF(AND($V434&lt;=AD$1,$W434&gt;=AD$1),INDEX(Reliability!I$23:I$50,MATCH($T434,Reliability!$C$23:$C$50,0)),0),0)*$H434*$X434*$Y434),$D434)*$R434</f>
        <v>12.391657542324259</v>
      </c>
      <c r="AE434" s="99">
        <f>MIN((IFERROR(IF(AND($V434&lt;=AE$1,$W434&gt;=AE$1),INDEX(Reliability!J$23:J$50,MATCH($S434,Reliability!$C$23:$C$50,0)),0),0)*IF($T434="n/a",$D434*$Y434,$G434)+IFERROR(IF(AND($V434&lt;=AE$1,$W434&gt;=AE$1),INDEX(Reliability!J$23:J$50,MATCH($T434,Reliability!$C$23:$C$50,0)),0),0)*$H434*$X434*$Y434),$D434)*$R434</f>
        <v>11.490691882511101</v>
      </c>
      <c r="AF434" s="99">
        <f>MIN((IFERROR(IF(AND($V434&lt;=AF$1,$W434&gt;=AF$1),INDEX(Reliability!K$23:K$50,MATCH($S434,Reliability!$C$23:$C$50,0)),0),0)*IF($T434="n/a",$D434*$Y434,$G434)+IFERROR(IF(AND($V434&lt;=AF$1,$W434&gt;=AF$1),INDEX(Reliability!K$23:K$50,MATCH($T434,Reliability!$C$23:$C$50,0)),0),0)*$H434*$X434*$Y434),$D434)*$R434</f>
        <v>10.589726222697939</v>
      </c>
      <c r="AG434" s="99">
        <f>MIN((IFERROR(IF(AND($V434&lt;=AG$1,$W434&gt;=AG$1),INDEX(Reliability!L$23:L$50,MATCH($S434,Reliability!$C$23:$C$50,0)),0),0)*IF($T434="n/a",$D434*$Y434,$G434)+IFERROR(IF(AND($V434&lt;=AG$1,$W434&gt;=AG$1),INDEX(Reliability!L$23:L$50,MATCH($T434,Reliability!$C$23:$C$50,0)),0),0)*$H434*$X434*$Y434),$D434)*$R434</f>
        <v>10.391780978158351</v>
      </c>
      <c r="AH434" s="99">
        <f>MIN((IFERROR(IF(AND($V434&lt;=AH$1,$W434&gt;=AH$1),INDEX(Reliability!M$23:M$50,MATCH($S434,Reliability!$C$23:$C$50,0)),0),0)*IF($T434="n/a",$D434*$Y434,$G434)+IFERROR(IF(AND($V434&lt;=AH$1,$W434&gt;=AH$1),INDEX(Reliability!M$23:M$50,MATCH($T434,Reliability!$C$23:$C$50,0)),0),0)*$H434*$X434*$Y434),$D434)*$R434</f>
        <v>10.193835733618762</v>
      </c>
      <c r="AI434" s="99">
        <f>MIN((IFERROR(IF(AND($V434&lt;=AI$1,$W434&gt;=AI$1),INDEX(Reliability!N$23:N$50,MATCH($S434,Reliability!$C$23:$C$50,0)),0),0)*IF($T434="n/a",$D434*$Y434,$G434)+IFERROR(IF(AND($V434&lt;=AI$1,$W434&gt;=AI$1),INDEX(Reliability!N$23:N$50,MATCH($T434,Reliability!$C$23:$C$50,0)),0),0)*$H434*$X434*$Y434),$D434)*$R434</f>
        <v>9.9958904890791729</v>
      </c>
      <c r="AJ434" s="99">
        <f>MIN((IFERROR(IF(AND($V434&lt;=AJ$1,$W434&gt;=AJ$1),INDEX(Reliability!O$23:O$50,MATCH($S434,Reliability!$C$23:$C$50,0)),0),0)*IF($T434="n/a",$D434*$Y434,$G434)+IFERROR(IF(AND($V434&lt;=AJ$1,$W434&gt;=AJ$1),INDEX(Reliability!O$23:O$50,MATCH($T434,Reliability!$C$23:$C$50,0)),0),0)*$H434*$X434*$Y434),$D434)*$R434</f>
        <v>0</v>
      </c>
      <c r="AK434" s="99">
        <f>MIN((IFERROR(IF(AND($V434&lt;=AK$1,$W434&gt;=AK$1),INDEX(Reliability!P$23:P$50,MATCH($S434,Reliability!$C$23:$C$50,0)),0),0)*IF($T434="n/a",$D434*$Y434,$G434)+IFERROR(IF(AND($V434&lt;=AK$1,$W434&gt;=AK$1),INDEX(Reliability!P$23:P$50,MATCH($T434,Reliability!$C$23:$C$50,0)),0),0)*$H434*$X434*$Y434),$D434)*$R434</f>
        <v>0</v>
      </c>
    </row>
    <row r="435" spans="2:37" x14ac:dyDescent="0.25">
      <c r="B435" s="118" t="str">
        <f>unique_contracts!B430</f>
        <v>BUTTVL_7_UNIT 1</v>
      </c>
      <c r="C435" s="99" t="str">
        <f>unique_contracts!D430</f>
        <v>Online</v>
      </c>
      <c r="D435" s="117">
        <f>unique_contracts!J430</f>
        <v>39.5</v>
      </c>
      <c r="E435" s="99">
        <f>unique_contracts!M430</f>
        <v>0</v>
      </c>
      <c r="F435" s="99">
        <f>unique_contracts!N430</f>
        <v>0</v>
      </c>
      <c r="G435" s="99">
        <f>unique_contracts!P430</f>
        <v>0</v>
      </c>
      <c r="H435" s="99">
        <f>unique_contracts!R430</f>
        <v>0</v>
      </c>
      <c r="I435" s="99">
        <f>unique_contracts!V430</f>
        <v>0</v>
      </c>
      <c r="J435" s="118" t="str">
        <f>unique_contracts!AB430</f>
        <v>Owned</v>
      </c>
      <c r="K435" s="99">
        <f>unique_contracts!AM430</f>
        <v>1950</v>
      </c>
      <c r="L435" s="99">
        <f>unique_contracts!AN430</f>
        <v>1</v>
      </c>
      <c r="M435" s="99">
        <f>unique_contracts!AO430</f>
        <v>1</v>
      </c>
      <c r="N435" s="99">
        <f>unique_contracts!AP430</f>
        <v>2099</v>
      </c>
      <c r="O435" s="99">
        <f>unique_contracts!AQ430</f>
        <v>12</v>
      </c>
      <c r="P435" s="99">
        <f>unique_contracts!AR430</f>
        <v>31</v>
      </c>
      <c r="Q435" s="99" t="str">
        <f>unique_contracts!BP430</f>
        <v>EnergyCapacity</v>
      </c>
      <c r="R435" s="99">
        <f t="shared" si="42"/>
        <v>1</v>
      </c>
      <c r="S435" s="99" t="str">
        <f>IFERROR(IF(AND(I435&gt;0,E435="NotHybrid"),_xlfn.CONCAT(MAX(MIN(ROUNDDOWN(I435/D435,0),8),4),INDEX(resources!$G:$G,MATCH(B435,resources!$A:$A,0))),INDEX(resources!$G:$G,MATCH(B435,resources!$A:$A,0))),"n/a")</f>
        <v>hydro</v>
      </c>
      <c r="T435" s="99" t="str">
        <f t="shared" si="43"/>
        <v>n/a</v>
      </c>
      <c r="U435" s="99" t="str">
        <f t="shared" si="44"/>
        <v>hydro</v>
      </c>
      <c r="V435" s="99">
        <f t="shared" si="45"/>
        <v>1950</v>
      </c>
      <c r="W435" s="99">
        <f t="shared" si="46"/>
        <v>2099</v>
      </c>
      <c r="X435" s="116">
        <f t="shared" si="47"/>
        <v>1</v>
      </c>
      <c r="Y435" s="116">
        <f t="shared" si="48"/>
        <v>1</v>
      </c>
      <c r="Z435" s="99">
        <f>MIN((IFERROR(IF(AND($V435&lt;=Z$1,$W435&gt;=Z$1),INDEX(Reliability!E$23:E$50,MATCH($S435,Reliability!$C$23:$C$50,0)),0),0)*IF($T435="n/a",$D435*$Y435,$G435)+IFERROR(IF(AND($V435&lt;=Z$1,$W435&gt;=Z$1),INDEX(Reliability!E$23:E$50,MATCH($T435,Reliability!$C$23:$C$50,0)),0),0)*$H435*$X435*$Y435),$D435)*$R435</f>
        <v>20.069374332736832</v>
      </c>
      <c r="AA435" s="99">
        <f>MIN((IFERROR(IF(AND($V435&lt;=AA$1,$W435&gt;=AA$1),INDEX(Reliability!F$23:F$50,MATCH($S435,Reliability!$C$23:$C$50,0)),0),0)*IF($T435="n/a",$D435*$Y435,$G435)+IFERROR(IF(AND($V435&lt;=AA$1,$W435&gt;=AA$1),INDEX(Reliability!F$23:F$50,MATCH($T435,Reliability!$C$23:$C$50,0)),0),0)*$H435*$X435*$Y435),$D435)*$R435</f>
        <v>20.593950681926572</v>
      </c>
      <c r="AB435" s="99">
        <f>MIN((IFERROR(IF(AND($V435&lt;=AB$1,$W435&gt;=AB$1),INDEX(Reliability!G$23:G$50,MATCH($S435,Reliability!$C$23:$C$50,0)),0),0)*IF($T435="n/a",$D435*$Y435,$G435)+IFERROR(IF(AND($V435&lt;=AB$1,$W435&gt;=AB$1),INDEX(Reliability!G$23:G$50,MATCH($T435,Reliability!$C$23:$C$50,0)),0),0)*$H435*$X435*$Y435),$D435)*$R435</f>
        <v>21.118527031116312</v>
      </c>
      <c r="AC435" s="99">
        <f>MIN((IFERROR(IF(AND($V435&lt;=AC$1,$W435&gt;=AC$1),INDEX(Reliability!H$23:H$50,MATCH($S435,Reliability!$C$23:$C$50,0)),0),0)*IF($T435="n/a",$D435*$Y435,$G435)+IFERROR(IF(AND($V435&lt;=AC$1,$W435&gt;=AC$1),INDEX(Reliability!H$23:H$50,MATCH($T435,Reliability!$C$23:$C$50,0)),0),0)*$H435*$X435*$Y435),$D435)*$R435</f>
        <v>20.723051623172417</v>
      </c>
      <c r="AD435" s="99">
        <f>MIN((IFERROR(IF(AND($V435&lt;=AD$1,$W435&gt;=AD$1),INDEX(Reliability!I$23:I$50,MATCH($S435,Reliability!$C$23:$C$50,0)),0),0)*IF($T435="n/a",$D435*$Y435,$G435)+IFERROR(IF(AND($V435&lt;=AD$1,$W435&gt;=AD$1),INDEX(Reliability!I$23:I$50,MATCH($T435,Reliability!$C$23:$C$50,0)),0),0)*$H435*$X435*$Y435),$D435)*$R435</f>
        <v>20.327576215228529</v>
      </c>
      <c r="AE435" s="99">
        <f>MIN((IFERROR(IF(AND($V435&lt;=AE$1,$W435&gt;=AE$1),INDEX(Reliability!J$23:J$50,MATCH($S435,Reliability!$C$23:$C$50,0)),0),0)*IF($T435="n/a",$D435*$Y435,$G435)+IFERROR(IF(AND($V435&lt;=AE$1,$W435&gt;=AE$1),INDEX(Reliability!J$23:J$50,MATCH($T435,Reliability!$C$23:$C$50,0)),0),0)*$H435*$X435*$Y435),$D435)*$R435</f>
        <v>20.921545757163774</v>
      </c>
      <c r="AF435" s="99">
        <f>MIN((IFERROR(IF(AND($V435&lt;=AF$1,$W435&gt;=AF$1),INDEX(Reliability!K$23:K$50,MATCH($S435,Reliability!$C$23:$C$50,0)),0),0)*IF($T435="n/a",$D435*$Y435,$G435)+IFERROR(IF(AND($V435&lt;=AF$1,$W435&gt;=AF$1),INDEX(Reliability!K$23:K$50,MATCH($T435,Reliability!$C$23:$C$50,0)),0),0)*$H435*$X435*$Y435),$D435)*$R435</f>
        <v>21.515515299099011</v>
      </c>
      <c r="AG435" s="99">
        <f>MIN((IFERROR(IF(AND($V435&lt;=AG$1,$W435&gt;=AG$1),INDEX(Reliability!L$23:L$50,MATCH($S435,Reliability!$C$23:$C$50,0)),0),0)*IF($T435="n/a",$D435*$Y435,$G435)+IFERROR(IF(AND($V435&lt;=AG$1,$W435&gt;=AG$1),INDEX(Reliability!L$23:L$50,MATCH($T435,Reliability!$C$23:$C$50,0)),0),0)*$H435*$X435*$Y435),$D435)*$R435</f>
        <v>20.608134118772707</v>
      </c>
      <c r="AH435" s="99">
        <f>MIN((IFERROR(IF(AND($V435&lt;=AH$1,$W435&gt;=AH$1),INDEX(Reliability!M$23:M$50,MATCH($S435,Reliability!$C$23:$C$50,0)),0),0)*IF($T435="n/a",$D435*$Y435,$G435)+IFERROR(IF(AND($V435&lt;=AH$1,$W435&gt;=AH$1),INDEX(Reliability!M$23:M$50,MATCH($T435,Reliability!$C$23:$C$50,0)),0),0)*$H435*$X435*$Y435),$D435)*$R435</f>
        <v>19.700752938446399</v>
      </c>
      <c r="AI435" s="99">
        <f>MIN((IFERROR(IF(AND($V435&lt;=AI$1,$W435&gt;=AI$1),INDEX(Reliability!N$23:N$50,MATCH($S435,Reliability!$C$23:$C$50,0)),0),0)*IF($T435="n/a",$D435*$Y435,$G435)+IFERROR(IF(AND($V435&lt;=AI$1,$W435&gt;=AI$1),INDEX(Reliability!N$23:N$50,MATCH($T435,Reliability!$C$23:$C$50,0)),0),0)*$H435*$X435*$Y435),$D435)*$R435</f>
        <v>18.793371758120092</v>
      </c>
      <c r="AJ435" s="99">
        <f>MIN((IFERROR(IF(AND($V435&lt;=AJ$1,$W435&gt;=AJ$1),INDEX(Reliability!O$23:O$50,MATCH($S435,Reliability!$C$23:$C$50,0)),0),0)*IF($T435="n/a",$D435*$Y435,$G435)+IFERROR(IF(AND($V435&lt;=AJ$1,$W435&gt;=AJ$1),INDEX(Reliability!O$23:O$50,MATCH($T435,Reliability!$C$23:$C$50,0)),0),0)*$H435*$X435*$Y435),$D435)*$R435</f>
        <v>17.885990577793784</v>
      </c>
      <c r="AK435" s="99">
        <f>MIN((IFERROR(IF(AND($V435&lt;=AK$1,$W435&gt;=AK$1),INDEX(Reliability!P$23:P$50,MATCH($S435,Reliability!$C$23:$C$50,0)),0),0)*IF($T435="n/a",$D435*$Y435,$G435)+IFERROR(IF(AND($V435&lt;=AK$1,$W435&gt;=AK$1),INDEX(Reliability!P$23:P$50,MATCH($T435,Reliability!$C$23:$C$50,0)),0),0)*$H435*$X435*$Y435),$D435)*$R435</f>
        <v>16.978609397467476</v>
      </c>
    </row>
    <row r="436" spans="2:37" x14ac:dyDescent="0.25">
      <c r="B436" s="118" t="str">
        <f>unique_contracts!B431</f>
        <v>BURNYF_2_UNIT 1</v>
      </c>
      <c r="C436" s="99" t="str">
        <f>unique_contracts!D431</f>
        <v>Online</v>
      </c>
      <c r="D436" s="117">
        <f>unique_contracts!J431</f>
        <v>29</v>
      </c>
      <c r="E436" s="99">
        <f>unique_contracts!M431</f>
        <v>0</v>
      </c>
      <c r="F436" s="99">
        <f>unique_contracts!N431</f>
        <v>0</v>
      </c>
      <c r="G436" s="99">
        <f>unique_contracts!P431</f>
        <v>0</v>
      </c>
      <c r="H436" s="99">
        <f>unique_contracts!R431</f>
        <v>0</v>
      </c>
      <c r="I436" s="99">
        <f>unique_contracts!V431</f>
        <v>0</v>
      </c>
      <c r="J436" s="118" t="str">
        <f>unique_contracts!AB431</f>
        <v>Buy</v>
      </c>
      <c r="K436" s="99">
        <f>unique_contracts!AM431</f>
        <v>2022</v>
      </c>
      <c r="L436" s="99">
        <f>unique_contracts!AN431</f>
        <v>11</v>
      </c>
      <c r="M436" s="99">
        <f>unique_contracts!AO431</f>
        <v>1</v>
      </c>
      <c r="N436" s="99">
        <f>unique_contracts!AP431</f>
        <v>0</v>
      </c>
      <c r="O436" s="99">
        <f>unique_contracts!AQ431</f>
        <v>0</v>
      </c>
      <c r="P436" s="99">
        <f>unique_contracts!AR431</f>
        <v>0</v>
      </c>
      <c r="Q436" s="99" t="str">
        <f>unique_contracts!BP431</f>
        <v>EnergyCapacity</v>
      </c>
      <c r="R436" s="99">
        <f t="shared" si="42"/>
        <v>1</v>
      </c>
      <c r="S436" s="99" t="str">
        <f>IFERROR(IF(AND(I436&gt;0,E436="NotHybrid"),_xlfn.CONCAT(MAX(MIN(ROUNDDOWN(I436/D436,0),8),4),INDEX(resources!$G:$G,MATCH(B436,resources!$A:$A,0))),INDEX(resources!$G:$G,MATCH(B436,resources!$A:$A,0))),"n/a")</f>
        <v>biomass_wood</v>
      </c>
      <c r="T436" s="99" t="str">
        <f t="shared" si="43"/>
        <v>n/a</v>
      </c>
      <c r="U436" s="99" t="str">
        <f t="shared" si="44"/>
        <v>biomass_wood</v>
      </c>
      <c r="V436" s="99">
        <f t="shared" si="45"/>
        <v>2023</v>
      </c>
      <c r="W436" s="99">
        <f t="shared" si="46"/>
        <v>0</v>
      </c>
      <c r="X436" s="116">
        <f t="shared" si="47"/>
        <v>1</v>
      </c>
      <c r="Y436" s="116">
        <f t="shared" si="48"/>
        <v>1</v>
      </c>
      <c r="Z436" s="99">
        <f>MIN((IFERROR(IF(AND($V436&lt;=Z$1,$W436&gt;=Z$1),INDEX(Reliability!E$23:E$50,MATCH($S436,Reliability!$C$23:$C$50,0)),0),0)*IF($T436="n/a",$D436*$Y436,$G436)+IFERROR(IF(AND($V436&lt;=Z$1,$W436&gt;=Z$1),INDEX(Reliability!E$23:E$50,MATCH($T436,Reliability!$C$23:$C$50,0)),0),0)*$H436*$X436*$Y436),$D436)*$R436</f>
        <v>0</v>
      </c>
      <c r="AA436" s="99">
        <f>MIN((IFERROR(IF(AND($V436&lt;=AA$1,$W436&gt;=AA$1),INDEX(Reliability!F$23:F$50,MATCH($S436,Reliability!$C$23:$C$50,0)),0),0)*IF($T436="n/a",$D436*$Y436,$G436)+IFERROR(IF(AND($V436&lt;=AA$1,$W436&gt;=AA$1),INDEX(Reliability!F$23:F$50,MATCH($T436,Reliability!$C$23:$C$50,0)),0),0)*$H436*$X436*$Y436),$D436)*$R436</f>
        <v>0</v>
      </c>
      <c r="AB436" s="99">
        <f>MIN((IFERROR(IF(AND($V436&lt;=AB$1,$W436&gt;=AB$1),INDEX(Reliability!G$23:G$50,MATCH($S436,Reliability!$C$23:$C$50,0)),0),0)*IF($T436="n/a",$D436*$Y436,$G436)+IFERROR(IF(AND($V436&lt;=AB$1,$W436&gt;=AB$1),INDEX(Reliability!G$23:G$50,MATCH($T436,Reliability!$C$23:$C$50,0)),0),0)*$H436*$X436*$Y436),$D436)*$R436</f>
        <v>0</v>
      </c>
      <c r="AC436" s="99">
        <f>MIN((IFERROR(IF(AND($V436&lt;=AC$1,$W436&gt;=AC$1),INDEX(Reliability!H$23:H$50,MATCH($S436,Reliability!$C$23:$C$50,0)),0),0)*IF($T436="n/a",$D436*$Y436,$G436)+IFERROR(IF(AND($V436&lt;=AC$1,$W436&gt;=AC$1),INDEX(Reliability!H$23:H$50,MATCH($T436,Reliability!$C$23:$C$50,0)),0),0)*$H436*$X436*$Y436),$D436)*$R436</f>
        <v>0</v>
      </c>
      <c r="AD436" s="99">
        <f>MIN((IFERROR(IF(AND($V436&lt;=AD$1,$W436&gt;=AD$1),INDEX(Reliability!I$23:I$50,MATCH($S436,Reliability!$C$23:$C$50,0)),0),0)*IF($T436="n/a",$D436*$Y436,$G436)+IFERROR(IF(AND($V436&lt;=AD$1,$W436&gt;=AD$1),INDEX(Reliability!I$23:I$50,MATCH($T436,Reliability!$C$23:$C$50,0)),0),0)*$H436*$X436*$Y436),$D436)*$R436</f>
        <v>0</v>
      </c>
      <c r="AE436" s="99">
        <f>MIN((IFERROR(IF(AND($V436&lt;=AE$1,$W436&gt;=AE$1),INDEX(Reliability!J$23:J$50,MATCH($S436,Reliability!$C$23:$C$50,0)),0),0)*IF($T436="n/a",$D436*$Y436,$G436)+IFERROR(IF(AND($V436&lt;=AE$1,$W436&gt;=AE$1),INDEX(Reliability!J$23:J$50,MATCH($T436,Reliability!$C$23:$C$50,0)),0),0)*$H436*$X436*$Y436),$D436)*$R436</f>
        <v>0</v>
      </c>
      <c r="AF436" s="99">
        <f>MIN((IFERROR(IF(AND($V436&lt;=AF$1,$W436&gt;=AF$1),INDEX(Reliability!K$23:K$50,MATCH($S436,Reliability!$C$23:$C$50,0)),0),0)*IF($T436="n/a",$D436*$Y436,$G436)+IFERROR(IF(AND($V436&lt;=AF$1,$W436&gt;=AF$1),INDEX(Reliability!K$23:K$50,MATCH($T436,Reliability!$C$23:$C$50,0)),0),0)*$H436*$X436*$Y436),$D436)*$R436</f>
        <v>0</v>
      </c>
      <c r="AG436" s="99">
        <f>MIN((IFERROR(IF(AND($V436&lt;=AG$1,$W436&gt;=AG$1),INDEX(Reliability!L$23:L$50,MATCH($S436,Reliability!$C$23:$C$50,0)),0),0)*IF($T436="n/a",$D436*$Y436,$G436)+IFERROR(IF(AND($V436&lt;=AG$1,$W436&gt;=AG$1),INDEX(Reliability!L$23:L$50,MATCH($T436,Reliability!$C$23:$C$50,0)),0),0)*$H436*$X436*$Y436),$D436)*$R436</f>
        <v>0</v>
      </c>
      <c r="AH436" s="99">
        <f>MIN((IFERROR(IF(AND($V436&lt;=AH$1,$W436&gt;=AH$1),INDEX(Reliability!M$23:M$50,MATCH($S436,Reliability!$C$23:$C$50,0)),0),0)*IF($T436="n/a",$D436*$Y436,$G436)+IFERROR(IF(AND($V436&lt;=AH$1,$W436&gt;=AH$1),INDEX(Reliability!M$23:M$50,MATCH($T436,Reliability!$C$23:$C$50,0)),0),0)*$H436*$X436*$Y436),$D436)*$R436</f>
        <v>0</v>
      </c>
      <c r="AI436" s="99">
        <f>MIN((IFERROR(IF(AND($V436&lt;=AI$1,$W436&gt;=AI$1),INDEX(Reliability!N$23:N$50,MATCH($S436,Reliability!$C$23:$C$50,0)),0),0)*IF($T436="n/a",$D436*$Y436,$G436)+IFERROR(IF(AND($V436&lt;=AI$1,$W436&gt;=AI$1),INDEX(Reliability!N$23:N$50,MATCH($T436,Reliability!$C$23:$C$50,0)),0),0)*$H436*$X436*$Y436),$D436)*$R436</f>
        <v>0</v>
      </c>
      <c r="AJ436" s="99">
        <f>MIN((IFERROR(IF(AND($V436&lt;=AJ$1,$W436&gt;=AJ$1),INDEX(Reliability!O$23:O$50,MATCH($S436,Reliability!$C$23:$C$50,0)),0),0)*IF($T436="n/a",$D436*$Y436,$G436)+IFERROR(IF(AND($V436&lt;=AJ$1,$W436&gt;=AJ$1),INDEX(Reliability!O$23:O$50,MATCH($T436,Reliability!$C$23:$C$50,0)),0),0)*$H436*$X436*$Y436),$D436)*$R436</f>
        <v>0</v>
      </c>
      <c r="AK436" s="99">
        <f>MIN((IFERROR(IF(AND($V436&lt;=AK$1,$W436&gt;=AK$1),INDEX(Reliability!P$23:P$50,MATCH($S436,Reliability!$C$23:$C$50,0)),0),0)*IF($T436="n/a",$D436*$Y436,$G436)+IFERROR(IF(AND($V436&lt;=AK$1,$W436&gt;=AK$1),INDEX(Reliability!P$23:P$50,MATCH($T436,Reliability!$C$23:$C$50,0)),0),0)*$H436*$X436*$Y436),$D436)*$R436</f>
        <v>0</v>
      </c>
    </row>
    <row r="437" spans="2:37" x14ac:dyDescent="0.25">
      <c r="B437" s="118" t="str">
        <f>unique_contracts!B432</f>
        <v>BUCKCK_7_PL1X2</v>
      </c>
      <c r="C437" s="99" t="str">
        <f>unique_contracts!D432</f>
        <v>Online</v>
      </c>
      <c r="D437" s="117">
        <f>unique_contracts!J432</f>
        <v>57.25</v>
      </c>
      <c r="E437" s="99">
        <f>unique_contracts!M432</f>
        <v>0</v>
      </c>
      <c r="F437" s="99">
        <f>unique_contracts!N432</f>
        <v>0</v>
      </c>
      <c r="G437" s="99">
        <f>unique_contracts!P432</f>
        <v>0</v>
      </c>
      <c r="H437" s="99">
        <f>unique_contracts!R432</f>
        <v>0</v>
      </c>
      <c r="I437" s="99">
        <f>unique_contracts!V432</f>
        <v>0</v>
      </c>
      <c r="J437" s="118" t="str">
        <f>unique_contracts!AB432</f>
        <v>Owned</v>
      </c>
      <c r="K437" s="99">
        <f>unique_contracts!AM432</f>
        <v>1950</v>
      </c>
      <c r="L437" s="99">
        <f>unique_contracts!AN432</f>
        <v>1</v>
      </c>
      <c r="M437" s="99">
        <f>unique_contracts!AO432</f>
        <v>1</v>
      </c>
      <c r="N437" s="99">
        <f>unique_contracts!AP432</f>
        <v>2099</v>
      </c>
      <c r="O437" s="99">
        <f>unique_contracts!AQ432</f>
        <v>12</v>
      </c>
      <c r="P437" s="99">
        <f>unique_contracts!AR432</f>
        <v>31</v>
      </c>
      <c r="Q437" s="99" t="str">
        <f>unique_contracts!BP432</f>
        <v>EnergyCapacity</v>
      </c>
      <c r="R437" s="99">
        <f t="shared" si="42"/>
        <v>1</v>
      </c>
      <c r="S437" s="99" t="str">
        <f>IFERROR(IF(AND(I437&gt;0,E437="NotHybrid"),_xlfn.CONCAT(MAX(MIN(ROUNDDOWN(I437/D437,0),8),4),INDEX(resources!$G:$G,MATCH(B437,resources!$A:$A,0))),INDEX(resources!$G:$G,MATCH(B437,resources!$A:$A,0))),"n/a")</f>
        <v>hydro</v>
      </c>
      <c r="T437" s="99" t="str">
        <f t="shared" si="43"/>
        <v>n/a</v>
      </c>
      <c r="U437" s="99" t="str">
        <f t="shared" si="44"/>
        <v>hydro</v>
      </c>
      <c r="V437" s="99">
        <f t="shared" si="45"/>
        <v>1950</v>
      </c>
      <c r="W437" s="99">
        <f t="shared" si="46"/>
        <v>2099</v>
      </c>
      <c r="X437" s="116">
        <f t="shared" si="47"/>
        <v>1</v>
      </c>
      <c r="Y437" s="116">
        <f t="shared" si="48"/>
        <v>1</v>
      </c>
      <c r="Z437" s="99">
        <f>MIN((IFERROR(IF(AND($V437&lt;=Z$1,$W437&gt;=Z$1),INDEX(Reliability!E$23:E$50,MATCH($S437,Reliability!$C$23:$C$50,0)),0),0)*IF($T437="n/a",$D437*$Y437,$G437)+IFERROR(IF(AND($V437&lt;=Z$1,$W437&gt;=Z$1),INDEX(Reliability!E$23:E$50,MATCH($T437,Reliability!$C$23:$C$50,0)),0),0)*$H437*$X437*$Y437),$D437)*$R437</f>
        <v>29.087890646814774</v>
      </c>
      <c r="AA437" s="99">
        <f>MIN((IFERROR(IF(AND($V437&lt;=AA$1,$W437&gt;=AA$1),INDEX(Reliability!F$23:F$50,MATCH($S437,Reliability!$C$23:$C$50,0)),0),0)*IF($T437="n/a",$D437*$Y437,$G437)+IFERROR(IF(AND($V437&lt;=AA$1,$W437&gt;=AA$1),INDEX(Reliability!F$23:F$50,MATCH($T437,Reliability!$C$23:$C$50,0)),0),0)*$H437*$X437*$Y437),$D437)*$R437</f>
        <v>29.848194342792308</v>
      </c>
      <c r="AB437" s="99">
        <f>MIN((IFERROR(IF(AND($V437&lt;=AB$1,$W437&gt;=AB$1),INDEX(Reliability!G$23:G$50,MATCH($S437,Reliability!$C$23:$C$50,0)),0),0)*IF($T437="n/a",$D437*$Y437,$G437)+IFERROR(IF(AND($V437&lt;=AB$1,$W437&gt;=AB$1),INDEX(Reliability!G$23:G$50,MATCH($T437,Reliability!$C$23:$C$50,0)),0),0)*$H437*$X437*$Y437),$D437)*$R437</f>
        <v>30.608498038769845</v>
      </c>
      <c r="AC437" s="99">
        <f>MIN((IFERROR(IF(AND($V437&lt;=AC$1,$W437&gt;=AC$1),INDEX(Reliability!H$23:H$50,MATCH($S437,Reliability!$C$23:$C$50,0)),0),0)*IF($T437="n/a",$D437*$Y437,$G437)+IFERROR(IF(AND($V437&lt;=AC$1,$W437&gt;=AC$1),INDEX(Reliability!H$23:H$50,MATCH($T437,Reliability!$C$23:$C$50,0)),0),0)*$H437*$X437*$Y437),$D437)*$R437</f>
        <v>30.035308998142302</v>
      </c>
      <c r="AD437" s="99">
        <f>MIN((IFERROR(IF(AND($V437&lt;=AD$1,$W437&gt;=AD$1),INDEX(Reliability!I$23:I$50,MATCH($S437,Reliability!$C$23:$C$50,0)),0),0)*IF($T437="n/a",$D437*$Y437,$G437)+IFERROR(IF(AND($V437&lt;=AD$1,$W437&gt;=AD$1),INDEX(Reliability!I$23:I$50,MATCH($T437,Reliability!$C$23:$C$50,0)),0),0)*$H437*$X437*$Y437),$D437)*$R437</f>
        <v>29.462119957514766</v>
      </c>
      <c r="AE437" s="99">
        <f>MIN((IFERROR(IF(AND($V437&lt;=AE$1,$W437&gt;=AE$1),INDEX(Reliability!J$23:J$50,MATCH($S437,Reliability!$C$23:$C$50,0)),0),0)*IF($T437="n/a",$D437*$Y437,$G437)+IFERROR(IF(AND($V437&lt;=AE$1,$W437&gt;=AE$1),INDEX(Reliability!J$23:J$50,MATCH($T437,Reliability!$C$23:$C$50,0)),0),0)*$H437*$X437*$Y437),$D437)*$R437</f>
        <v>30.322999863231036</v>
      </c>
      <c r="AF437" s="99">
        <f>MIN((IFERROR(IF(AND($V437&lt;=AF$1,$W437&gt;=AF$1),INDEX(Reliability!K$23:K$50,MATCH($S437,Reliability!$C$23:$C$50,0)),0),0)*IF($T437="n/a",$D437*$Y437,$G437)+IFERROR(IF(AND($V437&lt;=AF$1,$W437&gt;=AF$1),INDEX(Reliability!K$23:K$50,MATCH($T437,Reliability!$C$23:$C$50,0)),0),0)*$H437*$X437*$Y437),$D437)*$R437</f>
        <v>31.1838797689473</v>
      </c>
      <c r="AG437" s="99">
        <f>MIN((IFERROR(IF(AND($V437&lt;=AG$1,$W437&gt;=AG$1),INDEX(Reliability!L$23:L$50,MATCH($S437,Reliability!$C$23:$C$50,0)),0),0)*IF($T437="n/a",$D437*$Y437,$G437)+IFERROR(IF(AND($V437&lt;=AG$1,$W437&gt;=AG$1),INDEX(Reliability!L$23:L$50,MATCH($T437,Reliability!$C$23:$C$50,0)),0),0)*$H437*$X437*$Y437),$D437)*$R437</f>
        <v>29.868751349360441</v>
      </c>
      <c r="AH437" s="99">
        <f>MIN((IFERROR(IF(AND($V437&lt;=AH$1,$W437&gt;=AH$1),INDEX(Reliability!M$23:M$50,MATCH($S437,Reliability!$C$23:$C$50,0)),0),0)*IF($T437="n/a",$D437*$Y437,$G437)+IFERROR(IF(AND($V437&lt;=AH$1,$W437&gt;=AH$1),INDEX(Reliability!M$23:M$50,MATCH($T437,Reliability!$C$23:$C$50,0)),0),0)*$H437*$X437*$Y437),$D437)*$R437</f>
        <v>28.553622929773578</v>
      </c>
      <c r="AI437" s="99">
        <f>MIN((IFERROR(IF(AND($V437&lt;=AI$1,$W437&gt;=AI$1),INDEX(Reliability!N$23:N$50,MATCH($S437,Reliability!$C$23:$C$50,0)),0),0)*IF($T437="n/a",$D437*$Y437,$G437)+IFERROR(IF(AND($V437&lt;=AI$1,$W437&gt;=AI$1),INDEX(Reliability!N$23:N$50,MATCH($T437,Reliability!$C$23:$C$50,0)),0),0)*$H437*$X437*$Y437),$D437)*$R437</f>
        <v>27.238494510186715</v>
      </c>
      <c r="AJ437" s="99">
        <f>MIN((IFERROR(IF(AND($V437&lt;=AJ$1,$W437&gt;=AJ$1),INDEX(Reliability!O$23:O$50,MATCH($S437,Reliability!$C$23:$C$50,0)),0),0)*IF($T437="n/a",$D437*$Y437,$G437)+IFERROR(IF(AND($V437&lt;=AJ$1,$W437&gt;=AJ$1),INDEX(Reliability!O$23:O$50,MATCH($T437,Reliability!$C$23:$C$50,0)),0),0)*$H437*$X437*$Y437),$D437)*$R437</f>
        <v>25.923366090599853</v>
      </c>
      <c r="AK437" s="99">
        <f>MIN((IFERROR(IF(AND($V437&lt;=AK$1,$W437&gt;=AK$1),INDEX(Reliability!P$23:P$50,MATCH($S437,Reliability!$C$23:$C$50,0)),0),0)*IF($T437="n/a",$D437*$Y437,$G437)+IFERROR(IF(AND($V437&lt;=AK$1,$W437&gt;=AK$1),INDEX(Reliability!P$23:P$50,MATCH($T437,Reliability!$C$23:$C$50,0)),0),0)*$H437*$X437*$Y437),$D437)*$R437</f>
        <v>24.60823767101299</v>
      </c>
    </row>
    <row r="438" spans="2:37" x14ac:dyDescent="0.25">
      <c r="B438" s="118" t="str">
        <f>unique_contracts!B433</f>
        <v>BUCKCK_7_OAKFLT</v>
      </c>
      <c r="C438" s="99" t="str">
        <f>unique_contracts!D433</f>
        <v>Online</v>
      </c>
      <c r="D438" s="117">
        <f>unique_contracts!J433</f>
        <v>1.3</v>
      </c>
      <c r="E438" s="99">
        <f>unique_contracts!M433</f>
        <v>0</v>
      </c>
      <c r="F438" s="99">
        <f>unique_contracts!N433</f>
        <v>0</v>
      </c>
      <c r="G438" s="99">
        <f>unique_contracts!P433</f>
        <v>0</v>
      </c>
      <c r="H438" s="99">
        <f>unique_contracts!R433</f>
        <v>0</v>
      </c>
      <c r="I438" s="99">
        <f>unique_contracts!V433</f>
        <v>0</v>
      </c>
      <c r="J438" s="118" t="str">
        <f>unique_contracts!AB433</f>
        <v>Owned</v>
      </c>
      <c r="K438" s="99">
        <f>unique_contracts!AM433</f>
        <v>1950</v>
      </c>
      <c r="L438" s="99">
        <f>unique_contracts!AN433</f>
        <v>1</v>
      </c>
      <c r="M438" s="99">
        <f>unique_contracts!AO433</f>
        <v>1</v>
      </c>
      <c r="N438" s="99">
        <f>unique_contracts!AP433</f>
        <v>2099</v>
      </c>
      <c r="O438" s="99">
        <f>unique_contracts!AQ433</f>
        <v>12</v>
      </c>
      <c r="P438" s="99">
        <f>unique_contracts!AR433</f>
        <v>31</v>
      </c>
      <c r="Q438" s="99" t="str">
        <f>unique_contracts!BP433</f>
        <v>EnergyCapacity</v>
      </c>
      <c r="R438" s="99">
        <f t="shared" si="42"/>
        <v>1</v>
      </c>
      <c r="S438" s="99" t="str">
        <f>IFERROR(IF(AND(I438&gt;0,E438="NotHybrid"),_xlfn.CONCAT(MAX(MIN(ROUNDDOWN(I438/D438,0),8),4),INDEX(resources!$G:$G,MATCH(B438,resources!$A:$A,0))),INDEX(resources!$G:$G,MATCH(B438,resources!$A:$A,0))),"n/a")</f>
        <v>small_hydro</v>
      </c>
      <c r="T438" s="99" t="str">
        <f t="shared" si="43"/>
        <v>n/a</v>
      </c>
      <c r="U438" s="99" t="str">
        <f t="shared" si="44"/>
        <v>small_hydro</v>
      </c>
      <c r="V438" s="99">
        <f t="shared" si="45"/>
        <v>1950</v>
      </c>
      <c r="W438" s="99">
        <f t="shared" si="46"/>
        <v>2099</v>
      </c>
      <c r="X438" s="116">
        <f t="shared" si="47"/>
        <v>1</v>
      </c>
      <c r="Y438" s="116">
        <f t="shared" si="48"/>
        <v>1</v>
      </c>
      <c r="Z438" s="99">
        <f>MIN((IFERROR(IF(AND($V438&lt;=Z$1,$W438&gt;=Z$1),INDEX(Reliability!E$23:E$50,MATCH($S438,Reliability!$C$23:$C$50,0)),0),0)*IF($T438="n/a",$D438*$Y438,$G438)+IFERROR(IF(AND($V438&lt;=Z$1,$W438&gt;=Z$1),INDEX(Reliability!E$23:E$50,MATCH($T438,Reliability!$C$23:$C$50,0)),0),0)*$H438*$X438*$Y438),$D438)*$R438</f>
        <v>0.47371474814492076</v>
      </c>
      <c r="AA438" s="99">
        <f>MIN((IFERROR(IF(AND($V438&lt;=AA$1,$W438&gt;=AA$1),INDEX(Reliability!F$23:F$50,MATCH($S438,Reliability!$C$23:$C$50,0)),0),0)*IF($T438="n/a",$D438*$Y438,$G438)+IFERROR(IF(AND($V438&lt;=AA$1,$W438&gt;=AA$1),INDEX(Reliability!F$23:F$50,MATCH($T438,Reliability!$C$23:$C$50,0)),0),0)*$H438*$X438*$Y438),$D438)*$R438</f>
        <v>0.48609677605566898</v>
      </c>
      <c r="AB438" s="99">
        <f>MIN((IFERROR(IF(AND($V438&lt;=AB$1,$W438&gt;=AB$1),INDEX(Reliability!G$23:G$50,MATCH($S438,Reliability!$C$23:$C$50,0)),0),0)*IF($T438="n/a",$D438*$Y438,$G438)+IFERROR(IF(AND($V438&lt;=AB$1,$W438&gt;=AB$1),INDEX(Reliability!G$23:G$50,MATCH($T438,Reliability!$C$23:$C$50,0)),0),0)*$H438*$X438*$Y438),$D438)*$R438</f>
        <v>0.49847880396641708</v>
      </c>
      <c r="AC438" s="99">
        <f>MIN((IFERROR(IF(AND($V438&lt;=AC$1,$W438&gt;=AC$1),INDEX(Reliability!H$23:H$50,MATCH($S438,Reliability!$C$23:$C$50,0)),0),0)*IF($T438="n/a",$D438*$Y438,$G438)+IFERROR(IF(AND($V438&lt;=AC$1,$W438&gt;=AC$1),INDEX(Reliability!H$23:H$50,MATCH($T438,Reliability!$C$23:$C$50,0)),0),0)*$H438*$X438*$Y438),$D438)*$R438</f>
        <v>0.48914405689530083</v>
      </c>
      <c r="AD438" s="99">
        <f>MIN((IFERROR(IF(AND($V438&lt;=AD$1,$W438&gt;=AD$1),INDEX(Reliability!I$23:I$50,MATCH($S438,Reliability!$C$23:$C$50,0)),0),0)*IF($T438="n/a",$D438*$Y438,$G438)+IFERROR(IF(AND($V438&lt;=AD$1,$W438&gt;=AD$1),INDEX(Reliability!I$23:I$50,MATCH($T438,Reliability!$C$23:$C$50,0)),0),0)*$H438*$X438*$Y438),$D438)*$R438</f>
        <v>0.47980930982418457</v>
      </c>
      <c r="AE438" s="99">
        <f>MIN((IFERROR(IF(AND($V438&lt;=AE$1,$W438&gt;=AE$1),INDEX(Reliability!J$23:J$50,MATCH($S438,Reliability!$C$23:$C$50,0)),0),0)*IF($T438="n/a",$D438*$Y438,$G438)+IFERROR(IF(AND($V438&lt;=AE$1,$W438&gt;=AE$1),INDEX(Reliability!J$23:J$50,MATCH($T438,Reliability!$C$23:$C$50,0)),0),0)*$H438*$X438*$Y438),$D438)*$R438</f>
        <v>0.49382928510087454</v>
      </c>
      <c r="AF438" s="99">
        <f>MIN((IFERROR(IF(AND($V438&lt;=AF$1,$W438&gt;=AF$1),INDEX(Reliability!K$23:K$50,MATCH($S438,Reliability!$C$23:$C$50,0)),0),0)*IF($T438="n/a",$D438*$Y438,$G438)+IFERROR(IF(AND($V438&lt;=AF$1,$W438&gt;=AF$1),INDEX(Reliability!K$23:K$50,MATCH($T438,Reliability!$C$23:$C$50,0)),0),0)*$H438*$X438*$Y438),$D438)*$R438</f>
        <v>0.5078492603775645</v>
      </c>
      <c r="AG438" s="99">
        <f>MIN((IFERROR(IF(AND($V438&lt;=AG$1,$W438&gt;=AG$1),INDEX(Reliability!L$23:L$50,MATCH($S438,Reliability!$C$23:$C$50,0)),0),0)*IF($T438="n/a",$D438*$Y438,$G438)+IFERROR(IF(AND($V438&lt;=AG$1,$W438&gt;=AG$1),INDEX(Reliability!L$23:L$50,MATCH($T438,Reliability!$C$23:$C$50,0)),0),0)*$H438*$X438*$Y438),$D438)*$R438</f>
        <v>0.48643155994588894</v>
      </c>
      <c r="AH438" s="99">
        <f>MIN((IFERROR(IF(AND($V438&lt;=AH$1,$W438&gt;=AH$1),INDEX(Reliability!M$23:M$50,MATCH($S438,Reliability!$C$23:$C$50,0)),0),0)*IF($T438="n/a",$D438*$Y438,$G438)+IFERROR(IF(AND($V438&lt;=AH$1,$W438&gt;=AH$1),INDEX(Reliability!M$23:M$50,MATCH($T438,Reliability!$C$23:$C$50,0)),0),0)*$H438*$X438*$Y438),$D438)*$R438</f>
        <v>0.46501385951421337</v>
      </c>
      <c r="AI438" s="99">
        <f>MIN((IFERROR(IF(AND($V438&lt;=AI$1,$W438&gt;=AI$1),INDEX(Reliability!N$23:N$50,MATCH($S438,Reliability!$C$23:$C$50,0)),0),0)*IF($T438="n/a",$D438*$Y438,$G438)+IFERROR(IF(AND($V438&lt;=AI$1,$W438&gt;=AI$1),INDEX(Reliability!N$23:N$50,MATCH($T438,Reliability!$C$23:$C$50,0)),0),0)*$H438*$X438*$Y438),$D438)*$R438</f>
        <v>0.44359615908253774</v>
      </c>
      <c r="AJ438" s="99">
        <f>MIN((IFERROR(IF(AND($V438&lt;=AJ$1,$W438&gt;=AJ$1),INDEX(Reliability!O$23:O$50,MATCH($S438,Reliability!$C$23:$C$50,0)),0),0)*IF($T438="n/a",$D438*$Y438,$G438)+IFERROR(IF(AND($V438&lt;=AJ$1,$W438&gt;=AJ$1),INDEX(Reliability!O$23:O$50,MATCH($T438,Reliability!$C$23:$C$50,0)),0),0)*$H438*$X438*$Y438),$D438)*$R438</f>
        <v>0.42217845865086218</v>
      </c>
      <c r="AK438" s="99">
        <f>MIN((IFERROR(IF(AND($V438&lt;=AK$1,$W438&gt;=AK$1),INDEX(Reliability!P$23:P$50,MATCH($S438,Reliability!$C$23:$C$50,0)),0),0)*IF($T438="n/a",$D438*$Y438,$G438)+IFERROR(IF(AND($V438&lt;=AK$1,$W438&gt;=AK$1),INDEX(Reliability!P$23:P$50,MATCH($T438,Reliability!$C$23:$C$50,0)),0),0)*$H438*$X438*$Y438),$D438)*$R438</f>
        <v>0.40076075821918644</v>
      </c>
    </row>
    <row r="439" spans="2:37" x14ac:dyDescent="0.25">
      <c r="B439" s="118" t="str">
        <f>unique_contracts!B434</f>
        <v>BUCKCK_2_HYDRO</v>
      </c>
      <c r="C439" s="99" t="str">
        <f>unique_contracts!D434</f>
        <v>Online</v>
      </c>
      <c r="D439" s="117">
        <f>unique_contracts!J434</f>
        <v>0.995</v>
      </c>
      <c r="E439" s="99">
        <f>unique_contracts!M434</f>
        <v>0</v>
      </c>
      <c r="F439" s="99">
        <f>unique_contracts!N434</f>
        <v>0</v>
      </c>
      <c r="G439" s="99">
        <f>unique_contracts!P434</f>
        <v>0</v>
      </c>
      <c r="H439" s="99">
        <f>unique_contracts!R434</f>
        <v>0</v>
      </c>
      <c r="I439" s="99">
        <f>unique_contracts!V434</f>
        <v>0</v>
      </c>
      <c r="J439" s="118" t="str">
        <f>unique_contracts!AB434</f>
        <v>Buy</v>
      </c>
      <c r="K439" s="99">
        <f>unique_contracts!AM434</f>
        <v>2016</v>
      </c>
      <c r="L439" s="99">
        <f>unique_contracts!AN434</f>
        <v>6</v>
      </c>
      <c r="M439" s="99">
        <f>unique_contracts!AO434</f>
        <v>9</v>
      </c>
      <c r="N439" s="99">
        <f>unique_contracts!AP434</f>
        <v>2036</v>
      </c>
      <c r="O439" s="99">
        <f>unique_contracts!AQ434</f>
        <v>6</v>
      </c>
      <c r="P439" s="99">
        <f>unique_contracts!AR434</f>
        <v>8</v>
      </c>
      <c r="Q439" s="99" t="str">
        <f>unique_contracts!BP434</f>
        <v>EnergyCapacity</v>
      </c>
      <c r="R439" s="99">
        <f t="shared" si="42"/>
        <v>1</v>
      </c>
      <c r="S439" s="99" t="str">
        <f>IFERROR(IF(AND(I439&gt;0,E439="NotHybrid"),_xlfn.CONCAT(MAX(MIN(ROUNDDOWN(I439/D439,0),8),4),INDEX(resources!$G:$G,MATCH(B439,resources!$A:$A,0))),INDEX(resources!$G:$G,MATCH(B439,resources!$A:$A,0))),"n/a")</f>
        <v>small_hydro</v>
      </c>
      <c r="T439" s="99" t="str">
        <f t="shared" si="43"/>
        <v>n/a</v>
      </c>
      <c r="U439" s="99" t="str">
        <f t="shared" si="44"/>
        <v>small_hydro</v>
      </c>
      <c r="V439" s="99">
        <f t="shared" si="45"/>
        <v>2017</v>
      </c>
      <c r="W439" s="99">
        <f t="shared" si="46"/>
        <v>2035</v>
      </c>
      <c r="X439" s="116">
        <f t="shared" si="47"/>
        <v>1</v>
      </c>
      <c r="Y439" s="116">
        <f t="shared" si="48"/>
        <v>1</v>
      </c>
      <c r="Z439" s="99">
        <f>MIN((IFERROR(IF(AND($V439&lt;=Z$1,$W439&gt;=Z$1),INDEX(Reliability!E$23:E$50,MATCH($S439,Reliability!$C$23:$C$50,0)),0),0)*IF($T439="n/a",$D439*$Y439,$G439)+IFERROR(IF(AND($V439&lt;=Z$1,$W439&gt;=Z$1),INDEX(Reliability!E$23:E$50,MATCH($T439,Reliability!$C$23:$C$50,0)),0),0)*$H439*$X439*$Y439),$D439)*$R439</f>
        <v>0.36257398031092014</v>
      </c>
      <c r="AA439" s="99">
        <f>MIN((IFERROR(IF(AND($V439&lt;=AA$1,$W439&gt;=AA$1),INDEX(Reliability!F$23:F$50,MATCH($S439,Reliability!$C$23:$C$50,0)),0),0)*IF($T439="n/a",$D439*$Y439,$G439)+IFERROR(IF(AND($V439&lt;=AA$1,$W439&gt;=AA$1),INDEX(Reliability!F$23:F$50,MATCH($T439,Reliability!$C$23:$C$50,0)),0),0)*$H439*$X439*$Y439),$D439)*$R439</f>
        <v>0.37205099398106967</v>
      </c>
      <c r="AB439" s="99">
        <f>MIN((IFERROR(IF(AND($V439&lt;=AB$1,$W439&gt;=AB$1),INDEX(Reliability!G$23:G$50,MATCH($S439,Reliability!$C$23:$C$50,0)),0),0)*IF($T439="n/a",$D439*$Y439,$G439)+IFERROR(IF(AND($V439&lt;=AB$1,$W439&gt;=AB$1),INDEX(Reliability!G$23:G$50,MATCH($T439,Reliability!$C$23:$C$50,0)),0),0)*$H439*$X439*$Y439),$D439)*$R439</f>
        <v>0.38152800765121919</v>
      </c>
      <c r="AC439" s="99">
        <f>MIN((IFERROR(IF(AND($V439&lt;=AC$1,$W439&gt;=AC$1),INDEX(Reliability!H$23:H$50,MATCH($S439,Reliability!$C$23:$C$50,0)),0),0)*IF($T439="n/a",$D439*$Y439,$G439)+IFERROR(IF(AND($V439&lt;=AC$1,$W439&gt;=AC$1),INDEX(Reliability!H$23:H$50,MATCH($T439,Reliability!$C$23:$C$50,0)),0),0)*$H439*$X439*$Y439),$D439)*$R439</f>
        <v>0.37438333585448025</v>
      </c>
      <c r="AD439" s="99">
        <f>MIN((IFERROR(IF(AND($V439&lt;=AD$1,$W439&gt;=AD$1),INDEX(Reliability!I$23:I$50,MATCH($S439,Reliability!$C$23:$C$50,0)),0),0)*IF($T439="n/a",$D439*$Y439,$G439)+IFERROR(IF(AND($V439&lt;=AD$1,$W439&gt;=AD$1),INDEX(Reliability!I$23:I$50,MATCH($T439,Reliability!$C$23:$C$50,0)),0),0)*$H439*$X439*$Y439),$D439)*$R439</f>
        <v>0.36723866405774125</v>
      </c>
      <c r="AE439" s="99">
        <f>MIN((IFERROR(IF(AND($V439&lt;=AE$1,$W439&gt;=AE$1),INDEX(Reliability!J$23:J$50,MATCH($S439,Reliability!$C$23:$C$50,0)),0),0)*IF($T439="n/a",$D439*$Y439,$G439)+IFERROR(IF(AND($V439&lt;=AE$1,$W439&gt;=AE$1),INDEX(Reliability!J$23:J$50,MATCH($T439,Reliability!$C$23:$C$50,0)),0),0)*$H439*$X439*$Y439),$D439)*$R439</f>
        <v>0.37796933744259242</v>
      </c>
      <c r="AF439" s="99">
        <f>MIN((IFERROR(IF(AND($V439&lt;=AF$1,$W439&gt;=AF$1),INDEX(Reliability!K$23:K$50,MATCH($S439,Reliability!$C$23:$C$50,0)),0),0)*IF($T439="n/a",$D439*$Y439,$G439)+IFERROR(IF(AND($V439&lt;=AF$1,$W439&gt;=AF$1),INDEX(Reliability!K$23:K$50,MATCH($T439,Reliability!$C$23:$C$50,0)),0),0)*$H439*$X439*$Y439),$D439)*$R439</f>
        <v>0.3887000108274436</v>
      </c>
      <c r="AG439" s="99">
        <f>MIN((IFERROR(IF(AND($V439&lt;=AG$1,$W439&gt;=AG$1),INDEX(Reliability!L$23:L$50,MATCH($S439,Reliability!$C$23:$C$50,0)),0),0)*IF($T439="n/a",$D439*$Y439,$G439)+IFERROR(IF(AND($V439&lt;=AG$1,$W439&gt;=AG$1),INDEX(Reliability!L$23:L$50,MATCH($T439,Reliability!$C$23:$C$50,0)),0),0)*$H439*$X439*$Y439),$D439)*$R439</f>
        <v>0.3723072324201227</v>
      </c>
      <c r="AH439" s="99">
        <f>MIN((IFERROR(IF(AND($V439&lt;=AH$1,$W439&gt;=AH$1),INDEX(Reliability!M$23:M$50,MATCH($S439,Reliability!$C$23:$C$50,0)),0),0)*IF($T439="n/a",$D439*$Y439,$G439)+IFERROR(IF(AND($V439&lt;=AH$1,$W439&gt;=AH$1),INDEX(Reliability!M$23:M$50,MATCH($T439,Reliability!$C$23:$C$50,0)),0),0)*$H439*$X439*$Y439),$D439)*$R439</f>
        <v>0.35591445401280175</v>
      </c>
      <c r="AI439" s="99">
        <f>MIN((IFERROR(IF(AND($V439&lt;=AI$1,$W439&gt;=AI$1),INDEX(Reliability!N$23:N$50,MATCH($S439,Reliability!$C$23:$C$50,0)),0),0)*IF($T439="n/a",$D439*$Y439,$G439)+IFERROR(IF(AND($V439&lt;=AI$1,$W439&gt;=AI$1),INDEX(Reliability!N$23:N$50,MATCH($T439,Reliability!$C$23:$C$50,0)),0),0)*$H439*$X439*$Y439),$D439)*$R439</f>
        <v>0.3395216756054808</v>
      </c>
      <c r="AJ439" s="99">
        <f>MIN((IFERROR(IF(AND($V439&lt;=AJ$1,$W439&gt;=AJ$1),INDEX(Reliability!O$23:O$50,MATCH($S439,Reliability!$C$23:$C$50,0)),0),0)*IF($T439="n/a",$D439*$Y439,$G439)+IFERROR(IF(AND($V439&lt;=AJ$1,$W439&gt;=AJ$1),INDEX(Reliability!O$23:O$50,MATCH($T439,Reliability!$C$23:$C$50,0)),0),0)*$H439*$X439*$Y439),$D439)*$R439</f>
        <v>0.3231288971981599</v>
      </c>
      <c r="AK439" s="99">
        <f>MIN((IFERROR(IF(AND($V439&lt;=AK$1,$W439&gt;=AK$1),INDEX(Reliability!P$23:P$50,MATCH($S439,Reliability!$C$23:$C$50,0)),0),0)*IF($T439="n/a",$D439*$Y439,$G439)+IFERROR(IF(AND($V439&lt;=AK$1,$W439&gt;=AK$1),INDEX(Reliability!P$23:P$50,MATCH($T439,Reliability!$C$23:$C$50,0)),0),0)*$H439*$X439*$Y439),$D439)*$R439</f>
        <v>0.30673611879083884</v>
      </c>
    </row>
    <row r="440" spans="2:37" x14ac:dyDescent="0.25">
      <c r="B440" s="118" t="str">
        <f>unique_contracts!B435</f>
        <v>BRODIE_2_WIND</v>
      </c>
      <c r="C440" s="99" t="str">
        <f>unique_contracts!D435</f>
        <v>Online</v>
      </c>
      <c r="D440" s="117">
        <f>unique_contracts!J435</f>
        <v>102</v>
      </c>
      <c r="E440" s="99">
        <f>unique_contracts!M435</f>
        <v>0</v>
      </c>
      <c r="F440" s="99">
        <f>unique_contracts!N435</f>
        <v>0</v>
      </c>
      <c r="G440" s="99">
        <f>unique_contracts!P435</f>
        <v>0</v>
      </c>
      <c r="H440" s="99">
        <f>unique_contracts!R435</f>
        <v>0</v>
      </c>
      <c r="I440" s="99">
        <f>unique_contracts!V435</f>
        <v>0</v>
      </c>
      <c r="J440" s="118" t="str">
        <f>unique_contracts!AB435</f>
        <v>Buy</v>
      </c>
      <c r="K440" s="99">
        <f>unique_contracts!AM435</f>
        <v>2012</v>
      </c>
      <c r="L440" s="99">
        <f>unique_contracts!AN435</f>
        <v>6</v>
      </c>
      <c r="M440" s="99">
        <f>unique_contracts!AO435</f>
        <v>6</v>
      </c>
      <c r="N440" s="99">
        <f>unique_contracts!AP435</f>
        <v>2032</v>
      </c>
      <c r="O440" s="99">
        <f>unique_contracts!AQ435</f>
        <v>6</v>
      </c>
      <c r="P440" s="99">
        <f>unique_contracts!AR435</f>
        <v>5</v>
      </c>
      <c r="Q440" s="99" t="str">
        <f>unique_contracts!BP435</f>
        <v>EnergyCapacity</v>
      </c>
      <c r="R440" s="99">
        <f t="shared" si="42"/>
        <v>1</v>
      </c>
      <c r="S440" s="99" t="str">
        <f>IFERROR(IF(AND(I440&gt;0,E440="NotHybrid"),_xlfn.CONCAT(MAX(MIN(ROUNDDOWN(I440/D440,0),8),4),INDEX(resources!$G:$G,MATCH(B440,resources!$A:$A,0))),INDEX(resources!$G:$G,MATCH(B440,resources!$A:$A,0))),"n/a")</f>
        <v>in_state_wind_south</v>
      </c>
      <c r="T440" s="99" t="str">
        <f t="shared" si="43"/>
        <v>n/a</v>
      </c>
      <c r="U440" s="99" t="str">
        <f t="shared" si="44"/>
        <v>in_state_wind_south</v>
      </c>
      <c r="V440" s="99">
        <f t="shared" si="45"/>
        <v>2013</v>
      </c>
      <c r="W440" s="99">
        <f t="shared" si="46"/>
        <v>2031</v>
      </c>
      <c r="X440" s="116">
        <f t="shared" si="47"/>
        <v>1</v>
      </c>
      <c r="Y440" s="116">
        <f t="shared" si="48"/>
        <v>1</v>
      </c>
      <c r="Z440" s="99">
        <f>MIN((IFERROR(IF(AND($V440&lt;=Z$1,$W440&gt;=Z$1),INDEX(Reliability!E$23:E$50,MATCH($S440,Reliability!$C$23:$C$50,0)),0),0)*IF($T440="n/a",$D440*$Y440,$G440)+IFERROR(IF(AND($V440&lt;=Z$1,$W440&gt;=Z$1),INDEX(Reliability!E$23:E$50,MATCH($T440,Reliability!$C$23:$C$50,0)),0),0)*$H440*$X440*$Y440),$D440)*$R440</f>
        <v>12.078182177624367</v>
      </c>
      <c r="AA440" s="99">
        <f>MIN((IFERROR(IF(AND($V440&lt;=AA$1,$W440&gt;=AA$1),INDEX(Reliability!F$23:F$50,MATCH($S440,Reliability!$C$23:$C$50,0)),0),0)*IF($T440="n/a",$D440*$Y440,$G440)+IFERROR(IF(AND($V440&lt;=AA$1,$W440&gt;=AA$1),INDEX(Reliability!F$23:F$50,MATCH($T440,Reliability!$C$23:$C$50,0)),0),0)*$H440*$X440*$Y440),$D440)*$R440</f>
        <v>13.908792098831219</v>
      </c>
      <c r="AB440" s="99">
        <f>MIN((IFERROR(IF(AND($V440&lt;=AB$1,$W440&gt;=AB$1),INDEX(Reliability!G$23:G$50,MATCH($S440,Reliability!$C$23:$C$50,0)),0),0)*IF($T440="n/a",$D440*$Y440,$G440)+IFERROR(IF(AND($V440&lt;=AB$1,$W440&gt;=AB$1),INDEX(Reliability!G$23:G$50,MATCH($T440,Reliability!$C$23:$C$50,0)),0),0)*$H440*$X440*$Y440),$D440)*$R440</f>
        <v>15.739402020038071</v>
      </c>
      <c r="AC440" s="99">
        <f>MIN((IFERROR(IF(AND($V440&lt;=AC$1,$W440&gt;=AC$1),INDEX(Reliability!H$23:H$50,MATCH($S440,Reliability!$C$23:$C$50,0)),0),0)*IF($T440="n/a",$D440*$Y440,$G440)+IFERROR(IF(AND($V440&lt;=AC$1,$W440&gt;=AC$1),INDEX(Reliability!H$23:H$50,MATCH($T440,Reliability!$C$23:$C$50,0)),0),0)*$H440*$X440*$Y440),$D440)*$R440</f>
        <v>10.907532406844229</v>
      </c>
      <c r="AD440" s="99">
        <f>MIN((IFERROR(IF(AND($V440&lt;=AD$1,$W440&gt;=AD$1),INDEX(Reliability!I$23:I$50,MATCH($S440,Reliability!$C$23:$C$50,0)),0),0)*IF($T440="n/a",$D440*$Y440,$G440)+IFERROR(IF(AND($V440&lt;=AD$1,$W440&gt;=AD$1),INDEX(Reliability!I$23:I$50,MATCH($T440,Reliability!$C$23:$C$50,0)),0),0)*$H440*$X440*$Y440),$D440)*$R440</f>
        <v>6.0756627936503893</v>
      </c>
      <c r="AE440" s="99">
        <f>MIN((IFERROR(IF(AND($V440&lt;=AE$1,$W440&gt;=AE$1),INDEX(Reliability!J$23:J$50,MATCH($S440,Reliability!$C$23:$C$50,0)),0),0)*IF($T440="n/a",$D440*$Y440,$G440)+IFERROR(IF(AND($V440&lt;=AE$1,$W440&gt;=AE$1),INDEX(Reliability!J$23:J$50,MATCH($T440,Reliability!$C$23:$C$50,0)),0),0)*$H440*$X440*$Y440),$D440)*$R440</f>
        <v>7.8745471579321276</v>
      </c>
      <c r="AF440" s="99">
        <f>MIN((IFERROR(IF(AND($V440&lt;=AF$1,$W440&gt;=AF$1),INDEX(Reliability!K$23:K$50,MATCH($S440,Reliability!$C$23:$C$50,0)),0),0)*IF($T440="n/a",$D440*$Y440,$G440)+IFERROR(IF(AND($V440&lt;=AF$1,$W440&gt;=AF$1),INDEX(Reliability!K$23:K$50,MATCH($T440,Reliability!$C$23:$C$50,0)),0),0)*$H440*$X440*$Y440),$D440)*$R440</f>
        <v>9.6734315222138658</v>
      </c>
      <c r="AG440" s="99">
        <f>MIN((IFERROR(IF(AND($V440&lt;=AG$1,$W440&gt;=AG$1),INDEX(Reliability!L$23:L$50,MATCH($S440,Reliability!$C$23:$C$50,0)),0),0)*IF($T440="n/a",$D440*$Y440,$G440)+IFERROR(IF(AND($V440&lt;=AG$1,$W440&gt;=AG$1),INDEX(Reliability!L$23:L$50,MATCH($T440,Reliability!$C$23:$C$50,0)),0),0)*$H440*$X440*$Y440),$D440)*$R440</f>
        <v>8.6337648328647312</v>
      </c>
      <c r="AH440" s="99">
        <f>MIN((IFERROR(IF(AND($V440&lt;=AH$1,$W440&gt;=AH$1),INDEX(Reliability!M$23:M$50,MATCH($S440,Reliability!$C$23:$C$50,0)),0),0)*IF($T440="n/a",$D440*$Y440,$G440)+IFERROR(IF(AND($V440&lt;=AH$1,$W440&gt;=AH$1),INDEX(Reliability!M$23:M$50,MATCH($T440,Reliability!$C$23:$C$50,0)),0),0)*$H440*$X440*$Y440),$D440)*$R440</f>
        <v>0</v>
      </c>
      <c r="AI440" s="99">
        <f>MIN((IFERROR(IF(AND($V440&lt;=AI$1,$W440&gt;=AI$1),INDEX(Reliability!N$23:N$50,MATCH($S440,Reliability!$C$23:$C$50,0)),0),0)*IF($T440="n/a",$D440*$Y440,$G440)+IFERROR(IF(AND($V440&lt;=AI$1,$W440&gt;=AI$1),INDEX(Reliability!N$23:N$50,MATCH($T440,Reliability!$C$23:$C$50,0)),0),0)*$H440*$X440*$Y440),$D440)*$R440</f>
        <v>0</v>
      </c>
      <c r="AJ440" s="99">
        <f>MIN((IFERROR(IF(AND($V440&lt;=AJ$1,$W440&gt;=AJ$1),INDEX(Reliability!O$23:O$50,MATCH($S440,Reliability!$C$23:$C$50,0)),0),0)*IF($T440="n/a",$D440*$Y440,$G440)+IFERROR(IF(AND($V440&lt;=AJ$1,$W440&gt;=AJ$1),INDEX(Reliability!O$23:O$50,MATCH($T440,Reliability!$C$23:$C$50,0)),0),0)*$H440*$X440*$Y440),$D440)*$R440</f>
        <v>0</v>
      </c>
      <c r="AK440" s="99">
        <f>MIN((IFERROR(IF(AND($V440&lt;=AK$1,$W440&gt;=AK$1),INDEX(Reliability!P$23:P$50,MATCH($S440,Reliability!$C$23:$C$50,0)),0),0)*IF($T440="n/a",$D440*$Y440,$G440)+IFERROR(IF(AND($V440&lt;=AK$1,$W440&gt;=AK$1),INDEX(Reliability!P$23:P$50,MATCH($T440,Reliability!$C$23:$C$50,0)),0),0)*$H440*$X440*$Y440),$D440)*$R440</f>
        <v>0</v>
      </c>
    </row>
    <row r="441" spans="2:37" x14ac:dyDescent="0.25">
      <c r="B441" s="118" t="str">
        <f>unique_contracts!B436</f>
        <v>BRDSLD_2_SHLO3B</v>
      </c>
      <c r="C441" s="99" t="str">
        <f>unique_contracts!D436</f>
        <v>Online</v>
      </c>
      <c r="D441" s="117">
        <f>unique_contracts!J436</f>
        <v>100</v>
      </c>
      <c r="E441" s="99">
        <f>unique_contracts!M436</f>
        <v>0</v>
      </c>
      <c r="F441" s="99">
        <f>unique_contracts!N436</f>
        <v>0</v>
      </c>
      <c r="G441" s="99">
        <f>unique_contracts!P436</f>
        <v>0</v>
      </c>
      <c r="H441" s="99">
        <f>unique_contracts!R436</f>
        <v>0</v>
      </c>
      <c r="I441" s="99">
        <f>unique_contracts!V436</f>
        <v>0</v>
      </c>
      <c r="J441" s="118" t="str">
        <f>unique_contracts!AB436</f>
        <v>Buy</v>
      </c>
      <c r="K441" s="99">
        <f>unique_contracts!AM436</f>
        <v>2013</v>
      </c>
      <c r="L441" s="99">
        <f>unique_contracts!AN436</f>
        <v>1</v>
      </c>
      <c r="M441" s="99">
        <f>unique_contracts!AO436</f>
        <v>28</v>
      </c>
      <c r="N441" s="99">
        <f>unique_contracts!AP436</f>
        <v>2038</v>
      </c>
      <c r="O441" s="99">
        <f>unique_contracts!AQ436</f>
        <v>1</v>
      </c>
      <c r="P441" s="99">
        <f>unique_contracts!AR436</f>
        <v>27</v>
      </c>
      <c r="Q441" s="99" t="str">
        <f>unique_contracts!BP436</f>
        <v>EnergyCapacity</v>
      </c>
      <c r="R441" s="99">
        <f t="shared" si="42"/>
        <v>1</v>
      </c>
      <c r="S441" s="99" t="str">
        <f>IFERROR(IF(AND(I441&gt;0,E441="NotHybrid"),_xlfn.CONCAT(MAX(MIN(ROUNDDOWN(I441/D441,0),8),4),INDEX(resources!$G:$G,MATCH(B441,resources!$A:$A,0))),INDEX(resources!$G:$G,MATCH(B441,resources!$A:$A,0))),"n/a")</f>
        <v>in_state_wind_north</v>
      </c>
      <c r="T441" s="99" t="str">
        <f t="shared" si="43"/>
        <v>n/a</v>
      </c>
      <c r="U441" s="99" t="str">
        <f t="shared" si="44"/>
        <v>in_state_wind_north</v>
      </c>
      <c r="V441" s="99">
        <f t="shared" si="45"/>
        <v>2013</v>
      </c>
      <c r="W441" s="99">
        <f t="shared" si="46"/>
        <v>2037</v>
      </c>
      <c r="X441" s="116">
        <f t="shared" si="47"/>
        <v>1</v>
      </c>
      <c r="Y441" s="116">
        <f t="shared" si="48"/>
        <v>1</v>
      </c>
      <c r="Z441" s="99">
        <f>MIN((IFERROR(IF(AND($V441&lt;=Z$1,$W441&gt;=Z$1),INDEX(Reliability!E$23:E$50,MATCH($S441,Reliability!$C$23:$C$50,0)),0),0)*IF($T441="n/a",$D441*$Y441,$G441)+IFERROR(IF(AND($V441&lt;=Z$1,$W441&gt;=Z$1),INDEX(Reliability!E$23:E$50,MATCH($T441,Reliability!$C$23:$C$50,0)),0),0)*$H441*$X441*$Y441),$D441)*$R441</f>
        <v>23.682710152204642</v>
      </c>
      <c r="AA441" s="99">
        <f>MIN((IFERROR(IF(AND($V441&lt;=AA$1,$W441&gt;=AA$1),INDEX(Reliability!F$23:F$50,MATCH($S441,Reliability!$C$23:$C$50,0)),0),0)*IF($T441="n/a",$D441*$Y441,$G441)+IFERROR(IF(AND($V441&lt;=AA$1,$W441&gt;=AA$1),INDEX(Reliability!F$23:F$50,MATCH($T441,Reliability!$C$23:$C$50,0)),0),0)*$H441*$X441*$Y441),$D441)*$R441</f>
        <v>27.272141370257291</v>
      </c>
      <c r="AB441" s="99">
        <f>MIN((IFERROR(IF(AND($V441&lt;=AB$1,$W441&gt;=AB$1),INDEX(Reliability!G$23:G$50,MATCH($S441,Reliability!$C$23:$C$50,0)),0),0)*IF($T441="n/a",$D441*$Y441,$G441)+IFERROR(IF(AND($V441&lt;=AB$1,$W441&gt;=AB$1),INDEX(Reliability!G$23:G$50,MATCH($T441,Reliability!$C$23:$C$50,0)),0),0)*$H441*$X441*$Y441),$D441)*$R441</f>
        <v>30.861572588309944</v>
      </c>
      <c r="AC441" s="99">
        <f>MIN((IFERROR(IF(AND($V441&lt;=AC$1,$W441&gt;=AC$1),INDEX(Reliability!H$23:H$50,MATCH($S441,Reliability!$C$23:$C$50,0)),0),0)*IF($T441="n/a",$D441*$Y441,$G441)+IFERROR(IF(AND($V441&lt;=AC$1,$W441&gt;=AC$1),INDEX(Reliability!H$23:H$50,MATCH($T441,Reliability!$C$23:$C$50,0)),0),0)*$H441*$X441*$Y441),$D441)*$R441</f>
        <v>21.387318444792609</v>
      </c>
      <c r="AD441" s="99">
        <f>MIN((IFERROR(IF(AND($V441&lt;=AD$1,$W441&gt;=AD$1),INDEX(Reliability!I$23:I$50,MATCH($S441,Reliability!$C$23:$C$50,0)),0),0)*IF($T441="n/a",$D441*$Y441,$G441)+IFERROR(IF(AND($V441&lt;=AD$1,$W441&gt;=AD$1),INDEX(Reliability!I$23:I$50,MATCH($T441,Reliability!$C$23:$C$50,0)),0),0)*$H441*$X441*$Y441),$D441)*$R441</f>
        <v>11.913064301275273</v>
      </c>
      <c r="AE441" s="99">
        <f>MIN((IFERROR(IF(AND($V441&lt;=AE$1,$W441&gt;=AE$1),INDEX(Reliability!J$23:J$50,MATCH($S441,Reliability!$C$23:$C$50,0)),0),0)*IF($T441="n/a",$D441*$Y441,$G441)+IFERROR(IF(AND($V441&lt;=AE$1,$W441&gt;=AE$1),INDEX(Reliability!J$23:J$50,MATCH($T441,Reliability!$C$23:$C$50,0)),0),0)*$H441*$X441*$Y441),$D441)*$R441</f>
        <v>15.440288544964956</v>
      </c>
      <c r="AF441" s="99">
        <f>MIN((IFERROR(IF(AND($V441&lt;=AF$1,$W441&gt;=AF$1),INDEX(Reliability!K$23:K$50,MATCH($S441,Reliability!$C$23:$C$50,0)),0),0)*IF($T441="n/a",$D441*$Y441,$G441)+IFERROR(IF(AND($V441&lt;=AF$1,$W441&gt;=AF$1),INDEX(Reliability!K$23:K$50,MATCH($T441,Reliability!$C$23:$C$50,0)),0),0)*$H441*$X441*$Y441),$D441)*$R441</f>
        <v>18.967512788654638</v>
      </c>
      <c r="AG441" s="99">
        <f>MIN((IFERROR(IF(AND($V441&lt;=AG$1,$W441&gt;=AG$1),INDEX(Reliability!L$23:L$50,MATCH($S441,Reliability!$C$23:$C$50,0)),0),0)*IF($T441="n/a",$D441*$Y441,$G441)+IFERROR(IF(AND($V441&lt;=AG$1,$W441&gt;=AG$1),INDEX(Reliability!L$23:L$50,MATCH($T441,Reliability!$C$23:$C$50,0)),0),0)*$H441*$X441*$Y441),$D441)*$R441</f>
        <v>16.928950652675944</v>
      </c>
      <c r="AH441" s="99">
        <f>MIN((IFERROR(IF(AND($V441&lt;=AH$1,$W441&gt;=AH$1),INDEX(Reliability!M$23:M$50,MATCH($S441,Reliability!$C$23:$C$50,0)),0),0)*IF($T441="n/a",$D441*$Y441,$G441)+IFERROR(IF(AND($V441&lt;=AH$1,$W441&gt;=AH$1),INDEX(Reliability!M$23:M$50,MATCH($T441,Reliability!$C$23:$C$50,0)),0),0)*$H441*$X441*$Y441),$D441)*$R441</f>
        <v>14.89038851669725</v>
      </c>
      <c r="AI441" s="99">
        <f>MIN((IFERROR(IF(AND($V441&lt;=AI$1,$W441&gt;=AI$1),INDEX(Reliability!N$23:N$50,MATCH($S441,Reliability!$C$23:$C$50,0)),0),0)*IF($T441="n/a",$D441*$Y441,$G441)+IFERROR(IF(AND($V441&lt;=AI$1,$W441&gt;=AI$1),INDEX(Reliability!N$23:N$50,MATCH($T441,Reliability!$C$23:$C$50,0)),0),0)*$H441*$X441*$Y441),$D441)*$R441</f>
        <v>12.851826380718556</v>
      </c>
      <c r="AJ441" s="99">
        <f>MIN((IFERROR(IF(AND($V441&lt;=AJ$1,$W441&gt;=AJ$1),INDEX(Reliability!O$23:O$50,MATCH($S441,Reliability!$C$23:$C$50,0)),0),0)*IF($T441="n/a",$D441*$Y441,$G441)+IFERROR(IF(AND($V441&lt;=AJ$1,$W441&gt;=AJ$1),INDEX(Reliability!O$23:O$50,MATCH($T441,Reliability!$C$23:$C$50,0)),0),0)*$H441*$X441*$Y441),$D441)*$R441</f>
        <v>10.813264244739862</v>
      </c>
      <c r="AK441" s="99">
        <f>MIN((IFERROR(IF(AND($V441&lt;=AK$1,$W441&gt;=AK$1),INDEX(Reliability!P$23:P$50,MATCH($S441,Reliability!$C$23:$C$50,0)),0),0)*IF($T441="n/a",$D441*$Y441,$G441)+IFERROR(IF(AND($V441&lt;=AK$1,$W441&gt;=AK$1),INDEX(Reliability!P$23:P$50,MATCH($T441,Reliability!$C$23:$C$50,0)),0),0)*$H441*$X441*$Y441),$D441)*$R441</f>
        <v>8.7747021087611685</v>
      </c>
    </row>
    <row r="442" spans="2:37" x14ac:dyDescent="0.25">
      <c r="B442" s="118" t="str">
        <f>unique_contracts!B437</f>
        <v>BRDSLD_2_SHLO3A</v>
      </c>
      <c r="C442" s="99" t="str">
        <f>unique_contracts!D437</f>
        <v>Online</v>
      </c>
      <c r="D442" s="117">
        <f>unique_contracts!J437</f>
        <v>100</v>
      </c>
      <c r="E442" s="99">
        <f>unique_contracts!M437</f>
        <v>0</v>
      </c>
      <c r="F442" s="99">
        <f>unique_contracts!N437</f>
        <v>0</v>
      </c>
      <c r="G442" s="99">
        <f>unique_contracts!P437</f>
        <v>0</v>
      </c>
      <c r="H442" s="99">
        <f>unique_contracts!R437</f>
        <v>0</v>
      </c>
      <c r="I442" s="99">
        <f>unique_contracts!V437</f>
        <v>0</v>
      </c>
      <c r="J442" s="118" t="str">
        <f>unique_contracts!AB437</f>
        <v>Buy</v>
      </c>
      <c r="K442" s="99">
        <f>unique_contracts!AM437</f>
        <v>2012</v>
      </c>
      <c r="L442" s="99">
        <f>unique_contracts!AN437</f>
        <v>3</v>
      </c>
      <c r="M442" s="99">
        <f>unique_contracts!AO437</f>
        <v>9</v>
      </c>
      <c r="N442" s="99">
        <f>unique_contracts!AP437</f>
        <v>2032</v>
      </c>
      <c r="O442" s="99">
        <f>unique_contracts!AQ437</f>
        <v>3</v>
      </c>
      <c r="P442" s="99">
        <f>unique_contracts!AR437</f>
        <v>8</v>
      </c>
      <c r="Q442" s="99" t="str">
        <f>unique_contracts!BP437</f>
        <v>EnergyCapacity</v>
      </c>
      <c r="R442" s="99">
        <f t="shared" si="42"/>
        <v>1</v>
      </c>
      <c r="S442" s="99" t="str">
        <f>IFERROR(IF(AND(I442&gt;0,E442="NotHybrid"),_xlfn.CONCAT(MAX(MIN(ROUNDDOWN(I442/D442,0),8),4),INDEX(resources!$G:$G,MATCH(B442,resources!$A:$A,0))),INDEX(resources!$G:$G,MATCH(B442,resources!$A:$A,0))),"n/a")</f>
        <v>in_state_wind_north</v>
      </c>
      <c r="T442" s="99" t="str">
        <f t="shared" si="43"/>
        <v>n/a</v>
      </c>
      <c r="U442" s="99" t="str">
        <f t="shared" si="44"/>
        <v>in_state_wind_north</v>
      </c>
      <c r="V442" s="99">
        <f t="shared" si="45"/>
        <v>2012</v>
      </c>
      <c r="W442" s="99">
        <f t="shared" si="46"/>
        <v>2031</v>
      </c>
      <c r="X442" s="116">
        <f t="shared" si="47"/>
        <v>1</v>
      </c>
      <c r="Y442" s="116">
        <f t="shared" si="48"/>
        <v>1</v>
      </c>
      <c r="Z442" s="99">
        <f>MIN((IFERROR(IF(AND($V442&lt;=Z$1,$W442&gt;=Z$1),INDEX(Reliability!E$23:E$50,MATCH($S442,Reliability!$C$23:$C$50,0)),0),0)*IF($T442="n/a",$D442*$Y442,$G442)+IFERROR(IF(AND($V442&lt;=Z$1,$W442&gt;=Z$1),INDEX(Reliability!E$23:E$50,MATCH($T442,Reliability!$C$23:$C$50,0)),0),0)*$H442*$X442*$Y442),$D442)*$R442</f>
        <v>23.682710152204642</v>
      </c>
      <c r="AA442" s="99">
        <f>MIN((IFERROR(IF(AND($V442&lt;=AA$1,$W442&gt;=AA$1),INDEX(Reliability!F$23:F$50,MATCH($S442,Reliability!$C$23:$C$50,0)),0),0)*IF($T442="n/a",$D442*$Y442,$G442)+IFERROR(IF(AND($V442&lt;=AA$1,$W442&gt;=AA$1),INDEX(Reliability!F$23:F$50,MATCH($T442,Reliability!$C$23:$C$50,0)),0),0)*$H442*$X442*$Y442),$D442)*$R442</f>
        <v>27.272141370257291</v>
      </c>
      <c r="AB442" s="99">
        <f>MIN((IFERROR(IF(AND($V442&lt;=AB$1,$W442&gt;=AB$1),INDEX(Reliability!G$23:G$50,MATCH($S442,Reliability!$C$23:$C$50,0)),0),0)*IF($T442="n/a",$D442*$Y442,$G442)+IFERROR(IF(AND($V442&lt;=AB$1,$W442&gt;=AB$1),INDEX(Reliability!G$23:G$50,MATCH($T442,Reliability!$C$23:$C$50,0)),0),0)*$H442*$X442*$Y442),$D442)*$R442</f>
        <v>30.861572588309944</v>
      </c>
      <c r="AC442" s="99">
        <f>MIN((IFERROR(IF(AND($V442&lt;=AC$1,$W442&gt;=AC$1),INDEX(Reliability!H$23:H$50,MATCH($S442,Reliability!$C$23:$C$50,0)),0),0)*IF($T442="n/a",$D442*$Y442,$G442)+IFERROR(IF(AND($V442&lt;=AC$1,$W442&gt;=AC$1),INDEX(Reliability!H$23:H$50,MATCH($T442,Reliability!$C$23:$C$50,0)),0),0)*$H442*$X442*$Y442),$D442)*$R442</f>
        <v>21.387318444792609</v>
      </c>
      <c r="AD442" s="99">
        <f>MIN((IFERROR(IF(AND($V442&lt;=AD$1,$W442&gt;=AD$1),INDEX(Reliability!I$23:I$50,MATCH($S442,Reliability!$C$23:$C$50,0)),0),0)*IF($T442="n/a",$D442*$Y442,$G442)+IFERROR(IF(AND($V442&lt;=AD$1,$W442&gt;=AD$1),INDEX(Reliability!I$23:I$50,MATCH($T442,Reliability!$C$23:$C$50,0)),0),0)*$H442*$X442*$Y442),$D442)*$R442</f>
        <v>11.913064301275273</v>
      </c>
      <c r="AE442" s="99">
        <f>MIN((IFERROR(IF(AND($V442&lt;=AE$1,$W442&gt;=AE$1),INDEX(Reliability!J$23:J$50,MATCH($S442,Reliability!$C$23:$C$50,0)),0),0)*IF($T442="n/a",$D442*$Y442,$G442)+IFERROR(IF(AND($V442&lt;=AE$1,$W442&gt;=AE$1),INDEX(Reliability!J$23:J$50,MATCH($T442,Reliability!$C$23:$C$50,0)),0),0)*$H442*$X442*$Y442),$D442)*$R442</f>
        <v>15.440288544964956</v>
      </c>
      <c r="AF442" s="99">
        <f>MIN((IFERROR(IF(AND($V442&lt;=AF$1,$W442&gt;=AF$1),INDEX(Reliability!K$23:K$50,MATCH($S442,Reliability!$C$23:$C$50,0)),0),0)*IF($T442="n/a",$D442*$Y442,$G442)+IFERROR(IF(AND($V442&lt;=AF$1,$W442&gt;=AF$1),INDEX(Reliability!K$23:K$50,MATCH($T442,Reliability!$C$23:$C$50,0)),0),0)*$H442*$X442*$Y442),$D442)*$R442</f>
        <v>18.967512788654638</v>
      </c>
      <c r="AG442" s="99">
        <f>MIN((IFERROR(IF(AND($V442&lt;=AG$1,$W442&gt;=AG$1),INDEX(Reliability!L$23:L$50,MATCH($S442,Reliability!$C$23:$C$50,0)),0),0)*IF($T442="n/a",$D442*$Y442,$G442)+IFERROR(IF(AND($V442&lt;=AG$1,$W442&gt;=AG$1),INDEX(Reliability!L$23:L$50,MATCH($T442,Reliability!$C$23:$C$50,0)),0),0)*$H442*$X442*$Y442),$D442)*$R442</f>
        <v>16.928950652675944</v>
      </c>
      <c r="AH442" s="99">
        <f>MIN((IFERROR(IF(AND($V442&lt;=AH$1,$W442&gt;=AH$1),INDEX(Reliability!M$23:M$50,MATCH($S442,Reliability!$C$23:$C$50,0)),0),0)*IF($T442="n/a",$D442*$Y442,$G442)+IFERROR(IF(AND($V442&lt;=AH$1,$W442&gt;=AH$1),INDEX(Reliability!M$23:M$50,MATCH($T442,Reliability!$C$23:$C$50,0)),0),0)*$H442*$X442*$Y442),$D442)*$R442</f>
        <v>0</v>
      </c>
      <c r="AI442" s="99">
        <f>MIN((IFERROR(IF(AND($V442&lt;=AI$1,$W442&gt;=AI$1),INDEX(Reliability!N$23:N$50,MATCH($S442,Reliability!$C$23:$C$50,0)),0),0)*IF($T442="n/a",$D442*$Y442,$G442)+IFERROR(IF(AND($V442&lt;=AI$1,$W442&gt;=AI$1),INDEX(Reliability!N$23:N$50,MATCH($T442,Reliability!$C$23:$C$50,0)),0),0)*$H442*$X442*$Y442),$D442)*$R442</f>
        <v>0</v>
      </c>
      <c r="AJ442" s="99">
        <f>MIN((IFERROR(IF(AND($V442&lt;=AJ$1,$W442&gt;=AJ$1),INDEX(Reliability!O$23:O$50,MATCH($S442,Reliability!$C$23:$C$50,0)),0),0)*IF($T442="n/a",$D442*$Y442,$G442)+IFERROR(IF(AND($V442&lt;=AJ$1,$W442&gt;=AJ$1),INDEX(Reliability!O$23:O$50,MATCH($T442,Reliability!$C$23:$C$50,0)),0),0)*$H442*$X442*$Y442),$D442)*$R442</f>
        <v>0</v>
      </c>
      <c r="AK442" s="99">
        <f>MIN((IFERROR(IF(AND($V442&lt;=AK$1,$W442&gt;=AK$1),INDEX(Reliability!P$23:P$50,MATCH($S442,Reliability!$C$23:$C$50,0)),0),0)*IF($T442="n/a",$D442*$Y442,$G442)+IFERROR(IF(AND($V442&lt;=AK$1,$W442&gt;=AK$1),INDEX(Reliability!P$23:P$50,MATCH($T442,Reliability!$C$23:$C$50,0)),0),0)*$H442*$X442*$Y442),$D442)*$R442</f>
        <v>0</v>
      </c>
    </row>
    <row r="443" spans="2:37" x14ac:dyDescent="0.25">
      <c r="B443" s="118" t="str">
        <f>unique_contracts!B438</f>
        <v>BRDSLD_2_SHILO2</v>
      </c>
      <c r="C443" s="99" t="str">
        <f>unique_contracts!D438</f>
        <v>Online</v>
      </c>
      <c r="D443" s="117">
        <f>unique_contracts!J438</f>
        <v>150</v>
      </c>
      <c r="E443" s="99">
        <f>unique_contracts!M438</f>
        <v>0</v>
      </c>
      <c r="F443" s="99">
        <f>unique_contracts!N438</f>
        <v>0</v>
      </c>
      <c r="G443" s="99">
        <f>unique_contracts!P438</f>
        <v>0</v>
      </c>
      <c r="H443" s="99">
        <f>unique_contracts!R438</f>
        <v>0</v>
      </c>
      <c r="I443" s="99">
        <f>unique_contracts!V438</f>
        <v>0</v>
      </c>
      <c r="J443" s="118" t="str">
        <f>unique_contracts!AB438</f>
        <v>Buy</v>
      </c>
      <c r="K443" s="99">
        <f>unique_contracts!AM438</f>
        <v>2009</v>
      </c>
      <c r="L443" s="99">
        <f>unique_contracts!AN438</f>
        <v>2</v>
      </c>
      <c r="M443" s="99">
        <f>unique_contracts!AO438</f>
        <v>1</v>
      </c>
      <c r="N443" s="99">
        <f>unique_contracts!AP438</f>
        <v>2029</v>
      </c>
      <c r="O443" s="99">
        <f>unique_contracts!AQ438</f>
        <v>1</v>
      </c>
      <c r="P443" s="99">
        <f>unique_contracts!AR438</f>
        <v>31</v>
      </c>
      <c r="Q443" s="99" t="str">
        <f>unique_contracts!BP438</f>
        <v>EnergyCapacity</v>
      </c>
      <c r="R443" s="99">
        <f t="shared" si="42"/>
        <v>1</v>
      </c>
      <c r="S443" s="99" t="str">
        <f>IFERROR(IF(AND(I443&gt;0,E443="NotHybrid"),_xlfn.CONCAT(MAX(MIN(ROUNDDOWN(I443/D443,0),8),4),INDEX(resources!$G:$G,MATCH(B443,resources!$A:$A,0))),INDEX(resources!$G:$G,MATCH(B443,resources!$A:$A,0))),"n/a")</f>
        <v>in_state_wind_north</v>
      </c>
      <c r="T443" s="99" t="str">
        <f t="shared" si="43"/>
        <v>n/a</v>
      </c>
      <c r="U443" s="99" t="str">
        <f t="shared" si="44"/>
        <v>in_state_wind_north</v>
      </c>
      <c r="V443" s="99">
        <f t="shared" si="45"/>
        <v>2009</v>
      </c>
      <c r="W443" s="99">
        <f t="shared" si="46"/>
        <v>2028</v>
      </c>
      <c r="X443" s="116">
        <f t="shared" si="47"/>
        <v>1</v>
      </c>
      <c r="Y443" s="116">
        <f t="shared" si="48"/>
        <v>1</v>
      </c>
      <c r="Z443" s="99">
        <f>MIN((IFERROR(IF(AND($V443&lt;=Z$1,$W443&gt;=Z$1),INDEX(Reliability!E$23:E$50,MATCH($S443,Reliability!$C$23:$C$50,0)),0),0)*IF($T443="n/a",$D443*$Y443,$G443)+IFERROR(IF(AND($V443&lt;=Z$1,$W443&gt;=Z$1),INDEX(Reliability!E$23:E$50,MATCH($T443,Reliability!$C$23:$C$50,0)),0),0)*$H443*$X443*$Y443),$D443)*$R443</f>
        <v>35.524065228306959</v>
      </c>
      <c r="AA443" s="99">
        <f>MIN((IFERROR(IF(AND($V443&lt;=AA$1,$W443&gt;=AA$1),INDEX(Reliability!F$23:F$50,MATCH($S443,Reliability!$C$23:$C$50,0)),0),0)*IF($T443="n/a",$D443*$Y443,$G443)+IFERROR(IF(AND($V443&lt;=AA$1,$W443&gt;=AA$1),INDEX(Reliability!F$23:F$50,MATCH($T443,Reliability!$C$23:$C$50,0)),0),0)*$H443*$X443*$Y443),$D443)*$R443</f>
        <v>40.908212055385938</v>
      </c>
      <c r="AB443" s="99">
        <f>MIN((IFERROR(IF(AND($V443&lt;=AB$1,$W443&gt;=AB$1),INDEX(Reliability!G$23:G$50,MATCH($S443,Reliability!$C$23:$C$50,0)),0),0)*IF($T443="n/a",$D443*$Y443,$G443)+IFERROR(IF(AND($V443&lt;=AB$1,$W443&gt;=AB$1),INDEX(Reliability!G$23:G$50,MATCH($T443,Reliability!$C$23:$C$50,0)),0),0)*$H443*$X443*$Y443),$D443)*$R443</f>
        <v>46.292358882464917</v>
      </c>
      <c r="AC443" s="99">
        <f>MIN((IFERROR(IF(AND($V443&lt;=AC$1,$W443&gt;=AC$1),INDEX(Reliability!H$23:H$50,MATCH($S443,Reliability!$C$23:$C$50,0)),0),0)*IF($T443="n/a",$D443*$Y443,$G443)+IFERROR(IF(AND($V443&lt;=AC$1,$W443&gt;=AC$1),INDEX(Reliability!H$23:H$50,MATCH($T443,Reliability!$C$23:$C$50,0)),0),0)*$H443*$X443*$Y443),$D443)*$R443</f>
        <v>32.080977667188911</v>
      </c>
      <c r="AD443" s="99">
        <f>MIN((IFERROR(IF(AND($V443&lt;=AD$1,$W443&gt;=AD$1),INDEX(Reliability!I$23:I$50,MATCH($S443,Reliability!$C$23:$C$50,0)),0),0)*IF($T443="n/a",$D443*$Y443,$G443)+IFERROR(IF(AND($V443&lt;=AD$1,$W443&gt;=AD$1),INDEX(Reliability!I$23:I$50,MATCH($T443,Reliability!$C$23:$C$50,0)),0),0)*$H443*$X443*$Y443),$D443)*$R443</f>
        <v>17.869596451912912</v>
      </c>
      <c r="AE443" s="99">
        <f>MIN((IFERROR(IF(AND($V443&lt;=AE$1,$W443&gt;=AE$1),INDEX(Reliability!J$23:J$50,MATCH($S443,Reliability!$C$23:$C$50,0)),0),0)*IF($T443="n/a",$D443*$Y443,$G443)+IFERROR(IF(AND($V443&lt;=AE$1,$W443&gt;=AE$1),INDEX(Reliability!J$23:J$50,MATCH($T443,Reliability!$C$23:$C$50,0)),0),0)*$H443*$X443*$Y443),$D443)*$R443</f>
        <v>0</v>
      </c>
      <c r="AF443" s="99">
        <f>MIN((IFERROR(IF(AND($V443&lt;=AF$1,$W443&gt;=AF$1),INDEX(Reliability!K$23:K$50,MATCH($S443,Reliability!$C$23:$C$50,0)),0),0)*IF($T443="n/a",$D443*$Y443,$G443)+IFERROR(IF(AND($V443&lt;=AF$1,$W443&gt;=AF$1),INDEX(Reliability!K$23:K$50,MATCH($T443,Reliability!$C$23:$C$50,0)),0),0)*$H443*$X443*$Y443),$D443)*$R443</f>
        <v>0</v>
      </c>
      <c r="AG443" s="99">
        <f>MIN((IFERROR(IF(AND($V443&lt;=AG$1,$W443&gt;=AG$1),INDEX(Reliability!L$23:L$50,MATCH($S443,Reliability!$C$23:$C$50,0)),0),0)*IF($T443="n/a",$D443*$Y443,$G443)+IFERROR(IF(AND($V443&lt;=AG$1,$W443&gt;=AG$1),INDEX(Reliability!L$23:L$50,MATCH($T443,Reliability!$C$23:$C$50,0)),0),0)*$H443*$X443*$Y443),$D443)*$R443</f>
        <v>0</v>
      </c>
      <c r="AH443" s="99">
        <f>MIN((IFERROR(IF(AND($V443&lt;=AH$1,$W443&gt;=AH$1),INDEX(Reliability!M$23:M$50,MATCH($S443,Reliability!$C$23:$C$50,0)),0),0)*IF($T443="n/a",$D443*$Y443,$G443)+IFERROR(IF(AND($V443&lt;=AH$1,$W443&gt;=AH$1),INDEX(Reliability!M$23:M$50,MATCH($T443,Reliability!$C$23:$C$50,0)),0),0)*$H443*$X443*$Y443),$D443)*$R443</f>
        <v>0</v>
      </c>
      <c r="AI443" s="99">
        <f>MIN((IFERROR(IF(AND($V443&lt;=AI$1,$W443&gt;=AI$1),INDEX(Reliability!N$23:N$50,MATCH($S443,Reliability!$C$23:$C$50,0)),0),0)*IF($T443="n/a",$D443*$Y443,$G443)+IFERROR(IF(AND($V443&lt;=AI$1,$W443&gt;=AI$1),INDEX(Reliability!N$23:N$50,MATCH($T443,Reliability!$C$23:$C$50,0)),0),0)*$H443*$X443*$Y443),$D443)*$R443</f>
        <v>0</v>
      </c>
      <c r="AJ443" s="99">
        <f>MIN((IFERROR(IF(AND($V443&lt;=AJ$1,$W443&gt;=AJ$1),INDEX(Reliability!O$23:O$50,MATCH($S443,Reliability!$C$23:$C$50,0)),0),0)*IF($T443="n/a",$D443*$Y443,$G443)+IFERROR(IF(AND($V443&lt;=AJ$1,$W443&gt;=AJ$1),INDEX(Reliability!O$23:O$50,MATCH($T443,Reliability!$C$23:$C$50,0)),0),0)*$H443*$X443*$Y443),$D443)*$R443</f>
        <v>0</v>
      </c>
      <c r="AK443" s="99">
        <f>MIN((IFERROR(IF(AND($V443&lt;=AK$1,$W443&gt;=AK$1),INDEX(Reliability!P$23:P$50,MATCH($S443,Reliability!$C$23:$C$50,0)),0),0)*IF($T443="n/a",$D443*$Y443,$G443)+IFERROR(IF(AND($V443&lt;=AK$1,$W443&gt;=AK$1),INDEX(Reliability!P$23:P$50,MATCH($T443,Reliability!$C$23:$C$50,0)),0),0)*$H443*$X443*$Y443),$D443)*$R443</f>
        <v>0</v>
      </c>
    </row>
    <row r="444" spans="2:37" x14ac:dyDescent="0.25">
      <c r="B444" s="118" t="str">
        <f>unique_contracts!B439</f>
        <v>BRDSLD_2_MTZUMA</v>
      </c>
      <c r="C444" s="99" t="str">
        <f>unique_contracts!D439</f>
        <v>Online</v>
      </c>
      <c r="D444" s="117">
        <f>unique_contracts!J439</f>
        <v>36.799999999999997</v>
      </c>
      <c r="E444" s="99">
        <f>unique_contracts!M439</f>
        <v>0</v>
      </c>
      <c r="F444" s="99">
        <f>unique_contracts!N439</f>
        <v>0</v>
      </c>
      <c r="G444" s="99">
        <f>unique_contracts!P439</f>
        <v>0</v>
      </c>
      <c r="H444" s="99">
        <f>unique_contracts!R439</f>
        <v>0</v>
      </c>
      <c r="I444" s="99">
        <f>unique_contracts!V439</f>
        <v>0</v>
      </c>
      <c r="J444" s="118" t="str">
        <f>unique_contracts!AB439</f>
        <v>Buy</v>
      </c>
      <c r="K444" s="99">
        <f>unique_contracts!AM439</f>
        <v>2011</v>
      </c>
      <c r="L444" s="99">
        <f>unique_contracts!AN439</f>
        <v>1</v>
      </c>
      <c r="M444" s="99">
        <f>unique_contracts!AO439</f>
        <v>28</v>
      </c>
      <c r="N444" s="99">
        <f>unique_contracts!AP439</f>
        <v>2036</v>
      </c>
      <c r="O444" s="99">
        <f>unique_contracts!AQ439</f>
        <v>1</v>
      </c>
      <c r="P444" s="99">
        <f>unique_contracts!AR439</f>
        <v>27</v>
      </c>
      <c r="Q444" s="99" t="str">
        <f>unique_contracts!BP439</f>
        <v>EnergyCapacity</v>
      </c>
      <c r="R444" s="99">
        <f t="shared" si="42"/>
        <v>1</v>
      </c>
      <c r="S444" s="99" t="str">
        <f>IFERROR(IF(AND(I444&gt;0,E444="NotHybrid"),_xlfn.CONCAT(MAX(MIN(ROUNDDOWN(I444/D444,0),8),4),INDEX(resources!$G:$G,MATCH(B444,resources!$A:$A,0))),INDEX(resources!$G:$G,MATCH(B444,resources!$A:$A,0))),"n/a")</f>
        <v>in_state_wind_north</v>
      </c>
      <c r="T444" s="99" t="str">
        <f t="shared" si="43"/>
        <v>n/a</v>
      </c>
      <c r="U444" s="99" t="str">
        <f t="shared" si="44"/>
        <v>in_state_wind_north</v>
      </c>
      <c r="V444" s="99">
        <f t="shared" si="45"/>
        <v>2011</v>
      </c>
      <c r="W444" s="99">
        <f t="shared" si="46"/>
        <v>2035</v>
      </c>
      <c r="X444" s="116">
        <f t="shared" si="47"/>
        <v>1</v>
      </c>
      <c r="Y444" s="116">
        <f t="shared" si="48"/>
        <v>1</v>
      </c>
      <c r="Z444" s="99">
        <f>MIN((IFERROR(IF(AND($V444&lt;=Z$1,$W444&gt;=Z$1),INDEX(Reliability!E$23:E$50,MATCH($S444,Reliability!$C$23:$C$50,0)),0),0)*IF($T444="n/a",$D444*$Y444,$G444)+IFERROR(IF(AND($V444&lt;=Z$1,$W444&gt;=Z$1),INDEX(Reliability!E$23:E$50,MATCH($T444,Reliability!$C$23:$C$50,0)),0),0)*$H444*$X444*$Y444),$D444)*$R444</f>
        <v>8.7152373360113078</v>
      </c>
      <c r="AA444" s="99">
        <f>MIN((IFERROR(IF(AND($V444&lt;=AA$1,$W444&gt;=AA$1),INDEX(Reliability!F$23:F$50,MATCH($S444,Reliability!$C$23:$C$50,0)),0),0)*IF($T444="n/a",$D444*$Y444,$G444)+IFERROR(IF(AND($V444&lt;=AA$1,$W444&gt;=AA$1),INDEX(Reliability!F$23:F$50,MATCH($T444,Reliability!$C$23:$C$50,0)),0),0)*$H444*$X444*$Y444),$D444)*$R444</f>
        <v>10.036148024254683</v>
      </c>
      <c r="AB444" s="99">
        <f>MIN((IFERROR(IF(AND($V444&lt;=AB$1,$W444&gt;=AB$1),INDEX(Reliability!G$23:G$50,MATCH($S444,Reliability!$C$23:$C$50,0)),0),0)*IF($T444="n/a",$D444*$Y444,$G444)+IFERROR(IF(AND($V444&lt;=AB$1,$W444&gt;=AB$1),INDEX(Reliability!G$23:G$50,MATCH($T444,Reliability!$C$23:$C$50,0)),0),0)*$H444*$X444*$Y444),$D444)*$R444</f>
        <v>11.357058712498059</v>
      </c>
      <c r="AC444" s="99">
        <f>MIN((IFERROR(IF(AND($V444&lt;=AC$1,$W444&gt;=AC$1),INDEX(Reliability!H$23:H$50,MATCH($S444,Reliability!$C$23:$C$50,0)),0),0)*IF($T444="n/a",$D444*$Y444,$G444)+IFERROR(IF(AND($V444&lt;=AC$1,$W444&gt;=AC$1),INDEX(Reliability!H$23:H$50,MATCH($T444,Reliability!$C$23:$C$50,0)),0),0)*$H444*$X444*$Y444),$D444)*$R444</f>
        <v>7.8705331876836793</v>
      </c>
      <c r="AD444" s="99">
        <f>MIN((IFERROR(IF(AND($V444&lt;=AD$1,$W444&gt;=AD$1),INDEX(Reliability!I$23:I$50,MATCH($S444,Reliability!$C$23:$C$50,0)),0),0)*IF($T444="n/a",$D444*$Y444,$G444)+IFERROR(IF(AND($V444&lt;=AD$1,$W444&gt;=AD$1),INDEX(Reliability!I$23:I$50,MATCH($T444,Reliability!$C$23:$C$50,0)),0),0)*$H444*$X444*$Y444),$D444)*$R444</f>
        <v>4.3840076628693003</v>
      </c>
      <c r="AE444" s="99">
        <f>MIN((IFERROR(IF(AND($V444&lt;=AE$1,$W444&gt;=AE$1),INDEX(Reliability!J$23:J$50,MATCH($S444,Reliability!$C$23:$C$50,0)),0),0)*IF($T444="n/a",$D444*$Y444,$G444)+IFERROR(IF(AND($V444&lt;=AE$1,$W444&gt;=AE$1),INDEX(Reliability!J$23:J$50,MATCH($T444,Reliability!$C$23:$C$50,0)),0),0)*$H444*$X444*$Y444),$D444)*$R444</f>
        <v>5.6820261845471034</v>
      </c>
      <c r="AF444" s="99">
        <f>MIN((IFERROR(IF(AND($V444&lt;=AF$1,$W444&gt;=AF$1),INDEX(Reliability!K$23:K$50,MATCH($S444,Reliability!$C$23:$C$50,0)),0),0)*IF($T444="n/a",$D444*$Y444,$G444)+IFERROR(IF(AND($V444&lt;=AF$1,$W444&gt;=AF$1),INDEX(Reliability!K$23:K$50,MATCH($T444,Reliability!$C$23:$C$50,0)),0),0)*$H444*$X444*$Y444),$D444)*$R444</f>
        <v>6.9800447062249065</v>
      </c>
      <c r="AG444" s="99">
        <f>MIN((IFERROR(IF(AND($V444&lt;=AG$1,$W444&gt;=AG$1),INDEX(Reliability!L$23:L$50,MATCH($S444,Reliability!$C$23:$C$50,0)),0),0)*IF($T444="n/a",$D444*$Y444,$G444)+IFERROR(IF(AND($V444&lt;=AG$1,$W444&gt;=AG$1),INDEX(Reliability!L$23:L$50,MATCH($T444,Reliability!$C$23:$C$50,0)),0),0)*$H444*$X444*$Y444),$D444)*$R444</f>
        <v>6.229853840184747</v>
      </c>
      <c r="AH444" s="99">
        <f>MIN((IFERROR(IF(AND($V444&lt;=AH$1,$W444&gt;=AH$1),INDEX(Reliability!M$23:M$50,MATCH($S444,Reliability!$C$23:$C$50,0)),0),0)*IF($T444="n/a",$D444*$Y444,$G444)+IFERROR(IF(AND($V444&lt;=AH$1,$W444&gt;=AH$1),INDEX(Reliability!M$23:M$50,MATCH($T444,Reliability!$C$23:$C$50,0)),0),0)*$H444*$X444*$Y444),$D444)*$R444</f>
        <v>5.4796629741445875</v>
      </c>
      <c r="AI444" s="99">
        <f>MIN((IFERROR(IF(AND($V444&lt;=AI$1,$W444&gt;=AI$1),INDEX(Reliability!N$23:N$50,MATCH($S444,Reliability!$C$23:$C$50,0)),0),0)*IF($T444="n/a",$D444*$Y444,$G444)+IFERROR(IF(AND($V444&lt;=AI$1,$W444&gt;=AI$1),INDEX(Reliability!N$23:N$50,MATCH($T444,Reliability!$C$23:$C$50,0)),0),0)*$H444*$X444*$Y444),$D444)*$R444</f>
        <v>4.729472108104428</v>
      </c>
      <c r="AJ444" s="99">
        <f>MIN((IFERROR(IF(AND($V444&lt;=AJ$1,$W444&gt;=AJ$1),INDEX(Reliability!O$23:O$50,MATCH($S444,Reliability!$C$23:$C$50,0)),0),0)*IF($T444="n/a",$D444*$Y444,$G444)+IFERROR(IF(AND($V444&lt;=AJ$1,$W444&gt;=AJ$1),INDEX(Reliability!O$23:O$50,MATCH($T444,Reliability!$C$23:$C$50,0)),0),0)*$H444*$X444*$Y444),$D444)*$R444</f>
        <v>3.9792812420642689</v>
      </c>
      <c r="AK444" s="99">
        <f>MIN((IFERROR(IF(AND($V444&lt;=AK$1,$W444&gt;=AK$1),INDEX(Reliability!P$23:P$50,MATCH($S444,Reliability!$C$23:$C$50,0)),0),0)*IF($T444="n/a",$D444*$Y444,$G444)+IFERROR(IF(AND($V444&lt;=AK$1,$W444&gt;=AK$1),INDEX(Reliability!P$23:P$50,MATCH($T444,Reliability!$C$23:$C$50,0)),0),0)*$H444*$X444*$Y444),$D444)*$R444</f>
        <v>3.2290903760241094</v>
      </c>
    </row>
    <row r="445" spans="2:37" x14ac:dyDescent="0.25">
      <c r="B445" s="118" t="str">
        <f>unique_contracts!B440</f>
        <v>BRDSLD_2_MTZUM2</v>
      </c>
      <c r="C445" s="99" t="str">
        <f>unique_contracts!D440</f>
        <v>Online</v>
      </c>
      <c r="D445" s="117">
        <f>unique_contracts!J440</f>
        <v>78.2</v>
      </c>
      <c r="E445" s="99">
        <f>unique_contracts!M440</f>
        <v>0</v>
      </c>
      <c r="F445" s="99">
        <f>unique_contracts!N440</f>
        <v>0</v>
      </c>
      <c r="G445" s="99">
        <f>unique_contracts!P440</f>
        <v>0</v>
      </c>
      <c r="H445" s="99">
        <f>unique_contracts!R440</f>
        <v>0</v>
      </c>
      <c r="I445" s="99">
        <f>unique_contracts!V440</f>
        <v>0</v>
      </c>
      <c r="J445" s="118" t="str">
        <f>unique_contracts!AB440</f>
        <v>Buy</v>
      </c>
      <c r="K445" s="99">
        <f>unique_contracts!AM440</f>
        <v>2012</v>
      </c>
      <c r="L445" s="99">
        <f>unique_contracts!AN440</f>
        <v>3</v>
      </c>
      <c r="M445" s="99">
        <f>unique_contracts!AO440</f>
        <v>14</v>
      </c>
      <c r="N445" s="99">
        <f>unique_contracts!AP440</f>
        <v>2037</v>
      </c>
      <c r="O445" s="99">
        <f>unique_contracts!AQ440</f>
        <v>3</v>
      </c>
      <c r="P445" s="99">
        <f>unique_contracts!AR440</f>
        <v>13</v>
      </c>
      <c r="Q445" s="99" t="str">
        <f>unique_contracts!BP440</f>
        <v>EnergyCapacity</v>
      </c>
      <c r="R445" s="99">
        <f t="shared" si="42"/>
        <v>1</v>
      </c>
      <c r="S445" s="99" t="str">
        <f>IFERROR(IF(AND(I445&gt;0,E445="NotHybrid"),_xlfn.CONCAT(MAX(MIN(ROUNDDOWN(I445/D445,0),8),4),INDEX(resources!$G:$G,MATCH(B445,resources!$A:$A,0))),INDEX(resources!$G:$G,MATCH(B445,resources!$A:$A,0))),"n/a")</f>
        <v>in_state_wind_north</v>
      </c>
      <c r="T445" s="99" t="str">
        <f t="shared" si="43"/>
        <v>n/a</v>
      </c>
      <c r="U445" s="99" t="str">
        <f t="shared" si="44"/>
        <v>in_state_wind_north</v>
      </c>
      <c r="V445" s="99">
        <f t="shared" si="45"/>
        <v>2012</v>
      </c>
      <c r="W445" s="99">
        <f t="shared" si="46"/>
        <v>2036</v>
      </c>
      <c r="X445" s="116">
        <f t="shared" si="47"/>
        <v>1</v>
      </c>
      <c r="Y445" s="116">
        <f t="shared" si="48"/>
        <v>1</v>
      </c>
      <c r="Z445" s="99">
        <f>MIN((IFERROR(IF(AND($V445&lt;=Z$1,$W445&gt;=Z$1),INDEX(Reliability!E$23:E$50,MATCH($S445,Reliability!$C$23:$C$50,0)),0),0)*IF($T445="n/a",$D445*$Y445,$G445)+IFERROR(IF(AND($V445&lt;=Z$1,$W445&gt;=Z$1),INDEX(Reliability!E$23:E$50,MATCH($T445,Reliability!$C$23:$C$50,0)),0),0)*$H445*$X445*$Y445),$D445)*$R445</f>
        <v>18.51987933902403</v>
      </c>
      <c r="AA445" s="99">
        <f>MIN((IFERROR(IF(AND($V445&lt;=AA$1,$W445&gt;=AA$1),INDEX(Reliability!F$23:F$50,MATCH($S445,Reliability!$C$23:$C$50,0)),0),0)*IF($T445="n/a",$D445*$Y445,$G445)+IFERROR(IF(AND($V445&lt;=AA$1,$W445&gt;=AA$1),INDEX(Reliability!F$23:F$50,MATCH($T445,Reliability!$C$23:$C$50,0)),0),0)*$H445*$X445*$Y445),$D445)*$R445</f>
        <v>21.326814551541201</v>
      </c>
      <c r="AB445" s="99">
        <f>MIN((IFERROR(IF(AND($V445&lt;=AB$1,$W445&gt;=AB$1),INDEX(Reliability!G$23:G$50,MATCH($S445,Reliability!$C$23:$C$50,0)),0),0)*IF($T445="n/a",$D445*$Y445,$G445)+IFERROR(IF(AND($V445&lt;=AB$1,$W445&gt;=AB$1),INDEX(Reliability!G$23:G$50,MATCH($T445,Reliability!$C$23:$C$50,0)),0),0)*$H445*$X445*$Y445),$D445)*$R445</f>
        <v>24.133749764058376</v>
      </c>
      <c r="AC445" s="99">
        <f>MIN((IFERROR(IF(AND($V445&lt;=AC$1,$W445&gt;=AC$1),INDEX(Reliability!H$23:H$50,MATCH($S445,Reliability!$C$23:$C$50,0)),0),0)*IF($T445="n/a",$D445*$Y445,$G445)+IFERROR(IF(AND($V445&lt;=AC$1,$W445&gt;=AC$1),INDEX(Reliability!H$23:H$50,MATCH($T445,Reliability!$C$23:$C$50,0)),0),0)*$H445*$X445*$Y445),$D445)*$R445</f>
        <v>16.724883023827822</v>
      </c>
      <c r="AD445" s="99">
        <f>MIN((IFERROR(IF(AND($V445&lt;=AD$1,$W445&gt;=AD$1),INDEX(Reliability!I$23:I$50,MATCH($S445,Reliability!$C$23:$C$50,0)),0),0)*IF($T445="n/a",$D445*$Y445,$G445)+IFERROR(IF(AND($V445&lt;=AD$1,$W445&gt;=AD$1),INDEX(Reliability!I$23:I$50,MATCH($T445,Reliability!$C$23:$C$50,0)),0),0)*$H445*$X445*$Y445),$D445)*$R445</f>
        <v>9.3160162835972642</v>
      </c>
      <c r="AE445" s="99">
        <f>MIN((IFERROR(IF(AND($V445&lt;=AE$1,$W445&gt;=AE$1),INDEX(Reliability!J$23:J$50,MATCH($S445,Reliability!$C$23:$C$50,0)),0),0)*IF($T445="n/a",$D445*$Y445,$G445)+IFERROR(IF(AND($V445&lt;=AE$1,$W445&gt;=AE$1),INDEX(Reliability!J$23:J$50,MATCH($T445,Reliability!$C$23:$C$50,0)),0),0)*$H445*$X445*$Y445),$D445)*$R445</f>
        <v>12.074305642162596</v>
      </c>
      <c r="AF445" s="99">
        <f>MIN((IFERROR(IF(AND($V445&lt;=AF$1,$W445&gt;=AF$1),INDEX(Reliability!K$23:K$50,MATCH($S445,Reliability!$C$23:$C$50,0)),0),0)*IF($T445="n/a",$D445*$Y445,$G445)+IFERROR(IF(AND($V445&lt;=AF$1,$W445&gt;=AF$1),INDEX(Reliability!K$23:K$50,MATCH($T445,Reliability!$C$23:$C$50,0)),0),0)*$H445*$X445*$Y445),$D445)*$R445</f>
        <v>14.832595000727927</v>
      </c>
      <c r="AG445" s="99">
        <f>MIN((IFERROR(IF(AND($V445&lt;=AG$1,$W445&gt;=AG$1),INDEX(Reliability!L$23:L$50,MATCH($S445,Reliability!$C$23:$C$50,0)),0),0)*IF($T445="n/a",$D445*$Y445,$G445)+IFERROR(IF(AND($V445&lt;=AG$1,$W445&gt;=AG$1),INDEX(Reliability!L$23:L$50,MATCH($T445,Reliability!$C$23:$C$50,0)),0),0)*$H445*$X445*$Y445),$D445)*$R445</f>
        <v>13.238439410392589</v>
      </c>
      <c r="AH445" s="99">
        <f>MIN((IFERROR(IF(AND($V445&lt;=AH$1,$W445&gt;=AH$1),INDEX(Reliability!M$23:M$50,MATCH($S445,Reliability!$C$23:$C$50,0)),0),0)*IF($T445="n/a",$D445*$Y445,$G445)+IFERROR(IF(AND($V445&lt;=AH$1,$W445&gt;=AH$1),INDEX(Reliability!M$23:M$50,MATCH($T445,Reliability!$C$23:$C$50,0)),0),0)*$H445*$X445*$Y445),$D445)*$R445</f>
        <v>11.64428382005725</v>
      </c>
      <c r="AI445" s="99">
        <f>MIN((IFERROR(IF(AND($V445&lt;=AI$1,$W445&gt;=AI$1),INDEX(Reliability!N$23:N$50,MATCH($S445,Reliability!$C$23:$C$50,0)),0),0)*IF($T445="n/a",$D445*$Y445,$G445)+IFERROR(IF(AND($V445&lt;=AI$1,$W445&gt;=AI$1),INDEX(Reliability!N$23:N$50,MATCH($T445,Reliability!$C$23:$C$50,0)),0),0)*$H445*$X445*$Y445),$D445)*$R445</f>
        <v>10.050128229721912</v>
      </c>
      <c r="AJ445" s="99">
        <f>MIN((IFERROR(IF(AND($V445&lt;=AJ$1,$W445&gt;=AJ$1),INDEX(Reliability!O$23:O$50,MATCH($S445,Reliability!$C$23:$C$50,0)),0),0)*IF($T445="n/a",$D445*$Y445,$G445)+IFERROR(IF(AND($V445&lt;=AJ$1,$W445&gt;=AJ$1),INDEX(Reliability!O$23:O$50,MATCH($T445,Reliability!$C$23:$C$50,0)),0),0)*$H445*$X445*$Y445),$D445)*$R445</f>
        <v>8.4559726393865731</v>
      </c>
      <c r="AK445" s="99">
        <f>MIN((IFERROR(IF(AND($V445&lt;=AK$1,$W445&gt;=AK$1),INDEX(Reliability!P$23:P$50,MATCH($S445,Reliability!$C$23:$C$50,0)),0),0)*IF($T445="n/a",$D445*$Y445,$G445)+IFERROR(IF(AND($V445&lt;=AK$1,$W445&gt;=AK$1),INDEX(Reliability!P$23:P$50,MATCH($T445,Reliability!$C$23:$C$50,0)),0),0)*$H445*$X445*$Y445),$D445)*$R445</f>
        <v>6.8618170490512336</v>
      </c>
    </row>
    <row r="446" spans="2:37" x14ac:dyDescent="0.25">
      <c r="B446" s="118" t="str">
        <f>unique_contracts!B441</f>
        <v>BRDGVL_7_BAKER</v>
      </c>
      <c r="C446" s="99" t="str">
        <f>unique_contracts!D441</f>
        <v>Online</v>
      </c>
      <c r="D446" s="117">
        <f>unique_contracts!J441</f>
        <v>1.4950000000000001</v>
      </c>
      <c r="E446" s="99">
        <f>unique_contracts!M441</f>
        <v>0</v>
      </c>
      <c r="F446" s="99">
        <f>unique_contracts!N441</f>
        <v>0</v>
      </c>
      <c r="G446" s="99">
        <f>unique_contracts!P441</f>
        <v>0</v>
      </c>
      <c r="H446" s="99">
        <f>unique_contracts!R441</f>
        <v>0</v>
      </c>
      <c r="I446" s="99">
        <f>unique_contracts!V441</f>
        <v>0</v>
      </c>
      <c r="J446" s="118" t="str">
        <f>unique_contracts!AB441</f>
        <v>Buy</v>
      </c>
      <c r="K446" s="99">
        <f>unique_contracts!AM441</f>
        <v>2014</v>
      </c>
      <c r="L446" s="99">
        <f>unique_contracts!AN441</f>
        <v>11</v>
      </c>
      <c r="M446" s="99">
        <f>unique_contracts!AO441</f>
        <v>6</v>
      </c>
      <c r="N446" s="99">
        <f>unique_contracts!AP441</f>
        <v>2034</v>
      </c>
      <c r="O446" s="99">
        <f>unique_contracts!AQ441</f>
        <v>11</v>
      </c>
      <c r="P446" s="99">
        <f>unique_contracts!AR441</f>
        <v>5</v>
      </c>
      <c r="Q446" s="99" t="str">
        <f>unique_contracts!BP441</f>
        <v>EnergyCapacity</v>
      </c>
      <c r="R446" s="99">
        <f t="shared" si="42"/>
        <v>1</v>
      </c>
      <c r="S446" s="99" t="str">
        <f>IFERROR(IF(AND(I446&gt;0,E446="NotHybrid"),_xlfn.CONCAT(MAX(MIN(ROUNDDOWN(I446/D446,0),8),4),INDEX(resources!$G:$G,MATCH(B446,resources!$A:$A,0))),INDEX(resources!$G:$G,MATCH(B446,resources!$A:$A,0))),"n/a")</f>
        <v>small_hydro</v>
      </c>
      <c r="T446" s="99" t="str">
        <f t="shared" si="43"/>
        <v>n/a</v>
      </c>
      <c r="U446" s="99" t="str">
        <f t="shared" si="44"/>
        <v>small_hydro</v>
      </c>
      <c r="V446" s="99">
        <f t="shared" si="45"/>
        <v>2015</v>
      </c>
      <c r="W446" s="99">
        <f t="shared" si="46"/>
        <v>2034</v>
      </c>
      <c r="X446" s="116">
        <f t="shared" si="47"/>
        <v>1</v>
      </c>
      <c r="Y446" s="116">
        <f t="shared" si="48"/>
        <v>1</v>
      </c>
      <c r="Z446" s="99">
        <f>MIN((IFERROR(IF(AND($V446&lt;=Z$1,$W446&gt;=Z$1),INDEX(Reliability!E$23:E$50,MATCH($S446,Reliability!$C$23:$C$50,0)),0),0)*IF($T446="n/a",$D446*$Y446,$G446)+IFERROR(IF(AND($V446&lt;=Z$1,$W446&gt;=Z$1),INDEX(Reliability!E$23:E$50,MATCH($T446,Reliability!$C$23:$C$50,0)),0),0)*$H446*$X446*$Y446),$D446)*$R446</f>
        <v>0.54477196036665887</v>
      </c>
      <c r="AA446" s="99">
        <f>MIN((IFERROR(IF(AND($V446&lt;=AA$1,$W446&gt;=AA$1),INDEX(Reliability!F$23:F$50,MATCH($S446,Reliability!$C$23:$C$50,0)),0),0)*IF($T446="n/a",$D446*$Y446,$G446)+IFERROR(IF(AND($V446&lt;=AA$1,$W446&gt;=AA$1),INDEX(Reliability!F$23:F$50,MATCH($T446,Reliability!$C$23:$C$50,0)),0),0)*$H446*$X446*$Y446),$D446)*$R446</f>
        <v>0.55901129246401937</v>
      </c>
      <c r="AB446" s="99">
        <f>MIN((IFERROR(IF(AND($V446&lt;=AB$1,$W446&gt;=AB$1),INDEX(Reliability!G$23:G$50,MATCH($S446,Reliability!$C$23:$C$50,0)),0),0)*IF($T446="n/a",$D446*$Y446,$G446)+IFERROR(IF(AND($V446&lt;=AB$1,$W446&gt;=AB$1),INDEX(Reliability!G$23:G$50,MATCH($T446,Reliability!$C$23:$C$50,0)),0),0)*$H446*$X446*$Y446),$D446)*$R446</f>
        <v>0.57325062456137965</v>
      </c>
      <c r="AC446" s="99">
        <f>MIN((IFERROR(IF(AND($V446&lt;=AC$1,$W446&gt;=AC$1),INDEX(Reliability!H$23:H$50,MATCH($S446,Reliability!$C$23:$C$50,0)),0),0)*IF($T446="n/a",$D446*$Y446,$G446)+IFERROR(IF(AND($V446&lt;=AC$1,$W446&gt;=AC$1),INDEX(Reliability!H$23:H$50,MATCH($T446,Reliability!$C$23:$C$50,0)),0),0)*$H446*$X446*$Y446),$D446)*$R446</f>
        <v>0.56251566542959597</v>
      </c>
      <c r="AD446" s="99">
        <f>MIN((IFERROR(IF(AND($V446&lt;=AD$1,$W446&gt;=AD$1),INDEX(Reliability!I$23:I$50,MATCH($S446,Reliability!$C$23:$C$50,0)),0),0)*IF($T446="n/a",$D446*$Y446,$G446)+IFERROR(IF(AND($V446&lt;=AD$1,$W446&gt;=AD$1),INDEX(Reliability!I$23:I$50,MATCH($T446,Reliability!$C$23:$C$50,0)),0),0)*$H446*$X446*$Y446),$D446)*$R446</f>
        <v>0.55178070629781228</v>
      </c>
      <c r="AE446" s="99">
        <f>MIN((IFERROR(IF(AND($V446&lt;=AE$1,$W446&gt;=AE$1),INDEX(Reliability!J$23:J$50,MATCH($S446,Reliability!$C$23:$C$50,0)),0),0)*IF($T446="n/a",$D446*$Y446,$G446)+IFERROR(IF(AND($V446&lt;=AE$1,$W446&gt;=AE$1),INDEX(Reliability!J$23:J$50,MATCH($T446,Reliability!$C$23:$C$50,0)),0),0)*$H446*$X446*$Y446),$D446)*$R446</f>
        <v>0.56790367786600571</v>
      </c>
      <c r="AF446" s="99">
        <f>MIN((IFERROR(IF(AND($V446&lt;=AF$1,$W446&gt;=AF$1),INDEX(Reliability!K$23:K$50,MATCH($S446,Reliability!$C$23:$C$50,0)),0),0)*IF($T446="n/a",$D446*$Y446,$G446)+IFERROR(IF(AND($V446&lt;=AF$1,$W446&gt;=AF$1),INDEX(Reliability!K$23:K$50,MATCH($T446,Reliability!$C$23:$C$50,0)),0),0)*$H446*$X446*$Y446),$D446)*$R446</f>
        <v>0.58402664943419924</v>
      </c>
      <c r="AG446" s="99">
        <f>MIN((IFERROR(IF(AND($V446&lt;=AG$1,$W446&gt;=AG$1),INDEX(Reliability!L$23:L$50,MATCH($S446,Reliability!$C$23:$C$50,0)),0),0)*IF($T446="n/a",$D446*$Y446,$G446)+IFERROR(IF(AND($V446&lt;=AG$1,$W446&gt;=AG$1),INDEX(Reliability!L$23:L$50,MATCH($T446,Reliability!$C$23:$C$50,0)),0),0)*$H446*$X446*$Y446),$D446)*$R446</f>
        <v>0.55939629393777235</v>
      </c>
      <c r="AH446" s="99">
        <f>MIN((IFERROR(IF(AND($V446&lt;=AH$1,$W446&gt;=AH$1),INDEX(Reliability!M$23:M$50,MATCH($S446,Reliability!$C$23:$C$50,0)),0),0)*IF($T446="n/a",$D446*$Y446,$G446)+IFERROR(IF(AND($V446&lt;=AH$1,$W446&gt;=AH$1),INDEX(Reliability!M$23:M$50,MATCH($T446,Reliability!$C$23:$C$50,0)),0),0)*$H446*$X446*$Y446),$D446)*$R446</f>
        <v>0.53476593844134535</v>
      </c>
      <c r="AI446" s="99">
        <f>MIN((IFERROR(IF(AND($V446&lt;=AI$1,$W446&gt;=AI$1),INDEX(Reliability!N$23:N$50,MATCH($S446,Reliability!$C$23:$C$50,0)),0),0)*IF($T446="n/a",$D446*$Y446,$G446)+IFERROR(IF(AND($V446&lt;=AI$1,$W446&gt;=AI$1),INDEX(Reliability!N$23:N$50,MATCH($T446,Reliability!$C$23:$C$50,0)),0),0)*$H446*$X446*$Y446),$D446)*$R446</f>
        <v>0.51013558294491845</v>
      </c>
      <c r="AJ446" s="99">
        <f>MIN((IFERROR(IF(AND($V446&lt;=AJ$1,$W446&gt;=AJ$1),INDEX(Reliability!O$23:O$50,MATCH($S446,Reliability!$C$23:$C$50,0)),0),0)*IF($T446="n/a",$D446*$Y446,$G446)+IFERROR(IF(AND($V446&lt;=AJ$1,$W446&gt;=AJ$1),INDEX(Reliability!O$23:O$50,MATCH($T446,Reliability!$C$23:$C$50,0)),0),0)*$H446*$X446*$Y446),$D446)*$R446</f>
        <v>0.48550522744849151</v>
      </c>
      <c r="AK446" s="99">
        <f>MIN((IFERROR(IF(AND($V446&lt;=AK$1,$W446&gt;=AK$1),INDEX(Reliability!P$23:P$50,MATCH($S446,Reliability!$C$23:$C$50,0)),0),0)*IF($T446="n/a",$D446*$Y446,$G446)+IFERROR(IF(AND($V446&lt;=AK$1,$W446&gt;=AK$1),INDEX(Reliability!P$23:P$50,MATCH($T446,Reliability!$C$23:$C$50,0)),0),0)*$H446*$X446*$Y446),$D446)*$R446</f>
        <v>0</v>
      </c>
    </row>
    <row r="447" spans="2:37" x14ac:dyDescent="0.25">
      <c r="B447" s="118" t="str">
        <f>unique_contracts!B442</f>
        <v>BOWMN_6_HYDRO</v>
      </c>
      <c r="C447" s="99" t="str">
        <f>unique_contracts!D442</f>
        <v>Online</v>
      </c>
      <c r="D447" s="117">
        <f>unique_contracts!J442</f>
        <v>3.6</v>
      </c>
      <c r="E447" s="99">
        <f>unique_contracts!M442</f>
        <v>0</v>
      </c>
      <c r="F447" s="99">
        <f>unique_contracts!N442</f>
        <v>0</v>
      </c>
      <c r="G447" s="99">
        <f>unique_contracts!P442</f>
        <v>0</v>
      </c>
      <c r="H447" s="99">
        <f>unique_contracts!R442</f>
        <v>0</v>
      </c>
      <c r="I447" s="99">
        <f>unique_contracts!V442</f>
        <v>0</v>
      </c>
      <c r="J447" s="118" t="str">
        <f>unique_contracts!AB442</f>
        <v>Buy</v>
      </c>
      <c r="K447" s="99">
        <f>unique_contracts!AM442</f>
        <v>2013</v>
      </c>
      <c r="L447" s="99">
        <f>unique_contracts!AN442</f>
        <v>7</v>
      </c>
      <c r="M447" s="99">
        <f>unique_contracts!AO442</f>
        <v>1</v>
      </c>
      <c r="N447" s="99">
        <f>unique_contracts!AP442</f>
        <v>2033</v>
      </c>
      <c r="O447" s="99">
        <f>unique_contracts!AQ442</f>
        <v>6</v>
      </c>
      <c r="P447" s="99">
        <f>unique_contracts!AR442</f>
        <v>30</v>
      </c>
      <c r="Q447" s="99" t="str">
        <f>unique_contracts!BP442</f>
        <v>EnergyCapacity</v>
      </c>
      <c r="R447" s="99">
        <f t="shared" si="42"/>
        <v>1</v>
      </c>
      <c r="S447" s="99" t="str">
        <f>IFERROR(IF(AND(I447&gt;0,E447="NotHybrid"),_xlfn.CONCAT(MAX(MIN(ROUNDDOWN(I447/D447,0),8),4),INDEX(resources!$G:$G,MATCH(B447,resources!$A:$A,0))),INDEX(resources!$G:$G,MATCH(B447,resources!$A:$A,0))),"n/a")</f>
        <v>small_hydro</v>
      </c>
      <c r="T447" s="99" t="str">
        <f t="shared" si="43"/>
        <v>n/a</v>
      </c>
      <c r="U447" s="99" t="str">
        <f t="shared" si="44"/>
        <v>small_hydro</v>
      </c>
      <c r="V447" s="99">
        <f t="shared" si="45"/>
        <v>2014</v>
      </c>
      <c r="W447" s="99">
        <f t="shared" si="46"/>
        <v>2032</v>
      </c>
      <c r="X447" s="116">
        <f t="shared" si="47"/>
        <v>1</v>
      </c>
      <c r="Y447" s="116">
        <f t="shared" si="48"/>
        <v>1</v>
      </c>
      <c r="Z447" s="99">
        <f>MIN((IFERROR(IF(AND($V447&lt;=Z$1,$W447&gt;=Z$1),INDEX(Reliability!E$23:E$50,MATCH($S447,Reliability!$C$23:$C$50,0)),0),0)*IF($T447="n/a",$D447*$Y447,$G447)+IFERROR(IF(AND($V447&lt;=Z$1,$W447&gt;=Z$1),INDEX(Reliability!E$23:E$50,MATCH($T447,Reliability!$C$23:$C$50,0)),0),0)*$H447*$X447*$Y447),$D447)*$R447</f>
        <v>1.311825456401319</v>
      </c>
      <c r="AA447" s="99">
        <f>MIN((IFERROR(IF(AND($V447&lt;=AA$1,$W447&gt;=AA$1),INDEX(Reliability!F$23:F$50,MATCH($S447,Reliability!$C$23:$C$50,0)),0),0)*IF($T447="n/a",$D447*$Y447,$G447)+IFERROR(IF(AND($V447&lt;=AA$1,$W447&gt;=AA$1),INDEX(Reliability!F$23:F$50,MATCH($T447,Reliability!$C$23:$C$50,0)),0),0)*$H447*$X447*$Y447),$D447)*$R447</f>
        <v>1.346114149077237</v>
      </c>
      <c r="AB447" s="99">
        <f>MIN((IFERROR(IF(AND($V447&lt;=AB$1,$W447&gt;=AB$1),INDEX(Reliability!G$23:G$50,MATCH($S447,Reliability!$C$23:$C$50,0)),0),0)*IF($T447="n/a",$D447*$Y447,$G447)+IFERROR(IF(AND($V447&lt;=AB$1,$W447&gt;=AB$1),INDEX(Reliability!G$23:G$50,MATCH($T447,Reliability!$C$23:$C$50,0)),0),0)*$H447*$X447*$Y447),$D447)*$R447</f>
        <v>1.3804028417531549</v>
      </c>
      <c r="AC447" s="99">
        <f>MIN((IFERROR(IF(AND($V447&lt;=AC$1,$W447&gt;=AC$1),INDEX(Reliability!H$23:H$50,MATCH($S447,Reliability!$C$23:$C$50,0)),0),0)*IF($T447="n/a",$D447*$Y447,$G447)+IFERROR(IF(AND($V447&lt;=AC$1,$W447&gt;=AC$1),INDEX(Reliability!H$23:H$50,MATCH($T447,Reliability!$C$23:$C$50,0)),0),0)*$H447*$X447*$Y447),$D447)*$R447</f>
        <v>1.3545527729408331</v>
      </c>
      <c r="AD447" s="99">
        <f>MIN((IFERROR(IF(AND($V447&lt;=AD$1,$W447&gt;=AD$1),INDEX(Reliability!I$23:I$50,MATCH($S447,Reliability!$C$23:$C$50,0)),0),0)*IF($T447="n/a",$D447*$Y447,$G447)+IFERROR(IF(AND($V447&lt;=AD$1,$W447&gt;=AD$1),INDEX(Reliability!I$23:I$50,MATCH($T447,Reliability!$C$23:$C$50,0)),0),0)*$H447*$X447*$Y447),$D447)*$R447</f>
        <v>1.3287027041285111</v>
      </c>
      <c r="AE447" s="99">
        <f>MIN((IFERROR(IF(AND($V447&lt;=AE$1,$W447&gt;=AE$1),INDEX(Reliability!J$23:J$50,MATCH($S447,Reliability!$C$23:$C$50,0)),0),0)*IF($T447="n/a",$D447*$Y447,$G447)+IFERROR(IF(AND($V447&lt;=AE$1,$W447&gt;=AE$1),INDEX(Reliability!J$23:J$50,MATCH($T447,Reliability!$C$23:$C$50,0)),0),0)*$H447*$X447*$Y447),$D447)*$R447</f>
        <v>1.3675272510485756</v>
      </c>
      <c r="AF447" s="99">
        <f>MIN((IFERROR(IF(AND($V447&lt;=AF$1,$W447&gt;=AF$1),INDEX(Reliability!K$23:K$50,MATCH($S447,Reliability!$C$23:$C$50,0)),0),0)*IF($T447="n/a",$D447*$Y447,$G447)+IFERROR(IF(AND($V447&lt;=AF$1,$W447&gt;=AF$1),INDEX(Reliability!K$23:K$50,MATCH($T447,Reliability!$C$23:$C$50,0)),0),0)*$H447*$X447*$Y447),$D447)*$R447</f>
        <v>1.4063517979686402</v>
      </c>
      <c r="AG447" s="99">
        <f>MIN((IFERROR(IF(AND($V447&lt;=AG$1,$W447&gt;=AG$1),INDEX(Reliability!L$23:L$50,MATCH($S447,Reliability!$C$23:$C$50,0)),0),0)*IF($T447="n/a",$D447*$Y447,$G447)+IFERROR(IF(AND($V447&lt;=AG$1,$W447&gt;=AG$1),INDEX(Reliability!L$23:L$50,MATCH($T447,Reliability!$C$23:$C$50,0)),0),0)*$H447*$X447*$Y447),$D447)*$R447</f>
        <v>1.3470412429270771</v>
      </c>
      <c r="AH447" s="99">
        <f>MIN((IFERROR(IF(AND($V447&lt;=AH$1,$W447&gt;=AH$1),INDEX(Reliability!M$23:M$50,MATCH($S447,Reliability!$C$23:$C$50,0)),0),0)*IF($T447="n/a",$D447*$Y447,$G447)+IFERROR(IF(AND($V447&lt;=AH$1,$W447&gt;=AH$1),INDEX(Reliability!M$23:M$50,MATCH($T447,Reliability!$C$23:$C$50,0)),0),0)*$H447*$X447*$Y447),$D447)*$R447</f>
        <v>1.2877306878855139</v>
      </c>
      <c r="AI447" s="99">
        <f>MIN((IFERROR(IF(AND($V447&lt;=AI$1,$W447&gt;=AI$1),INDEX(Reliability!N$23:N$50,MATCH($S447,Reliability!$C$23:$C$50,0)),0),0)*IF($T447="n/a",$D447*$Y447,$G447)+IFERROR(IF(AND($V447&lt;=AI$1,$W447&gt;=AI$1),INDEX(Reliability!N$23:N$50,MATCH($T447,Reliability!$C$23:$C$50,0)),0),0)*$H447*$X447*$Y447),$D447)*$R447</f>
        <v>0</v>
      </c>
      <c r="AJ447" s="99">
        <f>MIN((IFERROR(IF(AND($V447&lt;=AJ$1,$W447&gt;=AJ$1),INDEX(Reliability!O$23:O$50,MATCH($S447,Reliability!$C$23:$C$50,0)),0),0)*IF($T447="n/a",$D447*$Y447,$G447)+IFERROR(IF(AND($V447&lt;=AJ$1,$W447&gt;=AJ$1),INDEX(Reliability!O$23:O$50,MATCH($T447,Reliability!$C$23:$C$50,0)),0),0)*$H447*$X447*$Y447),$D447)*$R447</f>
        <v>0</v>
      </c>
      <c r="AK447" s="99">
        <f>MIN((IFERROR(IF(AND($V447&lt;=AK$1,$W447&gt;=AK$1),INDEX(Reliability!P$23:P$50,MATCH($S447,Reliability!$C$23:$C$50,0)),0),0)*IF($T447="n/a",$D447*$Y447,$G447)+IFERROR(IF(AND($V447&lt;=AK$1,$W447&gt;=AK$1),INDEX(Reliability!P$23:P$50,MATCH($T447,Reliability!$C$23:$C$50,0)),0),0)*$H447*$X447*$Y447),$D447)*$R447</f>
        <v>0</v>
      </c>
    </row>
    <row r="448" spans="2:37" x14ac:dyDescent="0.25">
      <c r="B448" s="118" t="str">
        <f>unique_contracts!B443</f>
        <v>BNNIEN_7_ALTAPH</v>
      </c>
      <c r="C448" s="99" t="str">
        <f>unique_contracts!D443</f>
        <v>Online</v>
      </c>
      <c r="D448" s="117">
        <f>unique_contracts!J443</f>
        <v>2</v>
      </c>
      <c r="E448" s="99">
        <f>unique_contracts!M443</f>
        <v>0</v>
      </c>
      <c r="F448" s="99">
        <f>unique_contracts!N443</f>
        <v>0</v>
      </c>
      <c r="G448" s="99">
        <f>unique_contracts!P443</f>
        <v>0</v>
      </c>
      <c r="H448" s="99">
        <f>unique_contracts!R443</f>
        <v>0</v>
      </c>
      <c r="I448" s="99">
        <f>unique_contracts!V443</f>
        <v>0</v>
      </c>
      <c r="J448" s="118" t="str">
        <f>unique_contracts!AB443</f>
        <v>Owned</v>
      </c>
      <c r="K448" s="99">
        <f>unique_contracts!AM443</f>
        <v>1950</v>
      </c>
      <c r="L448" s="99">
        <f>unique_contracts!AN443</f>
        <v>1</v>
      </c>
      <c r="M448" s="99">
        <f>unique_contracts!AO443</f>
        <v>1</v>
      </c>
      <c r="N448" s="99">
        <f>unique_contracts!AP443</f>
        <v>2099</v>
      </c>
      <c r="O448" s="99">
        <f>unique_contracts!AQ443</f>
        <v>12</v>
      </c>
      <c r="P448" s="99">
        <f>unique_contracts!AR443</f>
        <v>31</v>
      </c>
      <c r="Q448" s="99" t="str">
        <f>unique_contracts!BP443</f>
        <v>EnergyCapacity</v>
      </c>
      <c r="R448" s="99">
        <f t="shared" ref="R448:R497" si="49">IF(AND(J448="Sell",ISNUMBER(SEARCH("Capacity",Q448))),-1,IF(AND(NOT(J448="Sell"),ISNUMBER(SEARCH("Capacity",Q448))),1,0))</f>
        <v>1</v>
      </c>
      <c r="S448" s="99" t="str">
        <f>IFERROR(IF(AND(I448&gt;0,E448="NotHybrid"),_xlfn.CONCAT(MAX(MIN(ROUNDDOWN(I448/D448,0),8),4),INDEX(resources!$G:$G,MATCH(B448,resources!$A:$A,0))),INDEX(resources!$G:$G,MATCH(B448,resources!$A:$A,0))),"n/a")</f>
        <v>small_hydro</v>
      </c>
      <c r="T448" s="99" t="str">
        <f t="shared" ref="T448:T497" si="50">IFERROR(IF(NOT(E448="NotHybrid"),_xlfn.CONCAT(MAX(MIN(ROUNDDOWN(I448/H448,0),8),4),"hr_batteries"),"n/a"),"n/a")</f>
        <v>n/a</v>
      </c>
      <c r="U448" s="99" t="str">
        <f t="shared" ref="U448:U497" si="51">IF(T448="n/a",S448,"hybrid")</f>
        <v>small_hydro</v>
      </c>
      <c r="V448" s="99">
        <f t="shared" ref="V448:V497" si="52">IFERROR(IF(DATE(K448,L448,M448)&lt;=DATE(K448,6,1),K448,K448+1),0)</f>
        <v>1950</v>
      </c>
      <c r="W448" s="99">
        <f t="shared" ref="W448:W497" si="53">IFERROR(IF(DATE(N448,O448,P448)&gt;=DATE(N448,10,1),N448,N448-1),0)</f>
        <v>2099</v>
      </c>
      <c r="X448" s="116">
        <f t="shared" ref="X448:X496" si="54">IF(OR(T448="n/a",NOT(F448="NO")),100%,IF(ISNUMBER(SEARCH("pv",S448)),MIN(G448/(1*(ROUNDDOWN(I448/H448,0)/4)),H448)/H448,IF(ISNUMBER(SEARCH("wind",S448)),MIN(G448/(2*(ROUNDDOWN(I448/H448,0)/4)),H448)/H448,1)))</f>
        <v>1</v>
      </c>
      <c r="Y448" s="116">
        <f t="shared" ref="Y448:Y497" si="55">IF(ISNUMBER(SEARCH("batteries",S448)),MIN(ROUNDDOWN(I448/D448,0)/4,1), IF(ISNUMBER(SEARCH("batteries",T448)),MIN(ROUNDDOWN(I448/H448,0)/4,1),1))</f>
        <v>1</v>
      </c>
      <c r="Z448" s="99">
        <f>MIN((IFERROR(IF(AND($V448&lt;=Z$1,$W448&gt;=Z$1),INDEX(Reliability!E$23:E$50,MATCH($S448,Reliability!$C$23:$C$50,0)),0),0)*IF($T448="n/a",$D448*$Y448,$G448)+IFERROR(IF(AND($V448&lt;=Z$1,$W448&gt;=Z$1),INDEX(Reliability!E$23:E$50,MATCH($T448,Reliability!$C$23:$C$50,0)),0),0)*$H448*$X448*$Y448),$D448)*$R448</f>
        <v>0.72879192022295503</v>
      </c>
      <c r="AA448" s="99">
        <f>MIN((IFERROR(IF(AND($V448&lt;=AA$1,$W448&gt;=AA$1),INDEX(Reliability!F$23:F$50,MATCH($S448,Reliability!$C$23:$C$50,0)),0),0)*IF($T448="n/a",$D448*$Y448,$G448)+IFERROR(IF(AND($V448&lt;=AA$1,$W448&gt;=AA$1),INDEX(Reliability!F$23:F$50,MATCH($T448,Reliability!$C$23:$C$50,0)),0),0)*$H448*$X448*$Y448),$D448)*$R448</f>
        <v>0.74784119393179838</v>
      </c>
      <c r="AB448" s="99">
        <f>MIN((IFERROR(IF(AND($V448&lt;=AB$1,$W448&gt;=AB$1),INDEX(Reliability!G$23:G$50,MATCH($S448,Reliability!$C$23:$C$50,0)),0),0)*IF($T448="n/a",$D448*$Y448,$G448)+IFERROR(IF(AND($V448&lt;=AB$1,$W448&gt;=AB$1),INDEX(Reliability!G$23:G$50,MATCH($T448,Reliability!$C$23:$C$50,0)),0),0)*$H448*$X448*$Y448),$D448)*$R448</f>
        <v>0.76689046764064162</v>
      </c>
      <c r="AC448" s="99">
        <f>MIN((IFERROR(IF(AND($V448&lt;=AC$1,$W448&gt;=AC$1),INDEX(Reliability!H$23:H$50,MATCH($S448,Reliability!$C$23:$C$50,0)),0),0)*IF($T448="n/a",$D448*$Y448,$G448)+IFERROR(IF(AND($V448&lt;=AC$1,$W448&gt;=AC$1),INDEX(Reliability!H$23:H$50,MATCH($T448,Reliability!$C$23:$C$50,0)),0),0)*$H448*$X448*$Y448),$D448)*$R448</f>
        <v>0.75252931830046277</v>
      </c>
      <c r="AD448" s="99">
        <f>MIN((IFERROR(IF(AND($V448&lt;=AD$1,$W448&gt;=AD$1),INDEX(Reliability!I$23:I$50,MATCH($S448,Reliability!$C$23:$C$50,0)),0),0)*IF($T448="n/a",$D448*$Y448,$G448)+IFERROR(IF(AND($V448&lt;=AD$1,$W448&gt;=AD$1),INDEX(Reliability!I$23:I$50,MATCH($T448,Reliability!$C$23:$C$50,0)),0),0)*$H448*$X448*$Y448),$D448)*$R448</f>
        <v>0.73816816896028392</v>
      </c>
      <c r="AE448" s="99">
        <f>MIN((IFERROR(IF(AND($V448&lt;=AE$1,$W448&gt;=AE$1),INDEX(Reliability!J$23:J$50,MATCH($S448,Reliability!$C$23:$C$50,0)),0),0)*IF($T448="n/a",$D448*$Y448,$G448)+IFERROR(IF(AND($V448&lt;=AE$1,$W448&gt;=AE$1),INDEX(Reliability!J$23:J$50,MATCH($T448,Reliability!$C$23:$C$50,0)),0),0)*$H448*$X448*$Y448),$D448)*$R448</f>
        <v>0.75973736169365313</v>
      </c>
      <c r="AF448" s="99">
        <f>MIN((IFERROR(IF(AND($V448&lt;=AF$1,$W448&gt;=AF$1),INDEX(Reliability!K$23:K$50,MATCH($S448,Reliability!$C$23:$C$50,0)),0),0)*IF($T448="n/a",$D448*$Y448,$G448)+IFERROR(IF(AND($V448&lt;=AF$1,$W448&gt;=AF$1),INDEX(Reliability!K$23:K$50,MATCH($T448,Reliability!$C$23:$C$50,0)),0),0)*$H448*$X448*$Y448),$D448)*$R448</f>
        <v>0.78130655442702235</v>
      </c>
      <c r="AG448" s="99">
        <f>MIN((IFERROR(IF(AND($V448&lt;=AG$1,$W448&gt;=AG$1),INDEX(Reliability!L$23:L$50,MATCH($S448,Reliability!$C$23:$C$50,0)),0),0)*IF($T448="n/a",$D448*$Y448,$G448)+IFERROR(IF(AND($V448&lt;=AG$1,$W448&gt;=AG$1),INDEX(Reliability!L$23:L$50,MATCH($T448,Reliability!$C$23:$C$50,0)),0),0)*$H448*$X448*$Y448),$D448)*$R448</f>
        <v>0.74835624607059836</v>
      </c>
      <c r="AH448" s="99">
        <f>MIN((IFERROR(IF(AND($V448&lt;=AH$1,$W448&gt;=AH$1),INDEX(Reliability!M$23:M$50,MATCH($S448,Reliability!$C$23:$C$50,0)),0),0)*IF($T448="n/a",$D448*$Y448,$G448)+IFERROR(IF(AND($V448&lt;=AH$1,$W448&gt;=AH$1),INDEX(Reliability!M$23:M$50,MATCH($T448,Reliability!$C$23:$C$50,0)),0),0)*$H448*$X448*$Y448),$D448)*$R448</f>
        <v>0.71540593771417438</v>
      </c>
      <c r="AI448" s="99">
        <f>MIN((IFERROR(IF(AND($V448&lt;=AI$1,$W448&gt;=AI$1),INDEX(Reliability!N$23:N$50,MATCH($S448,Reliability!$C$23:$C$50,0)),0),0)*IF($T448="n/a",$D448*$Y448,$G448)+IFERROR(IF(AND($V448&lt;=AI$1,$W448&gt;=AI$1),INDEX(Reliability!N$23:N$50,MATCH($T448,Reliability!$C$23:$C$50,0)),0),0)*$H448*$X448*$Y448),$D448)*$R448</f>
        <v>0.68245562935775039</v>
      </c>
      <c r="AJ448" s="99">
        <f>MIN((IFERROR(IF(AND($V448&lt;=AJ$1,$W448&gt;=AJ$1),INDEX(Reliability!O$23:O$50,MATCH($S448,Reliability!$C$23:$C$50,0)),0),0)*IF($T448="n/a",$D448*$Y448,$G448)+IFERROR(IF(AND($V448&lt;=AJ$1,$W448&gt;=AJ$1),INDEX(Reliability!O$23:O$50,MATCH($T448,Reliability!$C$23:$C$50,0)),0),0)*$H448*$X448*$Y448),$D448)*$R448</f>
        <v>0.64950532100132641</v>
      </c>
      <c r="AK448" s="99">
        <f>MIN((IFERROR(IF(AND($V448&lt;=AK$1,$W448&gt;=AK$1),INDEX(Reliability!P$23:P$50,MATCH($S448,Reliability!$C$23:$C$50,0)),0),0)*IF($T448="n/a",$D448*$Y448,$G448)+IFERROR(IF(AND($V448&lt;=AK$1,$W448&gt;=AK$1),INDEX(Reliability!P$23:P$50,MATCH($T448,Reliability!$C$23:$C$50,0)),0),0)*$H448*$X448*$Y448),$D448)*$R448</f>
        <v>0.6165550126449022</v>
      </c>
    </row>
    <row r="449" spans="2:37" x14ac:dyDescent="0.25">
      <c r="B449" s="118" t="str">
        <f>unique_contracts!B444</f>
        <v>BLM W_2_COSBT1</v>
      </c>
      <c r="C449" s="99" t="str">
        <f>unique_contracts!D444</f>
        <v>Online</v>
      </c>
      <c r="D449" s="117">
        <f>unique_contracts!J444</f>
        <v>60</v>
      </c>
      <c r="E449" s="99">
        <f>unique_contracts!M444</f>
        <v>0</v>
      </c>
      <c r="F449" s="99">
        <f>unique_contracts!N444</f>
        <v>0</v>
      </c>
      <c r="G449" s="99">
        <f>unique_contracts!P444</f>
        <v>0</v>
      </c>
      <c r="H449" s="99">
        <f>unique_contracts!R444</f>
        <v>60</v>
      </c>
      <c r="I449" s="99">
        <f>unique_contracts!V444</f>
        <v>240</v>
      </c>
      <c r="J449" s="118" t="str">
        <f>unique_contracts!AB444</f>
        <v>Buy</v>
      </c>
      <c r="K449" s="99">
        <f>unique_contracts!AM444</f>
        <v>2022</v>
      </c>
      <c r="L449" s="99">
        <f>unique_contracts!AN444</f>
        <v>4</v>
      </c>
      <c r="M449" s="99">
        <f>unique_contracts!AO444</f>
        <v>1</v>
      </c>
      <c r="N449" s="99">
        <f>unique_contracts!AP444</f>
        <v>2037</v>
      </c>
      <c r="O449" s="99">
        <f>unique_contracts!AQ444</f>
        <v>3</v>
      </c>
      <c r="P449" s="99">
        <f>unique_contracts!AR444</f>
        <v>31</v>
      </c>
      <c r="Q449" s="99" t="str">
        <f>unique_contracts!BP444</f>
        <v>CapacityOnly</v>
      </c>
      <c r="R449" s="99">
        <f t="shared" si="49"/>
        <v>1</v>
      </c>
      <c r="S449" s="99" t="str">
        <f>IFERROR(IF(AND(I449&gt;0,E449="NotHybrid"),_xlfn.CONCAT(MAX(MIN(ROUNDDOWN(I449/D449,0),8),4),INDEX(resources!$G:$G,MATCH(B449,resources!$A:$A,0))),INDEX(resources!$G:$G,MATCH(B449,resources!$A:$A,0))),"n/a")</f>
        <v>hr_batteries</v>
      </c>
      <c r="T449" s="99" t="str">
        <f t="shared" si="50"/>
        <v>4hr_batteries</v>
      </c>
      <c r="U449" s="99" t="str">
        <f t="shared" si="51"/>
        <v>hybrid</v>
      </c>
      <c r="V449" s="99">
        <f t="shared" si="52"/>
        <v>2022</v>
      </c>
      <c r="W449" s="99">
        <f t="shared" si="53"/>
        <v>2036</v>
      </c>
      <c r="X449" s="116">
        <f t="shared" si="54"/>
        <v>1</v>
      </c>
      <c r="Y449" s="116">
        <f t="shared" si="55"/>
        <v>1</v>
      </c>
      <c r="Z449" s="99">
        <f>MIN((IFERROR(IF(AND($V449&lt;=Z$1,$W449&gt;=Z$1),INDEX(Reliability!E$23:E$50,MATCH($S449,Reliability!$C$23:$C$50,0)),0),0)*IF($T449="n/a",$D449*$Y449,$G449)+IFERROR(IF(AND($V449&lt;=Z$1,$W449&gt;=Z$1),INDEX(Reliability!E$23:E$50,MATCH($T449,Reliability!$C$23:$C$50,0)),0),0)*$H449*$X449*$Y449),$D449)*$R449</f>
        <v>51.24</v>
      </c>
      <c r="AA449" s="99">
        <f>MIN((IFERROR(IF(AND($V449&lt;=AA$1,$W449&gt;=AA$1),INDEX(Reliability!F$23:F$50,MATCH($S449,Reliability!$C$23:$C$50,0)),0),0)*IF($T449="n/a",$D449*$Y449,$G449)+IFERROR(IF(AND($V449&lt;=AA$1,$W449&gt;=AA$1),INDEX(Reliability!F$23:F$50,MATCH($T449,Reliability!$C$23:$C$50,0)),0),0)*$H449*$X449*$Y449),$D449)*$R449</f>
        <v>51.839999999999996</v>
      </c>
      <c r="AB449" s="99">
        <f>MIN((IFERROR(IF(AND($V449&lt;=AB$1,$W449&gt;=AB$1),INDEX(Reliability!G$23:G$50,MATCH($S449,Reliability!$C$23:$C$50,0)),0),0)*IF($T449="n/a",$D449*$Y449,$G449)+IFERROR(IF(AND($V449&lt;=AB$1,$W449&gt;=AB$1),INDEX(Reliability!G$23:G$50,MATCH($T449,Reliability!$C$23:$C$50,0)),0),0)*$H449*$X449*$Y449),$D449)*$R449</f>
        <v>52.44</v>
      </c>
      <c r="AC449" s="99">
        <f>MIN((IFERROR(IF(AND($V449&lt;=AC$1,$W449&gt;=AC$1),INDEX(Reliability!H$23:H$50,MATCH($S449,Reliability!$C$23:$C$50,0)),0),0)*IF($T449="n/a",$D449*$Y449,$G449)+IFERROR(IF(AND($V449&lt;=AC$1,$W449&gt;=AC$1),INDEX(Reliability!H$23:H$50,MATCH($T449,Reliability!$C$23:$C$50,0)),0),0)*$H449*$X449*$Y449),$D449)*$R449</f>
        <v>50.699999999999996</v>
      </c>
      <c r="AD449" s="99">
        <f>MIN((IFERROR(IF(AND($V449&lt;=AD$1,$W449&gt;=AD$1),INDEX(Reliability!I$23:I$50,MATCH($S449,Reliability!$C$23:$C$50,0)),0),0)*IF($T449="n/a",$D449*$Y449,$G449)+IFERROR(IF(AND($V449&lt;=AD$1,$W449&gt;=AD$1),INDEX(Reliability!I$23:I$50,MATCH($T449,Reliability!$C$23:$C$50,0)),0),0)*$H449*$X449*$Y449),$D449)*$R449</f>
        <v>48.959999999999994</v>
      </c>
      <c r="AE449" s="99">
        <f>MIN((IFERROR(IF(AND($V449&lt;=AE$1,$W449&gt;=AE$1),INDEX(Reliability!J$23:J$50,MATCH($S449,Reliability!$C$23:$C$50,0)),0),0)*IF($T449="n/a",$D449*$Y449,$G449)+IFERROR(IF(AND($V449&lt;=AE$1,$W449&gt;=AE$1),INDEX(Reliability!J$23:J$50,MATCH($T449,Reliability!$C$23:$C$50,0)),0),0)*$H449*$X449*$Y449),$D449)*$R449</f>
        <v>51.18</v>
      </c>
      <c r="AF449" s="99">
        <f>MIN((IFERROR(IF(AND($V449&lt;=AF$1,$W449&gt;=AF$1),INDEX(Reliability!K$23:K$50,MATCH($S449,Reliability!$C$23:$C$50,0)),0),0)*IF($T449="n/a",$D449*$Y449,$G449)+IFERROR(IF(AND($V449&lt;=AF$1,$W449&gt;=AF$1),INDEX(Reliability!K$23:K$50,MATCH($T449,Reliability!$C$23:$C$50,0)),0),0)*$H449*$X449*$Y449),$D449)*$R449</f>
        <v>53.4</v>
      </c>
      <c r="AG449" s="99">
        <f>MIN((IFERROR(IF(AND($V449&lt;=AG$1,$W449&gt;=AG$1),INDEX(Reliability!L$23:L$50,MATCH($S449,Reliability!$C$23:$C$50,0)),0),0)*IF($T449="n/a",$D449*$Y449,$G449)+IFERROR(IF(AND($V449&lt;=AG$1,$W449&gt;=AG$1),INDEX(Reliability!L$23:L$50,MATCH($T449,Reliability!$C$23:$C$50,0)),0),0)*$H449*$X449*$Y449),$D449)*$R449</f>
        <v>47.532000000000004</v>
      </c>
      <c r="AH449" s="99">
        <f>MIN((IFERROR(IF(AND($V449&lt;=AH$1,$W449&gt;=AH$1),INDEX(Reliability!M$23:M$50,MATCH($S449,Reliability!$C$23:$C$50,0)),0),0)*IF($T449="n/a",$D449*$Y449,$G449)+IFERROR(IF(AND($V449&lt;=AH$1,$W449&gt;=AH$1),INDEX(Reliability!M$23:M$50,MATCH($T449,Reliability!$C$23:$C$50,0)),0),0)*$H449*$X449*$Y449),$D449)*$R449</f>
        <v>41.664000000000001</v>
      </c>
      <c r="AI449" s="99">
        <f>MIN((IFERROR(IF(AND($V449&lt;=AI$1,$W449&gt;=AI$1),INDEX(Reliability!N$23:N$50,MATCH($S449,Reliability!$C$23:$C$50,0)),0),0)*IF($T449="n/a",$D449*$Y449,$G449)+IFERROR(IF(AND($V449&lt;=AI$1,$W449&gt;=AI$1),INDEX(Reliability!N$23:N$50,MATCH($T449,Reliability!$C$23:$C$50,0)),0),0)*$H449*$X449*$Y449),$D449)*$R449</f>
        <v>35.795999999999999</v>
      </c>
      <c r="AJ449" s="99">
        <f>MIN((IFERROR(IF(AND($V449&lt;=AJ$1,$W449&gt;=AJ$1),INDEX(Reliability!O$23:O$50,MATCH($S449,Reliability!$C$23:$C$50,0)),0),0)*IF($T449="n/a",$D449*$Y449,$G449)+IFERROR(IF(AND($V449&lt;=AJ$1,$W449&gt;=AJ$1),INDEX(Reliability!O$23:O$50,MATCH($T449,Reliability!$C$23:$C$50,0)),0),0)*$H449*$X449*$Y449),$D449)*$R449</f>
        <v>29.928000000000001</v>
      </c>
      <c r="AK449" s="99">
        <f>MIN((IFERROR(IF(AND($V449&lt;=AK$1,$W449&gt;=AK$1),INDEX(Reliability!P$23:P$50,MATCH($S449,Reliability!$C$23:$C$50,0)),0),0)*IF($T449="n/a",$D449*$Y449,$G449)+IFERROR(IF(AND($V449&lt;=AK$1,$W449&gt;=AK$1),INDEX(Reliability!P$23:P$50,MATCH($T449,Reliability!$C$23:$C$50,0)),0),0)*$H449*$X449*$Y449),$D449)*$R449</f>
        <v>24.060000000000002</v>
      </c>
    </row>
    <row r="450" spans="2:37" x14ac:dyDescent="0.25">
      <c r="B450" s="118" t="str">
        <f>unique_contracts!B445</f>
        <v>BLKDIA_2_BDEBT1</v>
      </c>
      <c r="C450" s="99" t="str">
        <f>unique_contracts!D445</f>
        <v>Online</v>
      </c>
      <c r="D450" s="117">
        <f>unique_contracts!J445</f>
        <v>50</v>
      </c>
      <c r="E450" s="99">
        <f>unique_contracts!M445</f>
        <v>0</v>
      </c>
      <c r="F450" s="99">
        <f>unique_contracts!N445</f>
        <v>0</v>
      </c>
      <c r="G450" s="99">
        <f>unique_contracts!P445</f>
        <v>0</v>
      </c>
      <c r="H450" s="99">
        <f>unique_contracts!R445</f>
        <v>0</v>
      </c>
      <c r="I450" s="99">
        <f>unique_contracts!V445</f>
        <v>200</v>
      </c>
      <c r="J450" s="118" t="str">
        <f>unique_contracts!AB445</f>
        <v>Buy</v>
      </c>
      <c r="K450" s="99">
        <f>unique_contracts!AM445</f>
        <v>2022</v>
      </c>
      <c r="L450" s="99">
        <f>unique_contracts!AN445</f>
        <v>5</v>
      </c>
      <c r="M450" s="99">
        <f>unique_contracts!AO445</f>
        <v>1</v>
      </c>
      <c r="N450" s="99">
        <f>unique_contracts!AP445</f>
        <v>2032</v>
      </c>
      <c r="O450" s="99">
        <f>unique_contracts!AQ445</f>
        <v>4</v>
      </c>
      <c r="P450" s="99">
        <f>unique_contracts!AR445</f>
        <v>30</v>
      </c>
      <c r="Q450" s="99" t="str">
        <f>unique_contracts!BP445</f>
        <v>CapacityOnly</v>
      </c>
      <c r="R450" s="99">
        <f t="shared" si="49"/>
        <v>1</v>
      </c>
      <c r="S450" s="99" t="str">
        <f>IFERROR(IF(AND(I450&gt;0,E450="NotHybrid"),_xlfn.CONCAT(MAX(MIN(ROUNDDOWN(I450/D450,0),8),4),INDEX(resources!$G:$G,MATCH(B450,resources!$A:$A,0))),INDEX(resources!$G:$G,MATCH(B450,resources!$A:$A,0))),"n/a")</f>
        <v>hr_batteries</v>
      </c>
      <c r="T450" s="99" t="str">
        <f t="shared" si="50"/>
        <v>n/a</v>
      </c>
      <c r="U450" s="99" t="str">
        <f t="shared" si="51"/>
        <v>hr_batteries</v>
      </c>
      <c r="V450" s="99">
        <f t="shared" si="52"/>
        <v>2022</v>
      </c>
      <c r="W450" s="99">
        <f t="shared" si="53"/>
        <v>2031</v>
      </c>
      <c r="X450" s="116">
        <f t="shared" si="54"/>
        <v>1</v>
      </c>
      <c r="Y450" s="116">
        <f t="shared" si="55"/>
        <v>1</v>
      </c>
      <c r="Z450" s="99">
        <f>MIN((IFERROR(IF(AND($V450&lt;=Z$1,$W450&gt;=Z$1),INDEX(Reliability!E$23:E$50,MATCH($S450,Reliability!$C$23:$C$50,0)),0),0)*IF($T450="n/a",$D450*$Y450,$G450)+IFERROR(IF(AND($V450&lt;=Z$1,$W450&gt;=Z$1),INDEX(Reliability!E$23:E$50,MATCH($T450,Reliability!$C$23:$C$50,0)),0),0)*$H450*$X450*$Y450),$D450)*$R450</f>
        <v>0</v>
      </c>
      <c r="AA450" s="99">
        <f>MIN((IFERROR(IF(AND($V450&lt;=AA$1,$W450&gt;=AA$1),INDEX(Reliability!F$23:F$50,MATCH($S450,Reliability!$C$23:$C$50,0)),0),0)*IF($T450="n/a",$D450*$Y450,$G450)+IFERROR(IF(AND($V450&lt;=AA$1,$W450&gt;=AA$1),INDEX(Reliability!F$23:F$50,MATCH($T450,Reliability!$C$23:$C$50,0)),0),0)*$H450*$X450*$Y450),$D450)*$R450</f>
        <v>0</v>
      </c>
      <c r="AB450" s="99">
        <f>MIN((IFERROR(IF(AND($V450&lt;=AB$1,$W450&gt;=AB$1),INDEX(Reliability!G$23:G$50,MATCH($S450,Reliability!$C$23:$C$50,0)),0),0)*IF($T450="n/a",$D450*$Y450,$G450)+IFERROR(IF(AND($V450&lt;=AB$1,$W450&gt;=AB$1),INDEX(Reliability!G$23:G$50,MATCH($T450,Reliability!$C$23:$C$50,0)),0),0)*$H450*$X450*$Y450),$D450)*$R450</f>
        <v>0</v>
      </c>
      <c r="AC450" s="99">
        <f>MIN((IFERROR(IF(AND($V450&lt;=AC$1,$W450&gt;=AC$1),INDEX(Reliability!H$23:H$50,MATCH($S450,Reliability!$C$23:$C$50,0)),0),0)*IF($T450="n/a",$D450*$Y450,$G450)+IFERROR(IF(AND($V450&lt;=AC$1,$W450&gt;=AC$1),INDEX(Reliability!H$23:H$50,MATCH($T450,Reliability!$C$23:$C$50,0)),0),0)*$H450*$X450*$Y450),$D450)*$R450</f>
        <v>0</v>
      </c>
      <c r="AD450" s="99">
        <f>MIN((IFERROR(IF(AND($V450&lt;=AD$1,$W450&gt;=AD$1),INDEX(Reliability!I$23:I$50,MATCH($S450,Reliability!$C$23:$C$50,0)),0),0)*IF($T450="n/a",$D450*$Y450,$G450)+IFERROR(IF(AND($V450&lt;=AD$1,$W450&gt;=AD$1),INDEX(Reliability!I$23:I$50,MATCH($T450,Reliability!$C$23:$C$50,0)),0),0)*$H450*$X450*$Y450),$D450)*$R450</f>
        <v>0</v>
      </c>
      <c r="AE450" s="99">
        <f>MIN((IFERROR(IF(AND($V450&lt;=AE$1,$W450&gt;=AE$1),INDEX(Reliability!J$23:J$50,MATCH($S450,Reliability!$C$23:$C$50,0)),0),0)*IF($T450="n/a",$D450*$Y450,$G450)+IFERROR(IF(AND($V450&lt;=AE$1,$W450&gt;=AE$1),INDEX(Reliability!J$23:J$50,MATCH($T450,Reliability!$C$23:$C$50,0)),0),0)*$H450*$X450*$Y450),$D450)*$R450</f>
        <v>0</v>
      </c>
      <c r="AF450" s="99">
        <f>MIN((IFERROR(IF(AND($V450&lt;=AF$1,$W450&gt;=AF$1),INDEX(Reliability!K$23:K$50,MATCH($S450,Reliability!$C$23:$C$50,0)),0),0)*IF($T450="n/a",$D450*$Y450,$G450)+IFERROR(IF(AND($V450&lt;=AF$1,$W450&gt;=AF$1),INDEX(Reliability!K$23:K$50,MATCH($T450,Reliability!$C$23:$C$50,0)),0),0)*$H450*$X450*$Y450),$D450)*$R450</f>
        <v>0</v>
      </c>
      <c r="AG450" s="99">
        <f>MIN((IFERROR(IF(AND($V450&lt;=AG$1,$W450&gt;=AG$1),INDEX(Reliability!L$23:L$50,MATCH($S450,Reliability!$C$23:$C$50,0)),0),0)*IF($T450="n/a",$D450*$Y450,$G450)+IFERROR(IF(AND($V450&lt;=AG$1,$W450&gt;=AG$1),INDEX(Reliability!L$23:L$50,MATCH($T450,Reliability!$C$23:$C$50,0)),0),0)*$H450*$X450*$Y450),$D450)*$R450</f>
        <v>0</v>
      </c>
      <c r="AH450" s="99">
        <f>MIN((IFERROR(IF(AND($V450&lt;=AH$1,$W450&gt;=AH$1),INDEX(Reliability!M$23:M$50,MATCH($S450,Reliability!$C$23:$C$50,0)),0),0)*IF($T450="n/a",$D450*$Y450,$G450)+IFERROR(IF(AND($V450&lt;=AH$1,$W450&gt;=AH$1),INDEX(Reliability!M$23:M$50,MATCH($T450,Reliability!$C$23:$C$50,0)),0),0)*$H450*$X450*$Y450),$D450)*$R450</f>
        <v>0</v>
      </c>
      <c r="AI450" s="99">
        <f>MIN((IFERROR(IF(AND($V450&lt;=AI$1,$W450&gt;=AI$1),INDEX(Reliability!N$23:N$50,MATCH($S450,Reliability!$C$23:$C$50,0)),0),0)*IF($T450="n/a",$D450*$Y450,$G450)+IFERROR(IF(AND($V450&lt;=AI$1,$W450&gt;=AI$1),INDEX(Reliability!N$23:N$50,MATCH($T450,Reliability!$C$23:$C$50,0)),0),0)*$H450*$X450*$Y450),$D450)*$R450</f>
        <v>0</v>
      </c>
      <c r="AJ450" s="99">
        <f>MIN((IFERROR(IF(AND($V450&lt;=AJ$1,$W450&gt;=AJ$1),INDEX(Reliability!O$23:O$50,MATCH($S450,Reliability!$C$23:$C$50,0)),0),0)*IF($T450="n/a",$D450*$Y450,$G450)+IFERROR(IF(AND($V450&lt;=AJ$1,$W450&gt;=AJ$1),INDEX(Reliability!O$23:O$50,MATCH($T450,Reliability!$C$23:$C$50,0)),0),0)*$H450*$X450*$Y450),$D450)*$R450</f>
        <v>0</v>
      </c>
      <c r="AK450" s="99">
        <f>MIN((IFERROR(IF(AND($V450&lt;=AK$1,$W450&gt;=AK$1),INDEX(Reliability!P$23:P$50,MATCH($S450,Reliability!$C$23:$C$50,0)),0),0)*IF($T450="n/a",$D450*$Y450,$G450)+IFERROR(IF(AND($V450&lt;=AK$1,$W450&gt;=AK$1),INDEX(Reliability!P$23:P$50,MATCH($T450,Reliability!$C$23:$C$50,0)),0),0)*$H450*$X450*$Y450),$D450)*$R450</f>
        <v>0</v>
      </c>
    </row>
    <row r="451" spans="2:37" x14ac:dyDescent="0.25">
      <c r="B451" s="118" t="str">
        <f>unique_contracts!B446</f>
        <v>BLKDIA_2_BDEBT1</v>
      </c>
      <c r="C451" s="99" t="str">
        <f>unique_contracts!D446</f>
        <v>Online</v>
      </c>
      <c r="D451" s="117">
        <f>unique_contracts!J446</f>
        <v>50</v>
      </c>
      <c r="E451" s="99">
        <f>unique_contracts!M446</f>
        <v>0</v>
      </c>
      <c r="F451" s="99">
        <f>unique_contracts!N446</f>
        <v>0</v>
      </c>
      <c r="G451" s="99">
        <f>unique_contracts!P446</f>
        <v>0</v>
      </c>
      <c r="H451" s="99">
        <f>unique_contracts!R446</f>
        <v>0</v>
      </c>
      <c r="I451" s="99">
        <f>unique_contracts!V446</f>
        <v>200</v>
      </c>
      <c r="J451" s="118" t="str">
        <f>unique_contracts!AB446</f>
        <v>Buy</v>
      </c>
      <c r="K451" s="99">
        <f>unique_contracts!AM446</f>
        <v>2022</v>
      </c>
      <c r="L451" s="99">
        <f>unique_contracts!AN446</f>
        <v>5</v>
      </c>
      <c r="M451" s="99">
        <f>unique_contracts!AO446</f>
        <v>1</v>
      </c>
      <c r="N451" s="99">
        <f>unique_contracts!AP446</f>
        <v>2037</v>
      </c>
      <c r="O451" s="99">
        <f>unique_contracts!AQ446</f>
        <v>4</v>
      </c>
      <c r="P451" s="99">
        <f>unique_contracts!AR446</f>
        <v>30</v>
      </c>
      <c r="Q451" s="99" t="str">
        <f>unique_contracts!BP446</f>
        <v>CapacityOnly</v>
      </c>
      <c r="R451" s="99">
        <f t="shared" si="49"/>
        <v>1</v>
      </c>
      <c r="S451" s="99" t="str">
        <f>IFERROR(IF(AND(I451&gt;0,E451="NotHybrid"),_xlfn.CONCAT(MAX(MIN(ROUNDDOWN(I451/D451,0),8),4),INDEX(resources!$G:$G,MATCH(B451,resources!$A:$A,0))),INDEX(resources!$G:$G,MATCH(B451,resources!$A:$A,0))),"n/a")</f>
        <v>hr_batteries</v>
      </c>
      <c r="T451" s="99" t="str">
        <f t="shared" si="50"/>
        <v>n/a</v>
      </c>
      <c r="U451" s="99" t="str">
        <f t="shared" si="51"/>
        <v>hr_batteries</v>
      </c>
      <c r="V451" s="99">
        <f t="shared" si="52"/>
        <v>2022</v>
      </c>
      <c r="W451" s="99">
        <f t="shared" si="53"/>
        <v>2036</v>
      </c>
      <c r="X451" s="116">
        <f t="shared" si="54"/>
        <v>1</v>
      </c>
      <c r="Y451" s="116">
        <f t="shared" si="55"/>
        <v>1</v>
      </c>
      <c r="Z451" s="99">
        <f>MIN((IFERROR(IF(AND($V451&lt;=Z$1,$W451&gt;=Z$1),INDEX(Reliability!E$23:E$50,MATCH($S451,Reliability!$C$23:$C$50,0)),0),0)*IF($T451="n/a",$D451*$Y451,$G451)+IFERROR(IF(AND($V451&lt;=Z$1,$W451&gt;=Z$1),INDEX(Reliability!E$23:E$50,MATCH($T451,Reliability!$C$23:$C$50,0)),0),0)*$H451*$X451*$Y451),$D451)*$R451</f>
        <v>0</v>
      </c>
      <c r="AA451" s="99">
        <f>MIN((IFERROR(IF(AND($V451&lt;=AA$1,$W451&gt;=AA$1),INDEX(Reliability!F$23:F$50,MATCH($S451,Reliability!$C$23:$C$50,0)),0),0)*IF($T451="n/a",$D451*$Y451,$G451)+IFERROR(IF(AND($V451&lt;=AA$1,$W451&gt;=AA$1),INDEX(Reliability!F$23:F$50,MATCH($T451,Reliability!$C$23:$C$50,0)),0),0)*$H451*$X451*$Y451),$D451)*$R451</f>
        <v>0</v>
      </c>
      <c r="AB451" s="99">
        <f>MIN((IFERROR(IF(AND($V451&lt;=AB$1,$W451&gt;=AB$1),INDEX(Reliability!G$23:G$50,MATCH($S451,Reliability!$C$23:$C$50,0)),0),0)*IF($T451="n/a",$D451*$Y451,$G451)+IFERROR(IF(AND($V451&lt;=AB$1,$W451&gt;=AB$1),INDEX(Reliability!G$23:G$50,MATCH($T451,Reliability!$C$23:$C$50,0)),0),0)*$H451*$X451*$Y451),$D451)*$R451</f>
        <v>0</v>
      </c>
      <c r="AC451" s="99">
        <f>MIN((IFERROR(IF(AND($V451&lt;=AC$1,$W451&gt;=AC$1),INDEX(Reliability!H$23:H$50,MATCH($S451,Reliability!$C$23:$C$50,0)),0),0)*IF($T451="n/a",$D451*$Y451,$G451)+IFERROR(IF(AND($V451&lt;=AC$1,$W451&gt;=AC$1),INDEX(Reliability!H$23:H$50,MATCH($T451,Reliability!$C$23:$C$50,0)),0),0)*$H451*$X451*$Y451),$D451)*$R451</f>
        <v>0</v>
      </c>
      <c r="AD451" s="99">
        <f>MIN((IFERROR(IF(AND($V451&lt;=AD$1,$W451&gt;=AD$1),INDEX(Reliability!I$23:I$50,MATCH($S451,Reliability!$C$23:$C$50,0)),0),0)*IF($T451="n/a",$D451*$Y451,$G451)+IFERROR(IF(AND($V451&lt;=AD$1,$W451&gt;=AD$1),INDEX(Reliability!I$23:I$50,MATCH($T451,Reliability!$C$23:$C$50,0)),0),0)*$H451*$X451*$Y451),$D451)*$R451</f>
        <v>0</v>
      </c>
      <c r="AE451" s="99">
        <f>MIN((IFERROR(IF(AND($V451&lt;=AE$1,$W451&gt;=AE$1),INDEX(Reliability!J$23:J$50,MATCH($S451,Reliability!$C$23:$C$50,0)),0),0)*IF($T451="n/a",$D451*$Y451,$G451)+IFERROR(IF(AND($V451&lt;=AE$1,$W451&gt;=AE$1),INDEX(Reliability!J$23:J$50,MATCH($T451,Reliability!$C$23:$C$50,0)),0),0)*$H451*$X451*$Y451),$D451)*$R451</f>
        <v>0</v>
      </c>
      <c r="AF451" s="99">
        <f>MIN((IFERROR(IF(AND($V451&lt;=AF$1,$W451&gt;=AF$1),INDEX(Reliability!K$23:K$50,MATCH($S451,Reliability!$C$23:$C$50,0)),0),0)*IF($T451="n/a",$D451*$Y451,$G451)+IFERROR(IF(AND($V451&lt;=AF$1,$W451&gt;=AF$1),INDEX(Reliability!K$23:K$50,MATCH($T451,Reliability!$C$23:$C$50,0)),0),0)*$H451*$X451*$Y451),$D451)*$R451</f>
        <v>0</v>
      </c>
      <c r="AG451" s="99">
        <f>MIN((IFERROR(IF(AND($V451&lt;=AG$1,$W451&gt;=AG$1),INDEX(Reliability!L$23:L$50,MATCH($S451,Reliability!$C$23:$C$50,0)),0),0)*IF($T451="n/a",$D451*$Y451,$G451)+IFERROR(IF(AND($V451&lt;=AG$1,$W451&gt;=AG$1),INDEX(Reliability!L$23:L$50,MATCH($T451,Reliability!$C$23:$C$50,0)),0),0)*$H451*$X451*$Y451),$D451)*$R451</f>
        <v>0</v>
      </c>
      <c r="AH451" s="99">
        <f>MIN((IFERROR(IF(AND($V451&lt;=AH$1,$W451&gt;=AH$1),INDEX(Reliability!M$23:M$50,MATCH($S451,Reliability!$C$23:$C$50,0)),0),0)*IF($T451="n/a",$D451*$Y451,$G451)+IFERROR(IF(AND($V451&lt;=AH$1,$W451&gt;=AH$1),INDEX(Reliability!M$23:M$50,MATCH($T451,Reliability!$C$23:$C$50,0)),0),0)*$H451*$X451*$Y451),$D451)*$R451</f>
        <v>0</v>
      </c>
      <c r="AI451" s="99">
        <f>MIN((IFERROR(IF(AND($V451&lt;=AI$1,$W451&gt;=AI$1),INDEX(Reliability!N$23:N$50,MATCH($S451,Reliability!$C$23:$C$50,0)),0),0)*IF($T451="n/a",$D451*$Y451,$G451)+IFERROR(IF(AND($V451&lt;=AI$1,$W451&gt;=AI$1),INDEX(Reliability!N$23:N$50,MATCH($T451,Reliability!$C$23:$C$50,0)),0),0)*$H451*$X451*$Y451),$D451)*$R451</f>
        <v>0</v>
      </c>
      <c r="AJ451" s="99">
        <f>MIN((IFERROR(IF(AND($V451&lt;=AJ$1,$W451&gt;=AJ$1),INDEX(Reliability!O$23:O$50,MATCH($S451,Reliability!$C$23:$C$50,0)),0),0)*IF($T451="n/a",$D451*$Y451,$G451)+IFERROR(IF(AND($V451&lt;=AJ$1,$W451&gt;=AJ$1),INDEX(Reliability!O$23:O$50,MATCH($T451,Reliability!$C$23:$C$50,0)),0),0)*$H451*$X451*$Y451),$D451)*$R451</f>
        <v>0</v>
      </c>
      <c r="AK451" s="99">
        <f>MIN((IFERROR(IF(AND($V451&lt;=AK$1,$W451&gt;=AK$1),INDEX(Reliability!P$23:P$50,MATCH($S451,Reliability!$C$23:$C$50,0)),0),0)*IF($T451="n/a",$D451*$Y451,$G451)+IFERROR(IF(AND($V451&lt;=AK$1,$W451&gt;=AK$1),INDEX(Reliability!P$23:P$50,MATCH($T451,Reliability!$C$23:$C$50,0)),0),0)*$H451*$X451*$Y451),$D451)*$R451</f>
        <v>0</v>
      </c>
    </row>
    <row r="452" spans="2:37" x14ac:dyDescent="0.25">
      <c r="B452" s="118" t="str">
        <f>unique_contracts!B447</f>
        <v>BLKDIA_2_BDEBT1</v>
      </c>
      <c r="C452" s="99" t="str">
        <f>unique_contracts!D447</f>
        <v>Online</v>
      </c>
      <c r="D452" s="117">
        <f>unique_contracts!J447</f>
        <v>50</v>
      </c>
      <c r="E452" s="99">
        <f>unique_contracts!M447</f>
        <v>0</v>
      </c>
      <c r="F452" s="99">
        <f>unique_contracts!N447</f>
        <v>0</v>
      </c>
      <c r="G452" s="99">
        <f>unique_contracts!P447</f>
        <v>0</v>
      </c>
      <c r="H452" s="99">
        <f>unique_contracts!R447</f>
        <v>0</v>
      </c>
      <c r="I452" s="99">
        <f>unique_contracts!V447</f>
        <v>200</v>
      </c>
      <c r="J452" s="118" t="str">
        <f>unique_contracts!AB447</f>
        <v>Buy</v>
      </c>
      <c r="K452" s="99">
        <f>unique_contracts!AM447</f>
        <v>2022</v>
      </c>
      <c r="L452" s="99">
        <f>unique_contracts!AN447</f>
        <v>5</v>
      </c>
      <c r="M452" s="99">
        <f>unique_contracts!AO447</f>
        <v>1</v>
      </c>
      <c r="N452" s="99">
        <f>unique_contracts!AP447</f>
        <v>2037</v>
      </c>
      <c r="O452" s="99">
        <f>unique_contracts!AQ447</f>
        <v>4</v>
      </c>
      <c r="P452" s="99">
        <f>unique_contracts!AR447</f>
        <v>30</v>
      </c>
      <c r="Q452" s="99" t="str">
        <f>unique_contracts!BP447</f>
        <v>CapacityOnly</v>
      </c>
      <c r="R452" s="99">
        <f t="shared" si="49"/>
        <v>1</v>
      </c>
      <c r="S452" s="99" t="str">
        <f>IFERROR(IF(AND(I452&gt;0,E452="NotHybrid"),_xlfn.CONCAT(MAX(MIN(ROUNDDOWN(I452/D452,0),8),4),INDEX(resources!$G:$G,MATCH(B452,resources!$A:$A,0))),INDEX(resources!$G:$G,MATCH(B452,resources!$A:$A,0))),"n/a")</f>
        <v>hr_batteries</v>
      </c>
      <c r="T452" s="99" t="str">
        <f t="shared" si="50"/>
        <v>n/a</v>
      </c>
      <c r="U452" s="99" t="str">
        <f t="shared" si="51"/>
        <v>hr_batteries</v>
      </c>
      <c r="V452" s="99">
        <f t="shared" si="52"/>
        <v>2022</v>
      </c>
      <c r="W452" s="99">
        <f t="shared" si="53"/>
        <v>2036</v>
      </c>
      <c r="X452" s="116">
        <f t="shared" si="54"/>
        <v>1</v>
      </c>
      <c r="Y452" s="116">
        <f t="shared" si="55"/>
        <v>1</v>
      </c>
      <c r="Z452" s="99">
        <f>MIN((IFERROR(IF(AND($V452&lt;=Z$1,$W452&gt;=Z$1),INDEX(Reliability!E$23:E$50,MATCH($S452,Reliability!$C$23:$C$50,0)),0),0)*IF($T452="n/a",$D452*$Y452,$G452)+IFERROR(IF(AND($V452&lt;=Z$1,$W452&gt;=Z$1),INDEX(Reliability!E$23:E$50,MATCH($T452,Reliability!$C$23:$C$50,0)),0),0)*$H452*$X452*$Y452),$D452)*$R452</f>
        <v>0</v>
      </c>
      <c r="AA452" s="99">
        <f>MIN((IFERROR(IF(AND($V452&lt;=AA$1,$W452&gt;=AA$1),INDEX(Reliability!F$23:F$50,MATCH($S452,Reliability!$C$23:$C$50,0)),0),0)*IF($T452="n/a",$D452*$Y452,$G452)+IFERROR(IF(AND($V452&lt;=AA$1,$W452&gt;=AA$1),INDEX(Reliability!F$23:F$50,MATCH($T452,Reliability!$C$23:$C$50,0)),0),0)*$H452*$X452*$Y452),$D452)*$R452</f>
        <v>0</v>
      </c>
      <c r="AB452" s="99">
        <f>MIN((IFERROR(IF(AND($V452&lt;=AB$1,$W452&gt;=AB$1),INDEX(Reliability!G$23:G$50,MATCH($S452,Reliability!$C$23:$C$50,0)),0),0)*IF($T452="n/a",$D452*$Y452,$G452)+IFERROR(IF(AND($V452&lt;=AB$1,$W452&gt;=AB$1),INDEX(Reliability!G$23:G$50,MATCH($T452,Reliability!$C$23:$C$50,0)),0),0)*$H452*$X452*$Y452),$D452)*$R452</f>
        <v>0</v>
      </c>
      <c r="AC452" s="99">
        <f>MIN((IFERROR(IF(AND($V452&lt;=AC$1,$W452&gt;=AC$1),INDEX(Reliability!H$23:H$50,MATCH($S452,Reliability!$C$23:$C$50,0)),0),0)*IF($T452="n/a",$D452*$Y452,$G452)+IFERROR(IF(AND($V452&lt;=AC$1,$W452&gt;=AC$1),INDEX(Reliability!H$23:H$50,MATCH($T452,Reliability!$C$23:$C$50,0)),0),0)*$H452*$X452*$Y452),$D452)*$R452</f>
        <v>0</v>
      </c>
      <c r="AD452" s="99">
        <f>MIN((IFERROR(IF(AND($V452&lt;=AD$1,$W452&gt;=AD$1),INDEX(Reliability!I$23:I$50,MATCH($S452,Reliability!$C$23:$C$50,0)),0),0)*IF($T452="n/a",$D452*$Y452,$G452)+IFERROR(IF(AND($V452&lt;=AD$1,$W452&gt;=AD$1),INDEX(Reliability!I$23:I$50,MATCH($T452,Reliability!$C$23:$C$50,0)),0),0)*$H452*$X452*$Y452),$D452)*$R452</f>
        <v>0</v>
      </c>
      <c r="AE452" s="99">
        <f>MIN((IFERROR(IF(AND($V452&lt;=AE$1,$W452&gt;=AE$1),INDEX(Reliability!J$23:J$50,MATCH($S452,Reliability!$C$23:$C$50,0)),0),0)*IF($T452="n/a",$D452*$Y452,$G452)+IFERROR(IF(AND($V452&lt;=AE$1,$W452&gt;=AE$1),INDEX(Reliability!J$23:J$50,MATCH($T452,Reliability!$C$23:$C$50,0)),0),0)*$H452*$X452*$Y452),$D452)*$R452</f>
        <v>0</v>
      </c>
      <c r="AF452" s="99">
        <f>MIN((IFERROR(IF(AND($V452&lt;=AF$1,$W452&gt;=AF$1),INDEX(Reliability!K$23:K$50,MATCH($S452,Reliability!$C$23:$C$50,0)),0),0)*IF($T452="n/a",$D452*$Y452,$G452)+IFERROR(IF(AND($V452&lt;=AF$1,$W452&gt;=AF$1),INDEX(Reliability!K$23:K$50,MATCH($T452,Reliability!$C$23:$C$50,0)),0),0)*$H452*$X452*$Y452),$D452)*$R452</f>
        <v>0</v>
      </c>
      <c r="AG452" s="99">
        <f>MIN((IFERROR(IF(AND($V452&lt;=AG$1,$W452&gt;=AG$1),INDEX(Reliability!L$23:L$50,MATCH($S452,Reliability!$C$23:$C$50,0)),0),0)*IF($T452="n/a",$D452*$Y452,$G452)+IFERROR(IF(AND($V452&lt;=AG$1,$W452&gt;=AG$1),INDEX(Reliability!L$23:L$50,MATCH($T452,Reliability!$C$23:$C$50,0)),0),0)*$H452*$X452*$Y452),$D452)*$R452</f>
        <v>0</v>
      </c>
      <c r="AH452" s="99">
        <f>MIN((IFERROR(IF(AND($V452&lt;=AH$1,$W452&gt;=AH$1),INDEX(Reliability!M$23:M$50,MATCH($S452,Reliability!$C$23:$C$50,0)),0),0)*IF($T452="n/a",$D452*$Y452,$G452)+IFERROR(IF(AND($V452&lt;=AH$1,$W452&gt;=AH$1),INDEX(Reliability!M$23:M$50,MATCH($T452,Reliability!$C$23:$C$50,0)),0),0)*$H452*$X452*$Y452),$D452)*$R452</f>
        <v>0</v>
      </c>
      <c r="AI452" s="99">
        <f>MIN((IFERROR(IF(AND($V452&lt;=AI$1,$W452&gt;=AI$1),INDEX(Reliability!N$23:N$50,MATCH($S452,Reliability!$C$23:$C$50,0)),0),0)*IF($T452="n/a",$D452*$Y452,$G452)+IFERROR(IF(AND($V452&lt;=AI$1,$W452&gt;=AI$1),INDEX(Reliability!N$23:N$50,MATCH($T452,Reliability!$C$23:$C$50,0)),0),0)*$H452*$X452*$Y452),$D452)*$R452</f>
        <v>0</v>
      </c>
      <c r="AJ452" s="99">
        <f>MIN((IFERROR(IF(AND($V452&lt;=AJ$1,$W452&gt;=AJ$1),INDEX(Reliability!O$23:O$50,MATCH($S452,Reliability!$C$23:$C$50,0)),0),0)*IF($T452="n/a",$D452*$Y452,$G452)+IFERROR(IF(AND($V452&lt;=AJ$1,$W452&gt;=AJ$1),INDEX(Reliability!O$23:O$50,MATCH($T452,Reliability!$C$23:$C$50,0)),0),0)*$H452*$X452*$Y452),$D452)*$R452</f>
        <v>0</v>
      </c>
      <c r="AK452" s="99">
        <f>MIN((IFERROR(IF(AND($V452&lt;=AK$1,$W452&gt;=AK$1),INDEX(Reliability!P$23:P$50,MATCH($S452,Reliability!$C$23:$C$50,0)),0),0)*IF($T452="n/a",$D452*$Y452,$G452)+IFERROR(IF(AND($V452&lt;=AK$1,$W452&gt;=AK$1),INDEX(Reliability!P$23:P$50,MATCH($T452,Reliability!$C$23:$C$50,0)),0),0)*$H452*$X452*$Y452),$D452)*$R452</f>
        <v>0</v>
      </c>
    </row>
    <row r="453" spans="2:37" x14ac:dyDescent="0.25">
      <c r="B453" s="118" t="str">
        <f>unique_contracts!B448</f>
        <v>BLKDIA_2_BDEBT1</v>
      </c>
      <c r="C453" s="99" t="str">
        <f>unique_contracts!D448</f>
        <v>Online</v>
      </c>
      <c r="D453" s="117">
        <f>unique_contracts!J448</f>
        <v>50</v>
      </c>
      <c r="E453" s="99">
        <f>unique_contracts!M448</f>
        <v>0</v>
      </c>
      <c r="F453" s="99">
        <f>unique_contracts!N448</f>
        <v>0</v>
      </c>
      <c r="G453" s="99">
        <f>unique_contracts!P448</f>
        <v>0</v>
      </c>
      <c r="H453" s="99">
        <f>unique_contracts!R448</f>
        <v>0</v>
      </c>
      <c r="I453" s="99">
        <f>unique_contracts!V448</f>
        <v>200</v>
      </c>
      <c r="J453" s="118" t="str">
        <f>unique_contracts!AB448</f>
        <v>Buy</v>
      </c>
      <c r="K453" s="99">
        <f>unique_contracts!AM448</f>
        <v>2022</v>
      </c>
      <c r="L453" s="99">
        <f>unique_contracts!AN448</f>
        <v>5</v>
      </c>
      <c r="M453" s="99">
        <f>unique_contracts!AO448</f>
        <v>1</v>
      </c>
      <c r="N453" s="99">
        <f>unique_contracts!AP448</f>
        <v>2037</v>
      </c>
      <c r="O453" s="99">
        <f>unique_contracts!AQ448</f>
        <v>4</v>
      </c>
      <c r="P453" s="99">
        <f>unique_contracts!AR448</f>
        <v>30</v>
      </c>
      <c r="Q453" s="99" t="str">
        <f>unique_contracts!BP448</f>
        <v>CapacityOnly</v>
      </c>
      <c r="R453" s="99">
        <f t="shared" si="49"/>
        <v>1</v>
      </c>
      <c r="S453" s="99" t="str">
        <f>IFERROR(IF(AND(I453&gt;0,E453="NotHybrid"),_xlfn.CONCAT(MAX(MIN(ROUNDDOWN(I453/D453,0),8),4),INDEX(resources!$G:$G,MATCH(B453,resources!$A:$A,0))),INDEX(resources!$G:$G,MATCH(B453,resources!$A:$A,0))),"n/a")</f>
        <v>hr_batteries</v>
      </c>
      <c r="T453" s="99" t="str">
        <f t="shared" si="50"/>
        <v>n/a</v>
      </c>
      <c r="U453" s="99" t="str">
        <f t="shared" si="51"/>
        <v>hr_batteries</v>
      </c>
      <c r="V453" s="99">
        <f t="shared" si="52"/>
        <v>2022</v>
      </c>
      <c r="W453" s="99">
        <f t="shared" si="53"/>
        <v>2036</v>
      </c>
      <c r="X453" s="116">
        <f t="shared" si="54"/>
        <v>1</v>
      </c>
      <c r="Y453" s="116">
        <f t="shared" si="55"/>
        <v>1</v>
      </c>
      <c r="Z453" s="99">
        <f>MIN((IFERROR(IF(AND($V453&lt;=Z$1,$W453&gt;=Z$1),INDEX(Reliability!E$23:E$50,MATCH($S453,Reliability!$C$23:$C$50,0)),0),0)*IF($T453="n/a",$D453*$Y453,$G453)+IFERROR(IF(AND($V453&lt;=Z$1,$W453&gt;=Z$1),INDEX(Reliability!E$23:E$50,MATCH($T453,Reliability!$C$23:$C$50,0)),0),0)*$H453*$X453*$Y453),$D453)*$R453</f>
        <v>0</v>
      </c>
      <c r="AA453" s="99">
        <f>MIN((IFERROR(IF(AND($V453&lt;=AA$1,$W453&gt;=AA$1),INDEX(Reliability!F$23:F$50,MATCH($S453,Reliability!$C$23:$C$50,0)),0),0)*IF($T453="n/a",$D453*$Y453,$G453)+IFERROR(IF(AND($V453&lt;=AA$1,$W453&gt;=AA$1),INDEX(Reliability!F$23:F$50,MATCH($T453,Reliability!$C$23:$C$50,0)),0),0)*$H453*$X453*$Y453),$D453)*$R453</f>
        <v>0</v>
      </c>
      <c r="AB453" s="99">
        <f>MIN((IFERROR(IF(AND($V453&lt;=AB$1,$W453&gt;=AB$1),INDEX(Reliability!G$23:G$50,MATCH($S453,Reliability!$C$23:$C$50,0)),0),0)*IF($T453="n/a",$D453*$Y453,$G453)+IFERROR(IF(AND($V453&lt;=AB$1,$W453&gt;=AB$1),INDEX(Reliability!G$23:G$50,MATCH($T453,Reliability!$C$23:$C$50,0)),0),0)*$H453*$X453*$Y453),$D453)*$R453</f>
        <v>0</v>
      </c>
      <c r="AC453" s="99">
        <f>MIN((IFERROR(IF(AND($V453&lt;=AC$1,$W453&gt;=AC$1),INDEX(Reliability!H$23:H$50,MATCH($S453,Reliability!$C$23:$C$50,0)),0),0)*IF($T453="n/a",$D453*$Y453,$G453)+IFERROR(IF(AND($V453&lt;=AC$1,$W453&gt;=AC$1),INDEX(Reliability!H$23:H$50,MATCH($T453,Reliability!$C$23:$C$50,0)),0),0)*$H453*$X453*$Y453),$D453)*$R453</f>
        <v>0</v>
      </c>
      <c r="AD453" s="99">
        <f>MIN((IFERROR(IF(AND($V453&lt;=AD$1,$W453&gt;=AD$1),INDEX(Reliability!I$23:I$50,MATCH($S453,Reliability!$C$23:$C$50,0)),0),0)*IF($T453="n/a",$D453*$Y453,$G453)+IFERROR(IF(AND($V453&lt;=AD$1,$W453&gt;=AD$1),INDEX(Reliability!I$23:I$50,MATCH($T453,Reliability!$C$23:$C$50,0)),0),0)*$H453*$X453*$Y453),$D453)*$R453</f>
        <v>0</v>
      </c>
      <c r="AE453" s="99">
        <f>MIN((IFERROR(IF(AND($V453&lt;=AE$1,$W453&gt;=AE$1),INDEX(Reliability!J$23:J$50,MATCH($S453,Reliability!$C$23:$C$50,0)),0),0)*IF($T453="n/a",$D453*$Y453,$G453)+IFERROR(IF(AND($V453&lt;=AE$1,$W453&gt;=AE$1),INDEX(Reliability!J$23:J$50,MATCH($T453,Reliability!$C$23:$C$50,0)),0),0)*$H453*$X453*$Y453),$D453)*$R453</f>
        <v>0</v>
      </c>
      <c r="AF453" s="99">
        <f>MIN((IFERROR(IF(AND($V453&lt;=AF$1,$W453&gt;=AF$1),INDEX(Reliability!K$23:K$50,MATCH($S453,Reliability!$C$23:$C$50,0)),0),0)*IF($T453="n/a",$D453*$Y453,$G453)+IFERROR(IF(AND($V453&lt;=AF$1,$W453&gt;=AF$1),INDEX(Reliability!K$23:K$50,MATCH($T453,Reliability!$C$23:$C$50,0)),0),0)*$H453*$X453*$Y453),$D453)*$R453</f>
        <v>0</v>
      </c>
      <c r="AG453" s="99">
        <f>MIN((IFERROR(IF(AND($V453&lt;=AG$1,$W453&gt;=AG$1),INDEX(Reliability!L$23:L$50,MATCH($S453,Reliability!$C$23:$C$50,0)),0),0)*IF($T453="n/a",$D453*$Y453,$G453)+IFERROR(IF(AND($V453&lt;=AG$1,$W453&gt;=AG$1),INDEX(Reliability!L$23:L$50,MATCH($T453,Reliability!$C$23:$C$50,0)),0),0)*$H453*$X453*$Y453),$D453)*$R453</f>
        <v>0</v>
      </c>
      <c r="AH453" s="99">
        <f>MIN((IFERROR(IF(AND($V453&lt;=AH$1,$W453&gt;=AH$1),INDEX(Reliability!M$23:M$50,MATCH($S453,Reliability!$C$23:$C$50,0)),0),0)*IF($T453="n/a",$D453*$Y453,$G453)+IFERROR(IF(AND($V453&lt;=AH$1,$W453&gt;=AH$1),INDEX(Reliability!M$23:M$50,MATCH($T453,Reliability!$C$23:$C$50,0)),0),0)*$H453*$X453*$Y453),$D453)*$R453</f>
        <v>0</v>
      </c>
      <c r="AI453" s="99">
        <f>MIN((IFERROR(IF(AND($V453&lt;=AI$1,$W453&gt;=AI$1),INDEX(Reliability!N$23:N$50,MATCH($S453,Reliability!$C$23:$C$50,0)),0),0)*IF($T453="n/a",$D453*$Y453,$G453)+IFERROR(IF(AND($V453&lt;=AI$1,$W453&gt;=AI$1),INDEX(Reliability!N$23:N$50,MATCH($T453,Reliability!$C$23:$C$50,0)),0),0)*$H453*$X453*$Y453),$D453)*$R453</f>
        <v>0</v>
      </c>
      <c r="AJ453" s="99">
        <f>MIN((IFERROR(IF(AND($V453&lt;=AJ$1,$W453&gt;=AJ$1),INDEX(Reliability!O$23:O$50,MATCH($S453,Reliability!$C$23:$C$50,0)),0),0)*IF($T453="n/a",$D453*$Y453,$G453)+IFERROR(IF(AND($V453&lt;=AJ$1,$W453&gt;=AJ$1),INDEX(Reliability!O$23:O$50,MATCH($T453,Reliability!$C$23:$C$50,0)),0),0)*$H453*$X453*$Y453),$D453)*$R453</f>
        <v>0</v>
      </c>
      <c r="AK453" s="99">
        <f>MIN((IFERROR(IF(AND($V453&lt;=AK$1,$W453&gt;=AK$1),INDEX(Reliability!P$23:P$50,MATCH($S453,Reliability!$C$23:$C$50,0)),0),0)*IF($T453="n/a",$D453*$Y453,$G453)+IFERROR(IF(AND($V453&lt;=AK$1,$W453&gt;=AK$1),INDEX(Reliability!P$23:P$50,MATCH($T453,Reliability!$C$23:$C$50,0)),0),0)*$H453*$X453*$Y453),$D453)*$R453</f>
        <v>0</v>
      </c>
    </row>
    <row r="454" spans="2:37" x14ac:dyDescent="0.25">
      <c r="B454" s="118" t="str">
        <f>unique_contracts!B449</f>
        <v>BLCKWL_6_SOLAR1</v>
      </c>
      <c r="C454" s="99" t="str">
        <f>unique_contracts!D449</f>
        <v>Online</v>
      </c>
      <c r="D454" s="117">
        <f>unique_contracts!J449</f>
        <v>12</v>
      </c>
      <c r="E454" s="99">
        <f>unique_contracts!M449</f>
        <v>0</v>
      </c>
      <c r="F454" s="99">
        <f>unique_contracts!N449</f>
        <v>0</v>
      </c>
      <c r="G454" s="99">
        <f>unique_contracts!P449</f>
        <v>0</v>
      </c>
      <c r="H454" s="99">
        <f>unique_contracts!R449</f>
        <v>0</v>
      </c>
      <c r="I454" s="99">
        <f>unique_contracts!V449</f>
        <v>0</v>
      </c>
      <c r="J454" s="118" t="str">
        <f>unique_contracts!AB449</f>
        <v>Buy</v>
      </c>
      <c r="K454" s="99">
        <f>unique_contracts!AM449</f>
        <v>2019</v>
      </c>
      <c r="L454" s="99">
        <f>unique_contracts!AN449</f>
        <v>1</v>
      </c>
      <c r="M454" s="99">
        <f>unique_contracts!AO449</f>
        <v>1</v>
      </c>
      <c r="N454" s="99">
        <f>unique_contracts!AP449</f>
        <v>2043</v>
      </c>
      <c r="O454" s="99">
        <f>unique_contracts!AQ449</f>
        <v>12</v>
      </c>
      <c r="P454" s="99">
        <f>unique_contracts!AR449</f>
        <v>31</v>
      </c>
      <c r="Q454" s="99" t="str">
        <f>unique_contracts!BP449</f>
        <v>EnergyCapacity</v>
      </c>
      <c r="R454" s="99">
        <f t="shared" si="49"/>
        <v>1</v>
      </c>
      <c r="S454" s="99" t="str">
        <f>IFERROR(IF(AND(I454&gt;0,E454="NotHybrid"),_xlfn.CONCAT(MAX(MIN(ROUNDDOWN(I454/D454,0),8),4),INDEX(resources!$G:$G,MATCH(B454,resources!$A:$A,0))),INDEX(resources!$G:$G,MATCH(B454,resources!$A:$A,0))),"n/a")</f>
        <v>utility_pv</v>
      </c>
      <c r="T454" s="99" t="str">
        <f t="shared" si="50"/>
        <v>n/a</v>
      </c>
      <c r="U454" s="99" t="str">
        <f t="shared" si="51"/>
        <v>utility_pv</v>
      </c>
      <c r="V454" s="99">
        <f t="shared" si="52"/>
        <v>2019</v>
      </c>
      <c r="W454" s="99">
        <f t="shared" si="53"/>
        <v>2043</v>
      </c>
      <c r="X454" s="116">
        <f t="shared" si="54"/>
        <v>1</v>
      </c>
      <c r="Y454" s="116">
        <f t="shared" si="55"/>
        <v>1</v>
      </c>
      <c r="Z454" s="99">
        <f>MIN((IFERROR(IF(AND($V454&lt;=Z$1,$W454&gt;=Z$1),INDEX(Reliability!E$23:E$50,MATCH($S454,Reliability!$C$23:$C$50,0)),0),0)*IF($T454="n/a",$D454*$Y454,$G454)+IFERROR(IF(AND($V454&lt;=Z$1,$W454&gt;=Z$1),INDEX(Reliability!E$23:E$50,MATCH($T454,Reliability!$C$23:$C$50,0)),0),0)*$H454*$X454*$Y454),$D454)*$R454</f>
        <v>1.4921500986338412</v>
      </c>
      <c r="AA454" s="99">
        <f>MIN((IFERROR(IF(AND($V454&lt;=AA$1,$W454&gt;=AA$1),INDEX(Reliability!F$23:F$50,MATCH($S454,Reliability!$C$23:$C$50,0)),0),0)*IF($T454="n/a",$D454*$Y454,$G454)+IFERROR(IF(AND($V454&lt;=AA$1,$W454&gt;=AA$1),INDEX(Reliability!F$23:F$50,MATCH($T454,Reliability!$C$23:$C$50,0)),0),0)*$H454*$X454*$Y454),$D454)*$R454</f>
        <v>1.4523533163998446</v>
      </c>
      <c r="AB454" s="99">
        <f>MIN((IFERROR(IF(AND($V454&lt;=AB$1,$W454&gt;=AB$1),INDEX(Reliability!G$23:G$50,MATCH($S454,Reliability!$C$23:$C$50,0)),0),0)*IF($T454="n/a",$D454*$Y454,$G454)+IFERROR(IF(AND($V454&lt;=AB$1,$W454&gt;=AB$1),INDEX(Reliability!G$23:G$50,MATCH($T454,Reliability!$C$23:$C$50,0)),0),0)*$H454*$X454*$Y454),$D454)*$R454</f>
        <v>1.4125565341658481</v>
      </c>
      <c r="AC454" s="99">
        <f>MIN((IFERROR(IF(AND($V454&lt;=AC$1,$W454&gt;=AC$1),INDEX(Reliability!H$23:H$50,MATCH($S454,Reliability!$C$23:$C$50,0)),0),0)*IF($T454="n/a",$D454*$Y454,$G454)+IFERROR(IF(AND($V454&lt;=AC$1,$W454&gt;=AC$1),INDEX(Reliability!H$23:H$50,MATCH($T454,Reliability!$C$23:$C$50,0)),0),0)*$H454*$X454*$Y454),$D454)*$R454</f>
        <v>1.2019445687758945</v>
      </c>
      <c r="AD454" s="99">
        <f>MIN((IFERROR(IF(AND($V454&lt;=AD$1,$W454&gt;=AD$1),INDEX(Reliability!I$23:I$50,MATCH($S454,Reliability!$C$23:$C$50,0)),0),0)*IF($T454="n/a",$D454*$Y454,$G454)+IFERROR(IF(AND($V454&lt;=AD$1,$W454&gt;=AD$1),INDEX(Reliability!I$23:I$50,MATCH($T454,Reliability!$C$23:$C$50,0)),0),0)*$H454*$X454*$Y454),$D454)*$R454</f>
        <v>0.99133260338594076</v>
      </c>
      <c r="AE454" s="99">
        <f>MIN((IFERROR(IF(AND($V454&lt;=AE$1,$W454&gt;=AE$1),INDEX(Reliability!J$23:J$50,MATCH($S454,Reliability!$C$23:$C$50,0)),0),0)*IF($T454="n/a",$D454*$Y454,$G454)+IFERROR(IF(AND($V454&lt;=AE$1,$W454&gt;=AE$1),INDEX(Reliability!J$23:J$50,MATCH($T454,Reliability!$C$23:$C$50,0)),0),0)*$H454*$X454*$Y454),$D454)*$R454</f>
        <v>0.91925535060088803</v>
      </c>
      <c r="AF454" s="99">
        <f>MIN((IFERROR(IF(AND($V454&lt;=AF$1,$W454&gt;=AF$1),INDEX(Reliability!K$23:K$50,MATCH($S454,Reliability!$C$23:$C$50,0)),0),0)*IF($T454="n/a",$D454*$Y454,$G454)+IFERROR(IF(AND($V454&lt;=AF$1,$W454&gt;=AF$1),INDEX(Reliability!K$23:K$50,MATCH($T454,Reliability!$C$23:$C$50,0)),0),0)*$H454*$X454*$Y454),$D454)*$R454</f>
        <v>0.8471780978158352</v>
      </c>
      <c r="AG454" s="99">
        <f>MIN((IFERROR(IF(AND($V454&lt;=AG$1,$W454&gt;=AG$1),INDEX(Reliability!L$23:L$50,MATCH($S454,Reliability!$C$23:$C$50,0)),0),0)*IF($T454="n/a",$D454*$Y454,$G454)+IFERROR(IF(AND($V454&lt;=AG$1,$W454&gt;=AG$1),INDEX(Reliability!L$23:L$50,MATCH($T454,Reliability!$C$23:$C$50,0)),0),0)*$H454*$X454*$Y454),$D454)*$R454</f>
        <v>0.83134247825266805</v>
      </c>
      <c r="AH454" s="99">
        <f>MIN((IFERROR(IF(AND($V454&lt;=AH$1,$W454&gt;=AH$1),INDEX(Reliability!M$23:M$50,MATCH($S454,Reliability!$C$23:$C$50,0)),0),0)*IF($T454="n/a",$D454*$Y454,$G454)+IFERROR(IF(AND($V454&lt;=AH$1,$W454&gt;=AH$1),INDEX(Reliability!M$23:M$50,MATCH($T454,Reliability!$C$23:$C$50,0)),0),0)*$H454*$X454*$Y454),$D454)*$R454</f>
        <v>0.8155068586895009</v>
      </c>
      <c r="AI454" s="99">
        <f>MIN((IFERROR(IF(AND($V454&lt;=AI$1,$W454&gt;=AI$1),INDEX(Reliability!N$23:N$50,MATCH($S454,Reliability!$C$23:$C$50,0)),0),0)*IF($T454="n/a",$D454*$Y454,$G454)+IFERROR(IF(AND($V454&lt;=AI$1,$W454&gt;=AI$1),INDEX(Reliability!N$23:N$50,MATCH($T454,Reliability!$C$23:$C$50,0)),0),0)*$H454*$X454*$Y454),$D454)*$R454</f>
        <v>0.79967123912633387</v>
      </c>
      <c r="AJ454" s="99">
        <f>MIN((IFERROR(IF(AND($V454&lt;=AJ$1,$W454&gt;=AJ$1),INDEX(Reliability!O$23:O$50,MATCH($S454,Reliability!$C$23:$C$50,0)),0),0)*IF($T454="n/a",$D454*$Y454,$G454)+IFERROR(IF(AND($V454&lt;=AJ$1,$W454&gt;=AJ$1),INDEX(Reliability!O$23:O$50,MATCH($T454,Reliability!$C$23:$C$50,0)),0),0)*$H454*$X454*$Y454),$D454)*$R454</f>
        <v>0.78383561956316683</v>
      </c>
      <c r="AK454" s="99">
        <f>MIN((IFERROR(IF(AND($V454&lt;=AK$1,$W454&gt;=AK$1),INDEX(Reliability!P$23:P$50,MATCH($S454,Reliability!$C$23:$C$50,0)),0),0)*IF($T454="n/a",$D454*$Y454,$G454)+IFERROR(IF(AND($V454&lt;=AK$1,$W454&gt;=AK$1),INDEX(Reliability!P$23:P$50,MATCH($T454,Reliability!$C$23:$C$50,0)),0),0)*$H454*$X454*$Y454),$D454)*$R454</f>
        <v>0.76800000000000002</v>
      </c>
    </row>
    <row r="455" spans="2:37" x14ac:dyDescent="0.25">
      <c r="B455" s="118" t="str">
        <f>unique_contracts!B450</f>
        <v>BLACK_7_UNIT 2</v>
      </c>
      <c r="C455" s="99" t="str">
        <f>unique_contracts!D450</f>
        <v>Online</v>
      </c>
      <c r="D455" s="117">
        <f>unique_contracts!J450</f>
        <v>84.1</v>
      </c>
      <c r="E455" s="99">
        <f>unique_contracts!M450</f>
        <v>0</v>
      </c>
      <c r="F455" s="99">
        <f>unique_contracts!N450</f>
        <v>0</v>
      </c>
      <c r="G455" s="99">
        <f>unique_contracts!P450</f>
        <v>0</v>
      </c>
      <c r="H455" s="99">
        <f>unique_contracts!R450</f>
        <v>0</v>
      </c>
      <c r="I455" s="99">
        <f>unique_contracts!V450</f>
        <v>0</v>
      </c>
      <c r="J455" s="118" t="str">
        <f>unique_contracts!AB450</f>
        <v>Owned</v>
      </c>
      <c r="K455" s="99">
        <f>unique_contracts!AM450</f>
        <v>1950</v>
      </c>
      <c r="L455" s="99">
        <f>unique_contracts!AN450</f>
        <v>1</v>
      </c>
      <c r="M455" s="99">
        <f>unique_contracts!AO450</f>
        <v>1</v>
      </c>
      <c r="N455" s="99">
        <f>unique_contracts!AP450</f>
        <v>2099</v>
      </c>
      <c r="O455" s="99">
        <f>unique_contracts!AQ450</f>
        <v>12</v>
      </c>
      <c r="P455" s="99">
        <f>unique_contracts!AR450</f>
        <v>31</v>
      </c>
      <c r="Q455" s="99" t="str">
        <f>unique_contracts!BP450</f>
        <v>EnergyCapacity</v>
      </c>
      <c r="R455" s="99">
        <f t="shared" si="49"/>
        <v>1</v>
      </c>
      <c r="S455" s="99" t="str">
        <f>IFERROR(IF(AND(I455&gt;0,E455="NotHybrid"),_xlfn.CONCAT(MAX(MIN(ROUNDDOWN(I455/D455,0),8),4),INDEX(resources!$G:$G,MATCH(B455,resources!$A:$A,0))),INDEX(resources!$G:$G,MATCH(B455,resources!$A:$A,0))),"n/a")</f>
        <v>hydro</v>
      </c>
      <c r="T455" s="99" t="str">
        <f t="shared" si="50"/>
        <v>n/a</v>
      </c>
      <c r="U455" s="99" t="str">
        <f t="shared" si="51"/>
        <v>hydro</v>
      </c>
      <c r="V455" s="99">
        <f t="shared" si="52"/>
        <v>1950</v>
      </c>
      <c r="W455" s="99">
        <f t="shared" si="53"/>
        <v>2099</v>
      </c>
      <c r="X455" s="116">
        <f t="shared" si="54"/>
        <v>1</v>
      </c>
      <c r="Y455" s="116">
        <f t="shared" si="55"/>
        <v>1</v>
      </c>
      <c r="Z455" s="99">
        <f>MIN((IFERROR(IF(AND($V455&lt;=Z$1,$W455&gt;=Z$1),INDEX(Reliability!E$23:E$50,MATCH($S455,Reliability!$C$23:$C$50,0)),0),0)*IF($T455="n/a",$D455*$Y455,$G455)+IFERROR(IF(AND($V455&lt;=Z$1,$W455&gt;=Z$1),INDEX(Reliability!E$23:E$50,MATCH($T455,Reliability!$C$23:$C$50,0)),0),0)*$H455*$X455*$Y455),$D455)*$R455</f>
        <v>42.729984338814361</v>
      </c>
      <c r="AA455" s="99">
        <f>MIN((IFERROR(IF(AND($V455&lt;=AA$1,$W455&gt;=AA$1),INDEX(Reliability!F$23:F$50,MATCH($S455,Reliability!$C$23:$C$50,0)),0),0)*IF($T455="n/a",$D455*$Y455,$G455)+IFERROR(IF(AND($V455&lt;=AA$1,$W455&gt;=AA$1),INDEX(Reliability!F$23:F$50,MATCH($T455,Reliability!$C$23:$C$50,0)),0),0)*$H455*$X455*$Y455),$D455)*$R455</f>
        <v>43.846867148101886</v>
      </c>
      <c r="AB455" s="99">
        <f>MIN((IFERROR(IF(AND($V455&lt;=AB$1,$W455&gt;=AB$1),INDEX(Reliability!G$23:G$50,MATCH($S455,Reliability!$C$23:$C$50,0)),0),0)*IF($T455="n/a",$D455*$Y455,$G455)+IFERROR(IF(AND($V455&lt;=AB$1,$W455&gt;=AB$1),INDEX(Reliability!G$23:G$50,MATCH($T455,Reliability!$C$23:$C$50,0)),0),0)*$H455*$X455*$Y455),$D455)*$R455</f>
        <v>44.96374995738941</v>
      </c>
      <c r="AC455" s="99">
        <f>MIN((IFERROR(IF(AND($V455&lt;=AC$1,$W455&gt;=AC$1),INDEX(Reliability!H$23:H$50,MATCH($S455,Reliability!$C$23:$C$50,0)),0),0)*IF($T455="n/a",$D455*$Y455,$G455)+IFERROR(IF(AND($V455&lt;=AC$1,$W455&gt;=AC$1),INDEX(Reliability!H$23:H$50,MATCH($T455,Reliability!$C$23:$C$50,0)),0),0)*$H455*$X455*$Y455),$D455)*$R455</f>
        <v>44.12173775971646</v>
      </c>
      <c r="AD455" s="99">
        <f>MIN((IFERROR(IF(AND($V455&lt;=AD$1,$W455&gt;=AD$1),INDEX(Reliability!I$23:I$50,MATCH($S455,Reliability!$C$23:$C$50,0)),0),0)*IF($T455="n/a",$D455*$Y455,$G455)+IFERROR(IF(AND($V455&lt;=AD$1,$W455&gt;=AD$1),INDEX(Reliability!I$23:I$50,MATCH($T455,Reliability!$C$23:$C$50,0)),0),0)*$H455*$X455*$Y455),$D455)*$R455</f>
        <v>43.279725562043524</v>
      </c>
      <c r="AE455" s="99">
        <f>MIN((IFERROR(IF(AND($V455&lt;=AE$1,$W455&gt;=AE$1),INDEX(Reliability!J$23:J$50,MATCH($S455,Reliability!$C$23:$C$50,0)),0),0)*IF($T455="n/a",$D455*$Y455,$G455)+IFERROR(IF(AND($V455&lt;=AE$1,$W455&gt;=AE$1),INDEX(Reliability!J$23:J$50,MATCH($T455,Reliability!$C$23:$C$50,0)),0),0)*$H455*$X455*$Y455),$D455)*$R455</f>
        <v>44.544354384239824</v>
      </c>
      <c r="AF455" s="99">
        <f>MIN((IFERROR(IF(AND($V455&lt;=AF$1,$W455&gt;=AF$1),INDEX(Reliability!K$23:K$50,MATCH($S455,Reliability!$C$23:$C$50,0)),0),0)*IF($T455="n/a",$D455*$Y455,$G455)+IFERROR(IF(AND($V455&lt;=AF$1,$W455&gt;=AF$1),INDEX(Reliability!K$23:K$50,MATCH($T455,Reliability!$C$23:$C$50,0)),0),0)*$H455*$X455*$Y455),$D455)*$R455</f>
        <v>45.808983206436118</v>
      </c>
      <c r="AG455" s="99">
        <f>MIN((IFERROR(IF(AND($V455&lt;=AG$1,$W455&gt;=AG$1),INDEX(Reliability!L$23:L$50,MATCH($S455,Reliability!$C$23:$C$50,0)),0),0)*IF($T455="n/a",$D455*$Y455,$G455)+IFERROR(IF(AND($V455&lt;=AG$1,$W455&gt;=AG$1),INDEX(Reliability!L$23:L$50,MATCH($T455,Reliability!$C$23:$C$50,0)),0),0)*$H455*$X455*$Y455),$D455)*$R455</f>
        <v>43.877065300981883</v>
      </c>
      <c r="AH455" s="99">
        <f>MIN((IFERROR(IF(AND($V455&lt;=AH$1,$W455&gt;=AH$1),INDEX(Reliability!M$23:M$50,MATCH($S455,Reliability!$C$23:$C$50,0)),0),0)*IF($T455="n/a",$D455*$Y455,$G455)+IFERROR(IF(AND($V455&lt;=AH$1,$W455&gt;=AH$1),INDEX(Reliability!M$23:M$50,MATCH($T455,Reliability!$C$23:$C$50,0)),0),0)*$H455*$X455*$Y455),$D455)*$R455</f>
        <v>41.945147395527648</v>
      </c>
      <c r="AI455" s="99">
        <f>MIN((IFERROR(IF(AND($V455&lt;=AI$1,$W455&gt;=AI$1),INDEX(Reliability!N$23:N$50,MATCH($S455,Reliability!$C$23:$C$50,0)),0),0)*IF($T455="n/a",$D455*$Y455,$G455)+IFERROR(IF(AND($V455&lt;=AI$1,$W455&gt;=AI$1),INDEX(Reliability!N$23:N$50,MATCH($T455,Reliability!$C$23:$C$50,0)),0),0)*$H455*$X455*$Y455),$D455)*$R455</f>
        <v>40.013229490073407</v>
      </c>
      <c r="AJ455" s="99">
        <f>MIN((IFERROR(IF(AND($V455&lt;=AJ$1,$W455&gt;=AJ$1),INDEX(Reliability!O$23:O$50,MATCH($S455,Reliability!$C$23:$C$50,0)),0),0)*IF($T455="n/a",$D455*$Y455,$G455)+IFERROR(IF(AND($V455&lt;=AJ$1,$W455&gt;=AJ$1),INDEX(Reliability!O$23:O$50,MATCH($T455,Reliability!$C$23:$C$50,0)),0),0)*$H455*$X455*$Y455),$D455)*$R455</f>
        <v>38.081311584619172</v>
      </c>
      <c r="AK455" s="99">
        <f>MIN((IFERROR(IF(AND($V455&lt;=AK$1,$W455&gt;=AK$1),INDEX(Reliability!P$23:P$50,MATCH($S455,Reliability!$C$23:$C$50,0)),0),0)*IF($T455="n/a",$D455*$Y455,$G455)+IFERROR(IF(AND($V455&lt;=AK$1,$W455&gt;=AK$1),INDEX(Reliability!P$23:P$50,MATCH($T455,Reliability!$C$23:$C$50,0)),0),0)*$H455*$X455*$Y455),$D455)*$R455</f>
        <v>36.14939367916493</v>
      </c>
    </row>
    <row r="456" spans="2:37" x14ac:dyDescent="0.25">
      <c r="B456" s="118" t="str">
        <f>unique_contracts!B451</f>
        <v>BLACK_7_UNIT 1</v>
      </c>
      <c r="C456" s="99" t="str">
        <f>unique_contracts!D451</f>
        <v>Online</v>
      </c>
      <c r="D456" s="117">
        <f>unique_contracts!J451</f>
        <v>85</v>
      </c>
      <c r="E456" s="99">
        <f>unique_contracts!M451</f>
        <v>0</v>
      </c>
      <c r="F456" s="99">
        <f>unique_contracts!N451</f>
        <v>0</v>
      </c>
      <c r="G456" s="99">
        <f>unique_contracts!P451</f>
        <v>0</v>
      </c>
      <c r="H456" s="99">
        <f>unique_contracts!R451</f>
        <v>0</v>
      </c>
      <c r="I456" s="99">
        <f>unique_contracts!V451</f>
        <v>0</v>
      </c>
      <c r="J456" s="118" t="str">
        <f>unique_contracts!AB451</f>
        <v>Owned</v>
      </c>
      <c r="K456" s="99">
        <f>unique_contracts!AM451</f>
        <v>1950</v>
      </c>
      <c r="L456" s="99">
        <f>unique_contracts!AN451</f>
        <v>1</v>
      </c>
      <c r="M456" s="99">
        <f>unique_contracts!AO451</f>
        <v>1</v>
      </c>
      <c r="N456" s="99">
        <f>unique_contracts!AP451</f>
        <v>2099</v>
      </c>
      <c r="O456" s="99">
        <f>unique_contracts!AQ451</f>
        <v>12</v>
      </c>
      <c r="P456" s="99">
        <f>unique_contracts!AR451</f>
        <v>31</v>
      </c>
      <c r="Q456" s="99" t="str">
        <f>unique_contracts!BP451</f>
        <v>EnergyCapacity</v>
      </c>
      <c r="R456" s="99">
        <f t="shared" si="49"/>
        <v>1</v>
      </c>
      <c r="S456" s="99" t="str">
        <f>IFERROR(IF(AND(I456&gt;0,E456="NotHybrid"),_xlfn.CONCAT(MAX(MIN(ROUNDDOWN(I456/D456,0),8),4),INDEX(resources!$G:$G,MATCH(B456,resources!$A:$A,0))),INDEX(resources!$G:$G,MATCH(B456,resources!$A:$A,0))),"n/a")</f>
        <v>hydro</v>
      </c>
      <c r="T456" s="99" t="str">
        <f t="shared" si="50"/>
        <v>n/a</v>
      </c>
      <c r="U456" s="99" t="str">
        <f t="shared" si="51"/>
        <v>hydro</v>
      </c>
      <c r="V456" s="99">
        <f t="shared" si="52"/>
        <v>1950</v>
      </c>
      <c r="W456" s="99">
        <f t="shared" si="53"/>
        <v>2099</v>
      </c>
      <c r="X456" s="116">
        <f t="shared" si="54"/>
        <v>1</v>
      </c>
      <c r="Y456" s="116">
        <f t="shared" si="55"/>
        <v>1</v>
      </c>
      <c r="Z456" s="99">
        <f>MIN((IFERROR(IF(AND($V456&lt;=Z$1,$W456&gt;=Z$1),INDEX(Reliability!E$23:E$50,MATCH($S456,Reliability!$C$23:$C$50,0)),0),0)*IF($T456="n/a",$D456*$Y456,$G456)+IFERROR(IF(AND($V456&lt;=Z$1,$W456&gt;=Z$1),INDEX(Reliability!E$23:E$50,MATCH($T456,Reliability!$C$23:$C$50,0)),0),0)*$H456*$X456*$Y456),$D456)*$R456</f>
        <v>43.187261222345079</v>
      </c>
      <c r="AA456" s="99">
        <f>MIN((IFERROR(IF(AND($V456&lt;=AA$1,$W456&gt;=AA$1),INDEX(Reliability!F$23:F$50,MATCH($S456,Reliability!$C$23:$C$50,0)),0),0)*IF($T456="n/a",$D456*$Y456,$G456)+IFERROR(IF(AND($V456&lt;=AA$1,$W456&gt;=AA$1),INDEX(Reliability!F$23:F$50,MATCH($T456,Reliability!$C$23:$C$50,0)),0),0)*$H456*$X456*$Y456),$D456)*$R456</f>
        <v>44.316096404145789</v>
      </c>
      <c r="AB456" s="99">
        <f>MIN((IFERROR(IF(AND($V456&lt;=AB$1,$W456&gt;=AB$1),INDEX(Reliability!G$23:G$50,MATCH($S456,Reliability!$C$23:$C$50,0)),0),0)*IF($T456="n/a",$D456*$Y456,$G456)+IFERROR(IF(AND($V456&lt;=AB$1,$W456&gt;=AB$1),INDEX(Reliability!G$23:G$50,MATCH($T456,Reliability!$C$23:$C$50,0)),0),0)*$H456*$X456*$Y456),$D456)*$R456</f>
        <v>45.444931585946492</v>
      </c>
      <c r="AC456" s="99">
        <f>MIN((IFERROR(IF(AND($V456&lt;=AC$1,$W456&gt;=AC$1),INDEX(Reliability!H$23:H$50,MATCH($S456,Reliability!$C$23:$C$50,0)),0),0)*IF($T456="n/a",$D456*$Y456,$G456)+IFERROR(IF(AND($V456&lt;=AC$1,$W456&gt;=AC$1),INDEX(Reliability!H$23:H$50,MATCH($T456,Reliability!$C$23:$C$50,0)),0),0)*$H456*$X456*$Y456),$D456)*$R456</f>
        <v>44.59390855619381</v>
      </c>
      <c r="AD456" s="99">
        <f>MIN((IFERROR(IF(AND($V456&lt;=AD$1,$W456&gt;=AD$1),INDEX(Reliability!I$23:I$50,MATCH($S456,Reliability!$C$23:$C$50,0)),0),0)*IF($T456="n/a",$D456*$Y456,$G456)+IFERROR(IF(AND($V456&lt;=AD$1,$W456&gt;=AD$1),INDEX(Reliability!I$23:I$50,MATCH($T456,Reliability!$C$23:$C$50,0)),0),0)*$H456*$X456*$Y456),$D456)*$R456</f>
        <v>43.742885526441135</v>
      </c>
      <c r="AE456" s="99">
        <f>MIN((IFERROR(IF(AND($V456&lt;=AE$1,$W456&gt;=AE$1),INDEX(Reliability!J$23:J$50,MATCH($S456,Reliability!$C$23:$C$50,0)),0),0)*IF($T456="n/a",$D456*$Y456,$G456)+IFERROR(IF(AND($V456&lt;=AE$1,$W456&gt;=AE$1),INDEX(Reliability!J$23:J$50,MATCH($T456,Reliability!$C$23:$C$50,0)),0),0)*$H456*$X456*$Y456),$D456)*$R456</f>
        <v>45.021047831871407</v>
      </c>
      <c r="AF456" s="99">
        <f>MIN((IFERROR(IF(AND($V456&lt;=AF$1,$W456&gt;=AF$1),INDEX(Reliability!K$23:K$50,MATCH($S456,Reliability!$C$23:$C$50,0)),0),0)*IF($T456="n/a",$D456*$Y456,$G456)+IFERROR(IF(AND($V456&lt;=AF$1,$W456&gt;=AF$1),INDEX(Reliability!K$23:K$50,MATCH($T456,Reliability!$C$23:$C$50,0)),0),0)*$H456*$X456*$Y456),$D456)*$R456</f>
        <v>46.299210137301671</v>
      </c>
      <c r="AG456" s="99">
        <f>MIN((IFERROR(IF(AND($V456&lt;=AG$1,$W456&gt;=AG$1),INDEX(Reliability!L$23:L$50,MATCH($S456,Reliability!$C$23:$C$50,0)),0),0)*IF($T456="n/a",$D456*$Y456,$G456)+IFERROR(IF(AND($V456&lt;=AG$1,$W456&gt;=AG$1),INDEX(Reliability!L$23:L$50,MATCH($T456,Reliability!$C$23:$C$50,0)),0),0)*$H456*$X456*$Y456),$D456)*$R456</f>
        <v>44.346617723941264</v>
      </c>
      <c r="AH456" s="99">
        <f>MIN((IFERROR(IF(AND($V456&lt;=AH$1,$W456&gt;=AH$1),INDEX(Reliability!M$23:M$50,MATCH($S456,Reliability!$C$23:$C$50,0)),0),0)*IF($T456="n/a",$D456*$Y456,$G456)+IFERROR(IF(AND($V456&lt;=AH$1,$W456&gt;=AH$1),INDEX(Reliability!M$23:M$50,MATCH($T456,Reliability!$C$23:$C$50,0)),0),0)*$H456*$X456*$Y456),$D456)*$R456</f>
        <v>42.394025310580858</v>
      </c>
      <c r="AI456" s="99">
        <f>MIN((IFERROR(IF(AND($V456&lt;=AI$1,$W456&gt;=AI$1),INDEX(Reliability!N$23:N$50,MATCH($S456,Reliability!$C$23:$C$50,0)),0),0)*IF($T456="n/a",$D456*$Y456,$G456)+IFERROR(IF(AND($V456&lt;=AI$1,$W456&gt;=AI$1),INDEX(Reliability!N$23:N$50,MATCH($T456,Reliability!$C$23:$C$50,0)),0),0)*$H456*$X456*$Y456),$D456)*$R456</f>
        <v>40.441432897220452</v>
      </c>
      <c r="AJ456" s="99">
        <f>MIN((IFERROR(IF(AND($V456&lt;=AJ$1,$W456&gt;=AJ$1),INDEX(Reliability!O$23:O$50,MATCH($S456,Reliability!$C$23:$C$50,0)),0),0)*IF($T456="n/a",$D456*$Y456,$G456)+IFERROR(IF(AND($V456&lt;=AJ$1,$W456&gt;=AJ$1),INDEX(Reliability!O$23:O$50,MATCH($T456,Reliability!$C$23:$C$50,0)),0),0)*$H456*$X456*$Y456),$D456)*$R456</f>
        <v>38.488840483860045</v>
      </c>
      <c r="AK456" s="99">
        <f>MIN((IFERROR(IF(AND($V456&lt;=AK$1,$W456&gt;=AK$1),INDEX(Reliability!P$23:P$50,MATCH($S456,Reliability!$C$23:$C$50,0)),0),0)*IF($T456="n/a",$D456*$Y456,$G456)+IFERROR(IF(AND($V456&lt;=AK$1,$W456&gt;=AK$1),INDEX(Reliability!P$23:P$50,MATCH($T456,Reliability!$C$23:$C$50,0)),0),0)*$H456*$X456*$Y456),$D456)*$R456</f>
        <v>36.536248070499639</v>
      </c>
    </row>
    <row r="457" spans="2:37" x14ac:dyDescent="0.25">
      <c r="B457" s="118" t="str">
        <f>unique_contracts!B452</f>
        <v>BKRFLD_2_SOLAR1</v>
      </c>
      <c r="C457" s="99" t="str">
        <f>unique_contracts!D452</f>
        <v>Online</v>
      </c>
      <c r="D457" s="117">
        <f>unique_contracts!J452</f>
        <v>1.4</v>
      </c>
      <c r="E457" s="99">
        <f>unique_contracts!M452</f>
        <v>0</v>
      </c>
      <c r="F457" s="99">
        <f>unique_contracts!N452</f>
        <v>0</v>
      </c>
      <c r="G457" s="99">
        <f>unique_contracts!P452</f>
        <v>0</v>
      </c>
      <c r="H457" s="99">
        <f>unique_contracts!R452</f>
        <v>0</v>
      </c>
      <c r="I457" s="99">
        <f>unique_contracts!V452</f>
        <v>0</v>
      </c>
      <c r="J457" s="118" t="str">
        <f>unique_contracts!AB452</f>
        <v>Buy</v>
      </c>
      <c r="K457" s="99">
        <f>unique_contracts!AM452</f>
        <v>2015</v>
      </c>
      <c r="L457" s="99">
        <f>unique_contracts!AN452</f>
        <v>7</v>
      </c>
      <c r="M457" s="99">
        <f>unique_contracts!AO452</f>
        <v>28</v>
      </c>
      <c r="N457" s="99">
        <f>unique_contracts!AP452</f>
        <v>2035</v>
      </c>
      <c r="O457" s="99">
        <f>unique_contracts!AQ452</f>
        <v>7</v>
      </c>
      <c r="P457" s="99">
        <f>unique_contracts!AR452</f>
        <v>27</v>
      </c>
      <c r="Q457" s="99" t="str">
        <f>unique_contracts!BP452</f>
        <v>EnergyCapacity</v>
      </c>
      <c r="R457" s="99">
        <f t="shared" si="49"/>
        <v>1</v>
      </c>
      <c r="S457" s="99" t="str">
        <f>IFERROR(IF(AND(I457&gt;0,E457="NotHybrid"),_xlfn.CONCAT(MAX(MIN(ROUNDDOWN(I457/D457,0),8),4),INDEX(resources!$G:$G,MATCH(B457,resources!$A:$A,0))),INDEX(resources!$G:$G,MATCH(B457,resources!$A:$A,0))),"n/a")</f>
        <v>utility_pv</v>
      </c>
      <c r="T457" s="99" t="str">
        <f t="shared" si="50"/>
        <v>n/a</v>
      </c>
      <c r="U457" s="99" t="str">
        <f t="shared" si="51"/>
        <v>utility_pv</v>
      </c>
      <c r="V457" s="99">
        <f t="shared" si="52"/>
        <v>2016</v>
      </c>
      <c r="W457" s="99">
        <f t="shared" si="53"/>
        <v>2034</v>
      </c>
      <c r="X457" s="116">
        <f t="shared" si="54"/>
        <v>1</v>
      </c>
      <c r="Y457" s="116">
        <f t="shared" si="55"/>
        <v>1</v>
      </c>
      <c r="Z457" s="99">
        <f>MIN((IFERROR(IF(AND($V457&lt;=Z$1,$W457&gt;=Z$1),INDEX(Reliability!E$23:E$50,MATCH($S457,Reliability!$C$23:$C$50,0)),0),0)*IF($T457="n/a",$D457*$Y457,$G457)+IFERROR(IF(AND($V457&lt;=Z$1,$W457&gt;=Z$1),INDEX(Reliability!E$23:E$50,MATCH($T457,Reliability!$C$23:$C$50,0)),0),0)*$H457*$X457*$Y457),$D457)*$R457</f>
        <v>0.17408417817394811</v>
      </c>
      <c r="AA457" s="99">
        <f>MIN((IFERROR(IF(AND($V457&lt;=AA$1,$W457&gt;=AA$1),INDEX(Reliability!F$23:F$50,MATCH($S457,Reliability!$C$23:$C$50,0)),0),0)*IF($T457="n/a",$D457*$Y457,$G457)+IFERROR(IF(AND($V457&lt;=AA$1,$W457&gt;=AA$1),INDEX(Reliability!F$23:F$50,MATCH($T457,Reliability!$C$23:$C$50,0)),0),0)*$H457*$X457*$Y457),$D457)*$R457</f>
        <v>0.16944122024664854</v>
      </c>
      <c r="AB457" s="99">
        <f>MIN((IFERROR(IF(AND($V457&lt;=AB$1,$W457&gt;=AB$1),INDEX(Reliability!G$23:G$50,MATCH($S457,Reliability!$C$23:$C$50,0)),0),0)*IF($T457="n/a",$D457*$Y457,$G457)+IFERROR(IF(AND($V457&lt;=AB$1,$W457&gt;=AB$1),INDEX(Reliability!G$23:G$50,MATCH($T457,Reliability!$C$23:$C$50,0)),0),0)*$H457*$X457*$Y457),$D457)*$R457</f>
        <v>0.16479826231934894</v>
      </c>
      <c r="AC457" s="99">
        <f>MIN((IFERROR(IF(AND($V457&lt;=AC$1,$W457&gt;=AC$1),INDEX(Reliability!H$23:H$50,MATCH($S457,Reliability!$C$23:$C$50,0)),0),0)*IF($T457="n/a",$D457*$Y457,$G457)+IFERROR(IF(AND($V457&lt;=AC$1,$W457&gt;=AC$1),INDEX(Reliability!H$23:H$50,MATCH($T457,Reliability!$C$23:$C$50,0)),0),0)*$H457*$X457*$Y457),$D457)*$R457</f>
        <v>0.14022686635718767</v>
      </c>
      <c r="AD457" s="99">
        <f>MIN((IFERROR(IF(AND($V457&lt;=AD$1,$W457&gt;=AD$1),INDEX(Reliability!I$23:I$50,MATCH($S457,Reliability!$C$23:$C$50,0)),0),0)*IF($T457="n/a",$D457*$Y457,$G457)+IFERROR(IF(AND($V457&lt;=AD$1,$W457&gt;=AD$1),INDEX(Reliability!I$23:I$50,MATCH($T457,Reliability!$C$23:$C$50,0)),0),0)*$H457*$X457*$Y457),$D457)*$R457</f>
        <v>0.11565547039502641</v>
      </c>
      <c r="AE457" s="99">
        <f>MIN((IFERROR(IF(AND($V457&lt;=AE$1,$W457&gt;=AE$1),INDEX(Reliability!J$23:J$50,MATCH($S457,Reliability!$C$23:$C$50,0)),0),0)*IF($T457="n/a",$D457*$Y457,$G457)+IFERROR(IF(AND($V457&lt;=AE$1,$W457&gt;=AE$1),INDEX(Reliability!J$23:J$50,MATCH($T457,Reliability!$C$23:$C$50,0)),0),0)*$H457*$X457*$Y457),$D457)*$R457</f>
        <v>0.10724645757010359</v>
      </c>
      <c r="AF457" s="99">
        <f>MIN((IFERROR(IF(AND($V457&lt;=AF$1,$W457&gt;=AF$1),INDEX(Reliability!K$23:K$50,MATCH($S457,Reliability!$C$23:$C$50,0)),0),0)*IF($T457="n/a",$D457*$Y457,$G457)+IFERROR(IF(AND($V457&lt;=AF$1,$W457&gt;=AF$1),INDEX(Reliability!K$23:K$50,MATCH($T457,Reliability!$C$23:$C$50,0)),0),0)*$H457*$X457*$Y457),$D457)*$R457</f>
        <v>9.8837444745180761E-2</v>
      </c>
      <c r="AG457" s="99">
        <f>MIN((IFERROR(IF(AND($V457&lt;=AG$1,$W457&gt;=AG$1),INDEX(Reliability!L$23:L$50,MATCH($S457,Reliability!$C$23:$C$50,0)),0),0)*IF($T457="n/a",$D457*$Y457,$G457)+IFERROR(IF(AND($V457&lt;=AG$1,$W457&gt;=AG$1),INDEX(Reliability!L$23:L$50,MATCH($T457,Reliability!$C$23:$C$50,0)),0),0)*$H457*$X457*$Y457),$D457)*$R457</f>
        <v>9.6989955796144597E-2</v>
      </c>
      <c r="AH457" s="99">
        <f>MIN((IFERROR(IF(AND($V457&lt;=AH$1,$W457&gt;=AH$1),INDEX(Reliability!M$23:M$50,MATCH($S457,Reliability!$C$23:$C$50,0)),0),0)*IF($T457="n/a",$D457*$Y457,$G457)+IFERROR(IF(AND($V457&lt;=AH$1,$W457&gt;=AH$1),INDEX(Reliability!M$23:M$50,MATCH($T457,Reliability!$C$23:$C$50,0)),0),0)*$H457*$X457*$Y457),$D457)*$R457</f>
        <v>9.5142466847108434E-2</v>
      </c>
      <c r="AI457" s="99">
        <f>MIN((IFERROR(IF(AND($V457&lt;=AI$1,$W457&gt;=AI$1),INDEX(Reliability!N$23:N$50,MATCH($S457,Reliability!$C$23:$C$50,0)),0),0)*IF($T457="n/a",$D457*$Y457,$G457)+IFERROR(IF(AND($V457&lt;=AI$1,$W457&gt;=AI$1),INDEX(Reliability!N$23:N$50,MATCH($T457,Reliability!$C$23:$C$50,0)),0),0)*$H457*$X457*$Y457),$D457)*$R457</f>
        <v>9.3294977898072284E-2</v>
      </c>
      <c r="AJ457" s="99">
        <f>MIN((IFERROR(IF(AND($V457&lt;=AJ$1,$W457&gt;=AJ$1),INDEX(Reliability!O$23:O$50,MATCH($S457,Reliability!$C$23:$C$50,0)),0),0)*IF($T457="n/a",$D457*$Y457,$G457)+IFERROR(IF(AND($V457&lt;=AJ$1,$W457&gt;=AJ$1),INDEX(Reliability!O$23:O$50,MATCH($T457,Reliability!$C$23:$C$50,0)),0),0)*$H457*$X457*$Y457),$D457)*$R457</f>
        <v>9.1447488949036121E-2</v>
      </c>
      <c r="AK457" s="99">
        <f>MIN((IFERROR(IF(AND($V457&lt;=AK$1,$W457&gt;=AK$1),INDEX(Reliability!P$23:P$50,MATCH($S457,Reliability!$C$23:$C$50,0)),0),0)*IF($T457="n/a",$D457*$Y457,$G457)+IFERROR(IF(AND($V457&lt;=AK$1,$W457&gt;=AK$1),INDEX(Reliability!P$23:P$50,MATCH($T457,Reliability!$C$23:$C$50,0)),0),0)*$H457*$X457*$Y457),$D457)*$R457</f>
        <v>0</v>
      </c>
    </row>
    <row r="458" spans="2:37" x14ac:dyDescent="0.25">
      <c r="B458" s="118" t="str">
        <f>unique_contracts!B453</f>
        <v>BIOMAS_1_UNIT 1</v>
      </c>
      <c r="C458" s="99" t="str">
        <f>unique_contracts!D453</f>
        <v>Online</v>
      </c>
      <c r="D458" s="117">
        <f>unique_contracts!J453</f>
        <v>25</v>
      </c>
      <c r="E458" s="99">
        <f>unique_contracts!M453</f>
        <v>0</v>
      </c>
      <c r="F458" s="99">
        <f>unique_contracts!N453</f>
        <v>0</v>
      </c>
      <c r="G458" s="99">
        <f>unique_contracts!P453</f>
        <v>0</v>
      </c>
      <c r="H458" s="99">
        <f>unique_contracts!R453</f>
        <v>0</v>
      </c>
      <c r="I458" s="99">
        <f>unique_contracts!V453</f>
        <v>0</v>
      </c>
      <c r="J458" s="118" t="str">
        <f>unique_contracts!AB453</f>
        <v>Buy</v>
      </c>
      <c r="K458" s="99">
        <f>unique_contracts!AM453</f>
        <v>2021</v>
      </c>
      <c r="L458" s="99">
        <f>unique_contracts!AN453</f>
        <v>9</v>
      </c>
      <c r="M458" s="99">
        <f>unique_contracts!AO453</f>
        <v>2</v>
      </c>
      <c r="N458" s="99">
        <f>unique_contracts!AP453</f>
        <v>2026</v>
      </c>
      <c r="O458" s="99">
        <f>unique_contracts!AQ453</f>
        <v>9</v>
      </c>
      <c r="P458" s="99">
        <f>unique_contracts!AR453</f>
        <v>1</v>
      </c>
      <c r="Q458" s="99" t="str">
        <f>unique_contracts!BP453</f>
        <v>EnergyCapacity</v>
      </c>
      <c r="R458" s="99">
        <f t="shared" si="49"/>
        <v>1</v>
      </c>
      <c r="S458" s="99" t="str">
        <f>IFERROR(IF(AND(I458&gt;0,E458="NotHybrid"),_xlfn.CONCAT(MAX(MIN(ROUNDDOWN(I458/D458,0),8),4),INDEX(resources!$G:$G,MATCH(B458,resources!$A:$A,0))),INDEX(resources!$G:$G,MATCH(B458,resources!$A:$A,0))),"n/a")</f>
        <v>biomass_wood</v>
      </c>
      <c r="T458" s="99" t="str">
        <f t="shared" si="50"/>
        <v>n/a</v>
      </c>
      <c r="U458" s="99" t="str">
        <f t="shared" si="51"/>
        <v>biomass_wood</v>
      </c>
      <c r="V458" s="99">
        <f t="shared" si="52"/>
        <v>2022</v>
      </c>
      <c r="W458" s="99">
        <f t="shared" si="53"/>
        <v>2025</v>
      </c>
      <c r="X458" s="116">
        <f t="shared" si="54"/>
        <v>1</v>
      </c>
      <c r="Y458" s="116">
        <f t="shared" si="55"/>
        <v>1</v>
      </c>
      <c r="Z458" s="99">
        <f>MIN((IFERROR(IF(AND($V458&lt;=Z$1,$W458&gt;=Z$1),INDEX(Reliability!E$23:E$50,MATCH($S458,Reliability!$C$23:$C$50,0)),0),0)*IF($T458="n/a",$D458*$Y458,$G458)+IFERROR(IF(AND($V458&lt;=Z$1,$W458&gt;=Z$1),INDEX(Reliability!E$23:E$50,MATCH($T458,Reliability!$C$23:$C$50,0)),0),0)*$H458*$X458*$Y458),$D458)*$R458</f>
        <v>19.401990841445436</v>
      </c>
      <c r="AA458" s="99">
        <f>MIN((IFERROR(IF(AND($V458&lt;=AA$1,$W458&gt;=AA$1),INDEX(Reliability!F$23:F$50,MATCH($S458,Reliability!$C$23:$C$50,0)),0),0)*IF($T458="n/a",$D458*$Y458,$G458)+IFERROR(IF(AND($V458&lt;=AA$1,$W458&gt;=AA$1),INDEX(Reliability!F$23:F$50,MATCH($T458,Reliability!$C$23:$C$50,0)),0),0)*$H458*$X458*$Y458),$D458)*$R458</f>
        <v>19.852648977540753</v>
      </c>
      <c r="AB458" s="99">
        <f>MIN((IFERROR(IF(AND($V458&lt;=AB$1,$W458&gt;=AB$1),INDEX(Reliability!G$23:G$50,MATCH($S458,Reliability!$C$23:$C$50,0)),0),0)*IF($T458="n/a",$D458*$Y458,$G458)+IFERROR(IF(AND($V458&lt;=AB$1,$W458&gt;=AB$1),INDEX(Reliability!G$23:G$50,MATCH($T458,Reliability!$C$23:$C$50,0)),0),0)*$H458*$X458*$Y458),$D458)*$R458</f>
        <v>0</v>
      </c>
      <c r="AC458" s="99">
        <f>MIN((IFERROR(IF(AND($V458&lt;=AC$1,$W458&gt;=AC$1),INDEX(Reliability!H$23:H$50,MATCH($S458,Reliability!$C$23:$C$50,0)),0),0)*IF($T458="n/a",$D458*$Y458,$G458)+IFERROR(IF(AND($V458&lt;=AC$1,$W458&gt;=AC$1),INDEX(Reliability!H$23:H$50,MATCH($T458,Reliability!$C$23:$C$50,0)),0),0)*$H458*$X458*$Y458),$D458)*$R458</f>
        <v>0</v>
      </c>
      <c r="AD458" s="99">
        <f>MIN((IFERROR(IF(AND($V458&lt;=AD$1,$W458&gt;=AD$1),INDEX(Reliability!I$23:I$50,MATCH($S458,Reliability!$C$23:$C$50,0)),0),0)*IF($T458="n/a",$D458*$Y458,$G458)+IFERROR(IF(AND($V458&lt;=AD$1,$W458&gt;=AD$1),INDEX(Reliability!I$23:I$50,MATCH($T458,Reliability!$C$23:$C$50,0)),0),0)*$H458*$X458*$Y458),$D458)*$R458</f>
        <v>0</v>
      </c>
      <c r="AE458" s="99">
        <f>MIN((IFERROR(IF(AND($V458&lt;=AE$1,$W458&gt;=AE$1),INDEX(Reliability!J$23:J$50,MATCH($S458,Reliability!$C$23:$C$50,0)),0),0)*IF($T458="n/a",$D458*$Y458,$G458)+IFERROR(IF(AND($V458&lt;=AE$1,$W458&gt;=AE$1),INDEX(Reliability!J$23:J$50,MATCH($T458,Reliability!$C$23:$C$50,0)),0),0)*$H458*$X458*$Y458),$D458)*$R458</f>
        <v>0</v>
      </c>
      <c r="AF458" s="99">
        <f>MIN((IFERROR(IF(AND($V458&lt;=AF$1,$W458&gt;=AF$1),INDEX(Reliability!K$23:K$50,MATCH($S458,Reliability!$C$23:$C$50,0)),0),0)*IF($T458="n/a",$D458*$Y458,$G458)+IFERROR(IF(AND($V458&lt;=AF$1,$W458&gt;=AF$1),INDEX(Reliability!K$23:K$50,MATCH($T458,Reliability!$C$23:$C$50,0)),0),0)*$H458*$X458*$Y458),$D458)*$R458</f>
        <v>0</v>
      </c>
      <c r="AG458" s="99">
        <f>MIN((IFERROR(IF(AND($V458&lt;=AG$1,$W458&gt;=AG$1),INDEX(Reliability!L$23:L$50,MATCH($S458,Reliability!$C$23:$C$50,0)),0),0)*IF($T458="n/a",$D458*$Y458,$G458)+IFERROR(IF(AND($V458&lt;=AG$1,$W458&gt;=AG$1),INDEX(Reliability!L$23:L$50,MATCH($T458,Reliability!$C$23:$C$50,0)),0),0)*$H458*$X458*$Y458),$D458)*$R458</f>
        <v>0</v>
      </c>
      <c r="AH458" s="99">
        <f>MIN((IFERROR(IF(AND($V458&lt;=AH$1,$W458&gt;=AH$1),INDEX(Reliability!M$23:M$50,MATCH($S458,Reliability!$C$23:$C$50,0)),0),0)*IF($T458="n/a",$D458*$Y458,$G458)+IFERROR(IF(AND($V458&lt;=AH$1,$W458&gt;=AH$1),INDEX(Reliability!M$23:M$50,MATCH($T458,Reliability!$C$23:$C$50,0)),0),0)*$H458*$X458*$Y458),$D458)*$R458</f>
        <v>0</v>
      </c>
      <c r="AI458" s="99">
        <f>MIN((IFERROR(IF(AND($V458&lt;=AI$1,$W458&gt;=AI$1),INDEX(Reliability!N$23:N$50,MATCH($S458,Reliability!$C$23:$C$50,0)),0),0)*IF($T458="n/a",$D458*$Y458,$G458)+IFERROR(IF(AND($V458&lt;=AI$1,$W458&gt;=AI$1),INDEX(Reliability!N$23:N$50,MATCH($T458,Reliability!$C$23:$C$50,0)),0),0)*$H458*$X458*$Y458),$D458)*$R458</f>
        <v>0</v>
      </c>
      <c r="AJ458" s="99">
        <f>MIN((IFERROR(IF(AND($V458&lt;=AJ$1,$W458&gt;=AJ$1),INDEX(Reliability!O$23:O$50,MATCH($S458,Reliability!$C$23:$C$50,0)),0),0)*IF($T458="n/a",$D458*$Y458,$G458)+IFERROR(IF(AND($V458&lt;=AJ$1,$W458&gt;=AJ$1),INDEX(Reliability!O$23:O$50,MATCH($T458,Reliability!$C$23:$C$50,0)),0),0)*$H458*$X458*$Y458),$D458)*$R458</f>
        <v>0</v>
      </c>
      <c r="AK458" s="99">
        <f>MIN((IFERROR(IF(AND($V458&lt;=AK$1,$W458&gt;=AK$1),INDEX(Reliability!P$23:P$50,MATCH($S458,Reliability!$C$23:$C$50,0)),0),0)*IF($T458="n/a",$D458*$Y458,$G458)+IFERROR(IF(AND($V458&lt;=AK$1,$W458&gt;=AK$1),INDEX(Reliability!P$23:P$50,MATCH($T458,Reliability!$C$23:$C$50,0)),0),0)*$H458*$X458*$Y458),$D458)*$R458</f>
        <v>0</v>
      </c>
    </row>
    <row r="459" spans="2:37" x14ac:dyDescent="0.25">
      <c r="B459" s="118" t="str">
        <f>unique_contracts!B454</f>
        <v>BIGSKY_2_BSKSR8</v>
      </c>
      <c r="C459" s="99" t="str">
        <f>unique_contracts!D454</f>
        <v>Online</v>
      </c>
      <c r="D459" s="117">
        <f>unique_contracts!J454</f>
        <v>20</v>
      </c>
      <c r="E459" s="99">
        <f>unique_contracts!M454</f>
        <v>0</v>
      </c>
      <c r="F459" s="99">
        <f>unique_contracts!N454</f>
        <v>0</v>
      </c>
      <c r="G459" s="99">
        <f>unique_contracts!P454</f>
        <v>0</v>
      </c>
      <c r="H459" s="99">
        <f>unique_contracts!R454</f>
        <v>0</v>
      </c>
      <c r="I459" s="99">
        <f>unique_contracts!V454</f>
        <v>0</v>
      </c>
      <c r="J459" s="118" t="str">
        <f>unique_contracts!AB454</f>
        <v>Buy</v>
      </c>
      <c r="K459" s="99">
        <f>unique_contracts!AM454</f>
        <v>2018</v>
      </c>
      <c r="L459" s="99">
        <f>unique_contracts!AN454</f>
        <v>1</v>
      </c>
      <c r="M459" s="99">
        <f>unique_contracts!AO454</f>
        <v>23</v>
      </c>
      <c r="N459" s="99">
        <f>unique_contracts!AP454</f>
        <v>2038</v>
      </c>
      <c r="O459" s="99">
        <f>unique_contracts!AQ454</f>
        <v>1</v>
      </c>
      <c r="P459" s="99">
        <f>unique_contracts!AR454</f>
        <v>22</v>
      </c>
      <c r="Q459" s="99" t="str">
        <f>unique_contracts!BP454</f>
        <v>EnergyCapacity</v>
      </c>
      <c r="R459" s="99">
        <f t="shared" si="49"/>
        <v>1</v>
      </c>
      <c r="S459" s="99" t="str">
        <f>IFERROR(IF(AND(I459&gt;0,E459="NotHybrid"),_xlfn.CONCAT(MAX(MIN(ROUNDDOWN(I459/D459,0),8),4),INDEX(resources!$G:$G,MATCH(B459,resources!$A:$A,0))),INDEX(resources!$G:$G,MATCH(B459,resources!$A:$A,0))),"n/a")</f>
        <v>utility_pv</v>
      </c>
      <c r="T459" s="99" t="str">
        <f t="shared" si="50"/>
        <v>n/a</v>
      </c>
      <c r="U459" s="99" t="str">
        <f t="shared" si="51"/>
        <v>utility_pv</v>
      </c>
      <c r="V459" s="99">
        <f t="shared" si="52"/>
        <v>2018</v>
      </c>
      <c r="W459" s="99">
        <f t="shared" si="53"/>
        <v>2037</v>
      </c>
      <c r="X459" s="116">
        <f t="shared" si="54"/>
        <v>1</v>
      </c>
      <c r="Y459" s="116">
        <f t="shared" si="55"/>
        <v>1</v>
      </c>
      <c r="Z459" s="99">
        <f>MIN((IFERROR(IF(AND($V459&lt;=Z$1,$W459&gt;=Z$1),INDEX(Reliability!E$23:E$50,MATCH($S459,Reliability!$C$23:$C$50,0)),0),0)*IF($T459="n/a",$D459*$Y459,$G459)+IFERROR(IF(AND($V459&lt;=Z$1,$W459&gt;=Z$1),INDEX(Reliability!E$23:E$50,MATCH($T459,Reliability!$C$23:$C$50,0)),0),0)*$H459*$X459*$Y459),$D459)*$R459</f>
        <v>2.4869168310564018</v>
      </c>
      <c r="AA459" s="99">
        <f>MIN((IFERROR(IF(AND($V459&lt;=AA$1,$W459&gt;=AA$1),INDEX(Reliability!F$23:F$50,MATCH($S459,Reliability!$C$23:$C$50,0)),0),0)*IF($T459="n/a",$D459*$Y459,$G459)+IFERROR(IF(AND($V459&lt;=AA$1,$W459&gt;=AA$1),INDEX(Reliability!F$23:F$50,MATCH($T459,Reliability!$C$23:$C$50,0)),0),0)*$H459*$X459*$Y459),$D459)*$R459</f>
        <v>2.4205888606664079</v>
      </c>
      <c r="AB459" s="99">
        <f>MIN((IFERROR(IF(AND($V459&lt;=AB$1,$W459&gt;=AB$1),INDEX(Reliability!G$23:G$50,MATCH($S459,Reliability!$C$23:$C$50,0)),0),0)*IF($T459="n/a",$D459*$Y459,$G459)+IFERROR(IF(AND($V459&lt;=AB$1,$W459&gt;=AB$1),INDEX(Reliability!G$23:G$50,MATCH($T459,Reliability!$C$23:$C$50,0)),0),0)*$H459*$X459*$Y459),$D459)*$R459</f>
        <v>2.3542608902764135</v>
      </c>
      <c r="AC459" s="99">
        <f>MIN((IFERROR(IF(AND($V459&lt;=AC$1,$W459&gt;=AC$1),INDEX(Reliability!H$23:H$50,MATCH($S459,Reliability!$C$23:$C$50,0)),0),0)*IF($T459="n/a",$D459*$Y459,$G459)+IFERROR(IF(AND($V459&lt;=AC$1,$W459&gt;=AC$1),INDEX(Reliability!H$23:H$50,MATCH($T459,Reliability!$C$23:$C$50,0)),0),0)*$H459*$X459*$Y459),$D459)*$R459</f>
        <v>2.0032409479598239</v>
      </c>
      <c r="AD459" s="99">
        <f>MIN((IFERROR(IF(AND($V459&lt;=AD$1,$W459&gt;=AD$1),INDEX(Reliability!I$23:I$50,MATCH($S459,Reliability!$C$23:$C$50,0)),0),0)*IF($T459="n/a",$D459*$Y459,$G459)+IFERROR(IF(AND($V459&lt;=AD$1,$W459&gt;=AD$1),INDEX(Reliability!I$23:I$50,MATCH($T459,Reliability!$C$23:$C$50,0)),0),0)*$H459*$X459*$Y459),$D459)*$R459</f>
        <v>1.6522210056432347</v>
      </c>
      <c r="AE459" s="99">
        <f>MIN((IFERROR(IF(AND($V459&lt;=AE$1,$W459&gt;=AE$1),INDEX(Reliability!J$23:J$50,MATCH($S459,Reliability!$C$23:$C$50,0)),0),0)*IF($T459="n/a",$D459*$Y459,$G459)+IFERROR(IF(AND($V459&lt;=AE$1,$W459&gt;=AE$1),INDEX(Reliability!J$23:J$50,MATCH($T459,Reliability!$C$23:$C$50,0)),0),0)*$H459*$X459*$Y459),$D459)*$R459</f>
        <v>1.5320922510014801</v>
      </c>
      <c r="AF459" s="99">
        <f>MIN((IFERROR(IF(AND($V459&lt;=AF$1,$W459&gt;=AF$1),INDEX(Reliability!K$23:K$50,MATCH($S459,Reliability!$C$23:$C$50,0)),0),0)*IF($T459="n/a",$D459*$Y459,$G459)+IFERROR(IF(AND($V459&lt;=AF$1,$W459&gt;=AF$1),INDEX(Reliability!K$23:K$50,MATCH($T459,Reliability!$C$23:$C$50,0)),0),0)*$H459*$X459*$Y459),$D459)*$R459</f>
        <v>1.4119634963597252</v>
      </c>
      <c r="AG459" s="99">
        <f>MIN((IFERROR(IF(AND($V459&lt;=AG$1,$W459&gt;=AG$1),INDEX(Reliability!L$23:L$50,MATCH($S459,Reliability!$C$23:$C$50,0)),0),0)*IF($T459="n/a",$D459*$Y459,$G459)+IFERROR(IF(AND($V459&lt;=AG$1,$W459&gt;=AG$1),INDEX(Reliability!L$23:L$50,MATCH($T459,Reliability!$C$23:$C$50,0)),0),0)*$H459*$X459*$Y459),$D459)*$R459</f>
        <v>1.3855707970877802</v>
      </c>
      <c r="AH459" s="99">
        <f>MIN((IFERROR(IF(AND($V459&lt;=AH$1,$W459&gt;=AH$1),INDEX(Reliability!M$23:M$50,MATCH($S459,Reliability!$C$23:$C$50,0)),0),0)*IF($T459="n/a",$D459*$Y459,$G459)+IFERROR(IF(AND($V459&lt;=AH$1,$W459&gt;=AH$1),INDEX(Reliability!M$23:M$50,MATCH($T459,Reliability!$C$23:$C$50,0)),0),0)*$H459*$X459*$Y459),$D459)*$R459</f>
        <v>1.359178097815835</v>
      </c>
      <c r="AI459" s="99">
        <f>MIN((IFERROR(IF(AND($V459&lt;=AI$1,$W459&gt;=AI$1),INDEX(Reliability!N$23:N$50,MATCH($S459,Reliability!$C$23:$C$50,0)),0),0)*IF($T459="n/a",$D459*$Y459,$G459)+IFERROR(IF(AND($V459&lt;=AI$1,$W459&gt;=AI$1),INDEX(Reliability!N$23:N$50,MATCH($T459,Reliability!$C$23:$C$50,0)),0),0)*$H459*$X459*$Y459),$D459)*$R459</f>
        <v>1.3327853985438898</v>
      </c>
      <c r="AJ459" s="99">
        <f>MIN((IFERROR(IF(AND($V459&lt;=AJ$1,$W459&gt;=AJ$1),INDEX(Reliability!O$23:O$50,MATCH($S459,Reliability!$C$23:$C$50,0)),0),0)*IF($T459="n/a",$D459*$Y459,$G459)+IFERROR(IF(AND($V459&lt;=AJ$1,$W459&gt;=AJ$1),INDEX(Reliability!O$23:O$50,MATCH($T459,Reliability!$C$23:$C$50,0)),0),0)*$H459*$X459*$Y459),$D459)*$R459</f>
        <v>1.3063926992719446</v>
      </c>
      <c r="AK459" s="99">
        <f>MIN((IFERROR(IF(AND($V459&lt;=AK$1,$W459&gt;=AK$1),INDEX(Reliability!P$23:P$50,MATCH($S459,Reliability!$C$23:$C$50,0)),0),0)*IF($T459="n/a",$D459*$Y459,$G459)+IFERROR(IF(AND($V459&lt;=AK$1,$W459&gt;=AK$1),INDEX(Reliability!P$23:P$50,MATCH($T459,Reliability!$C$23:$C$50,0)),0),0)*$H459*$X459*$Y459),$D459)*$R459</f>
        <v>1.28</v>
      </c>
    </row>
    <row r="460" spans="2:37" x14ac:dyDescent="0.25">
      <c r="B460" s="118" t="str">
        <f>unique_contracts!B455</f>
        <v>BIGSKY_2_BSKSR7</v>
      </c>
      <c r="C460" s="99" t="str">
        <f>unique_contracts!D455</f>
        <v>Online</v>
      </c>
      <c r="D460" s="117">
        <f>unique_contracts!J455</f>
        <v>20</v>
      </c>
      <c r="E460" s="99">
        <f>unique_contracts!M455</f>
        <v>0</v>
      </c>
      <c r="F460" s="99">
        <f>unique_contracts!N455</f>
        <v>0</v>
      </c>
      <c r="G460" s="99">
        <f>unique_contracts!P455</f>
        <v>0</v>
      </c>
      <c r="H460" s="99">
        <f>unique_contracts!R455</f>
        <v>0</v>
      </c>
      <c r="I460" s="99">
        <f>unique_contracts!V455</f>
        <v>0</v>
      </c>
      <c r="J460" s="118" t="str">
        <f>unique_contracts!AB455</f>
        <v>Buy</v>
      </c>
      <c r="K460" s="99">
        <f>unique_contracts!AM455</f>
        <v>2018</v>
      </c>
      <c r="L460" s="99">
        <f>unique_contracts!AN455</f>
        <v>1</v>
      </c>
      <c r="M460" s="99">
        <f>unique_contracts!AO455</f>
        <v>23</v>
      </c>
      <c r="N460" s="99">
        <f>unique_contracts!AP455</f>
        <v>2038</v>
      </c>
      <c r="O460" s="99">
        <f>unique_contracts!AQ455</f>
        <v>1</v>
      </c>
      <c r="P460" s="99">
        <f>unique_contracts!AR455</f>
        <v>22</v>
      </c>
      <c r="Q460" s="99" t="str">
        <f>unique_contracts!BP455</f>
        <v>EnergyCapacity</v>
      </c>
      <c r="R460" s="99">
        <f t="shared" si="49"/>
        <v>1</v>
      </c>
      <c r="S460" s="99" t="str">
        <f>IFERROR(IF(AND(I460&gt;0,E460="NotHybrid"),_xlfn.CONCAT(MAX(MIN(ROUNDDOWN(I460/D460,0),8),4),INDEX(resources!$G:$G,MATCH(B460,resources!$A:$A,0))),INDEX(resources!$G:$G,MATCH(B460,resources!$A:$A,0))),"n/a")</f>
        <v>utility_pv</v>
      </c>
      <c r="T460" s="99" t="str">
        <f t="shared" si="50"/>
        <v>n/a</v>
      </c>
      <c r="U460" s="99" t="str">
        <f t="shared" si="51"/>
        <v>utility_pv</v>
      </c>
      <c r="V460" s="99">
        <f t="shared" si="52"/>
        <v>2018</v>
      </c>
      <c r="W460" s="99">
        <f t="shared" si="53"/>
        <v>2037</v>
      </c>
      <c r="X460" s="116">
        <f t="shared" si="54"/>
        <v>1</v>
      </c>
      <c r="Y460" s="116">
        <f t="shared" si="55"/>
        <v>1</v>
      </c>
      <c r="Z460" s="99">
        <f>MIN((IFERROR(IF(AND($V460&lt;=Z$1,$W460&gt;=Z$1),INDEX(Reliability!E$23:E$50,MATCH($S460,Reliability!$C$23:$C$50,0)),0),0)*IF($T460="n/a",$D460*$Y460,$G460)+IFERROR(IF(AND($V460&lt;=Z$1,$W460&gt;=Z$1),INDEX(Reliability!E$23:E$50,MATCH($T460,Reliability!$C$23:$C$50,0)),0),0)*$H460*$X460*$Y460),$D460)*$R460</f>
        <v>2.4869168310564018</v>
      </c>
      <c r="AA460" s="99">
        <f>MIN((IFERROR(IF(AND($V460&lt;=AA$1,$W460&gt;=AA$1),INDEX(Reliability!F$23:F$50,MATCH($S460,Reliability!$C$23:$C$50,0)),0),0)*IF($T460="n/a",$D460*$Y460,$G460)+IFERROR(IF(AND($V460&lt;=AA$1,$W460&gt;=AA$1),INDEX(Reliability!F$23:F$50,MATCH($T460,Reliability!$C$23:$C$50,0)),0),0)*$H460*$X460*$Y460),$D460)*$R460</f>
        <v>2.4205888606664079</v>
      </c>
      <c r="AB460" s="99">
        <f>MIN((IFERROR(IF(AND($V460&lt;=AB$1,$W460&gt;=AB$1),INDEX(Reliability!G$23:G$50,MATCH($S460,Reliability!$C$23:$C$50,0)),0),0)*IF($T460="n/a",$D460*$Y460,$G460)+IFERROR(IF(AND($V460&lt;=AB$1,$W460&gt;=AB$1),INDEX(Reliability!G$23:G$50,MATCH($T460,Reliability!$C$23:$C$50,0)),0),0)*$H460*$X460*$Y460),$D460)*$R460</f>
        <v>2.3542608902764135</v>
      </c>
      <c r="AC460" s="99">
        <f>MIN((IFERROR(IF(AND($V460&lt;=AC$1,$W460&gt;=AC$1),INDEX(Reliability!H$23:H$50,MATCH($S460,Reliability!$C$23:$C$50,0)),0),0)*IF($T460="n/a",$D460*$Y460,$G460)+IFERROR(IF(AND($V460&lt;=AC$1,$W460&gt;=AC$1),INDEX(Reliability!H$23:H$50,MATCH($T460,Reliability!$C$23:$C$50,0)),0),0)*$H460*$X460*$Y460),$D460)*$R460</f>
        <v>2.0032409479598239</v>
      </c>
      <c r="AD460" s="99">
        <f>MIN((IFERROR(IF(AND($V460&lt;=AD$1,$W460&gt;=AD$1),INDEX(Reliability!I$23:I$50,MATCH($S460,Reliability!$C$23:$C$50,0)),0),0)*IF($T460="n/a",$D460*$Y460,$G460)+IFERROR(IF(AND($V460&lt;=AD$1,$W460&gt;=AD$1),INDEX(Reliability!I$23:I$50,MATCH($T460,Reliability!$C$23:$C$50,0)),0),0)*$H460*$X460*$Y460),$D460)*$R460</f>
        <v>1.6522210056432347</v>
      </c>
      <c r="AE460" s="99">
        <f>MIN((IFERROR(IF(AND($V460&lt;=AE$1,$W460&gt;=AE$1),INDEX(Reliability!J$23:J$50,MATCH($S460,Reliability!$C$23:$C$50,0)),0),0)*IF($T460="n/a",$D460*$Y460,$G460)+IFERROR(IF(AND($V460&lt;=AE$1,$W460&gt;=AE$1),INDEX(Reliability!J$23:J$50,MATCH($T460,Reliability!$C$23:$C$50,0)),0),0)*$H460*$X460*$Y460),$D460)*$R460</f>
        <v>1.5320922510014801</v>
      </c>
      <c r="AF460" s="99">
        <f>MIN((IFERROR(IF(AND($V460&lt;=AF$1,$W460&gt;=AF$1),INDEX(Reliability!K$23:K$50,MATCH($S460,Reliability!$C$23:$C$50,0)),0),0)*IF($T460="n/a",$D460*$Y460,$G460)+IFERROR(IF(AND($V460&lt;=AF$1,$W460&gt;=AF$1),INDEX(Reliability!K$23:K$50,MATCH($T460,Reliability!$C$23:$C$50,0)),0),0)*$H460*$X460*$Y460),$D460)*$R460</f>
        <v>1.4119634963597252</v>
      </c>
      <c r="AG460" s="99">
        <f>MIN((IFERROR(IF(AND($V460&lt;=AG$1,$W460&gt;=AG$1),INDEX(Reliability!L$23:L$50,MATCH($S460,Reliability!$C$23:$C$50,0)),0),0)*IF($T460="n/a",$D460*$Y460,$G460)+IFERROR(IF(AND($V460&lt;=AG$1,$W460&gt;=AG$1),INDEX(Reliability!L$23:L$50,MATCH($T460,Reliability!$C$23:$C$50,0)),0),0)*$H460*$X460*$Y460),$D460)*$R460</f>
        <v>1.3855707970877802</v>
      </c>
      <c r="AH460" s="99">
        <f>MIN((IFERROR(IF(AND($V460&lt;=AH$1,$W460&gt;=AH$1),INDEX(Reliability!M$23:M$50,MATCH($S460,Reliability!$C$23:$C$50,0)),0),0)*IF($T460="n/a",$D460*$Y460,$G460)+IFERROR(IF(AND($V460&lt;=AH$1,$W460&gt;=AH$1),INDEX(Reliability!M$23:M$50,MATCH($T460,Reliability!$C$23:$C$50,0)),0),0)*$H460*$X460*$Y460),$D460)*$R460</f>
        <v>1.359178097815835</v>
      </c>
      <c r="AI460" s="99">
        <f>MIN((IFERROR(IF(AND($V460&lt;=AI$1,$W460&gt;=AI$1),INDEX(Reliability!N$23:N$50,MATCH($S460,Reliability!$C$23:$C$50,0)),0),0)*IF($T460="n/a",$D460*$Y460,$G460)+IFERROR(IF(AND($V460&lt;=AI$1,$W460&gt;=AI$1),INDEX(Reliability!N$23:N$50,MATCH($T460,Reliability!$C$23:$C$50,0)),0),0)*$H460*$X460*$Y460),$D460)*$R460</f>
        <v>1.3327853985438898</v>
      </c>
      <c r="AJ460" s="99">
        <f>MIN((IFERROR(IF(AND($V460&lt;=AJ$1,$W460&gt;=AJ$1),INDEX(Reliability!O$23:O$50,MATCH($S460,Reliability!$C$23:$C$50,0)),0),0)*IF($T460="n/a",$D460*$Y460,$G460)+IFERROR(IF(AND($V460&lt;=AJ$1,$W460&gt;=AJ$1),INDEX(Reliability!O$23:O$50,MATCH($T460,Reliability!$C$23:$C$50,0)),0),0)*$H460*$X460*$Y460),$D460)*$R460</f>
        <v>1.3063926992719446</v>
      </c>
      <c r="AK460" s="99">
        <f>MIN((IFERROR(IF(AND($V460&lt;=AK$1,$W460&gt;=AK$1),INDEX(Reliability!P$23:P$50,MATCH($S460,Reliability!$C$23:$C$50,0)),0),0)*IF($T460="n/a",$D460*$Y460,$G460)+IFERROR(IF(AND($V460&lt;=AK$1,$W460&gt;=AK$1),INDEX(Reliability!P$23:P$50,MATCH($T460,Reliability!$C$23:$C$50,0)),0),0)*$H460*$X460*$Y460),$D460)*$R460</f>
        <v>1.28</v>
      </c>
    </row>
    <row r="461" spans="2:37" x14ac:dyDescent="0.25">
      <c r="B461" s="118" t="str">
        <f>unique_contracts!B456</f>
        <v>BIGSKY_2_BSKSR6</v>
      </c>
      <c r="C461" s="99" t="str">
        <f>unique_contracts!D456</f>
        <v>Online</v>
      </c>
      <c r="D461" s="117">
        <f>unique_contracts!J456</f>
        <v>20</v>
      </c>
      <c r="E461" s="99">
        <f>unique_contracts!M456</f>
        <v>0</v>
      </c>
      <c r="F461" s="99">
        <f>unique_contracts!N456</f>
        <v>0</v>
      </c>
      <c r="G461" s="99">
        <f>unique_contracts!P456</f>
        <v>0</v>
      </c>
      <c r="H461" s="99">
        <f>unique_contracts!R456</f>
        <v>0</v>
      </c>
      <c r="I461" s="99">
        <f>unique_contracts!V456</f>
        <v>0</v>
      </c>
      <c r="J461" s="118" t="str">
        <f>unique_contracts!AB456</f>
        <v>Buy</v>
      </c>
      <c r="K461" s="99">
        <f>unique_contracts!AM456</f>
        <v>2018</v>
      </c>
      <c r="L461" s="99">
        <f>unique_contracts!AN456</f>
        <v>1</v>
      </c>
      <c r="M461" s="99">
        <f>unique_contracts!AO456</f>
        <v>23</v>
      </c>
      <c r="N461" s="99">
        <f>unique_contracts!AP456</f>
        <v>2038</v>
      </c>
      <c r="O461" s="99">
        <f>unique_contracts!AQ456</f>
        <v>1</v>
      </c>
      <c r="P461" s="99">
        <f>unique_contracts!AR456</f>
        <v>22</v>
      </c>
      <c r="Q461" s="99" t="str">
        <f>unique_contracts!BP456</f>
        <v>EnergyCapacity</v>
      </c>
      <c r="R461" s="99">
        <f t="shared" si="49"/>
        <v>1</v>
      </c>
      <c r="S461" s="99" t="str">
        <f>IFERROR(IF(AND(I461&gt;0,E461="NotHybrid"),_xlfn.CONCAT(MAX(MIN(ROUNDDOWN(I461/D461,0),8),4),INDEX(resources!$G:$G,MATCH(B461,resources!$A:$A,0))),INDEX(resources!$G:$G,MATCH(B461,resources!$A:$A,0))),"n/a")</f>
        <v>utility_pv</v>
      </c>
      <c r="T461" s="99" t="str">
        <f t="shared" si="50"/>
        <v>n/a</v>
      </c>
      <c r="U461" s="99" t="str">
        <f t="shared" si="51"/>
        <v>utility_pv</v>
      </c>
      <c r="V461" s="99">
        <f t="shared" si="52"/>
        <v>2018</v>
      </c>
      <c r="W461" s="99">
        <f t="shared" si="53"/>
        <v>2037</v>
      </c>
      <c r="X461" s="116">
        <f t="shared" si="54"/>
        <v>1</v>
      </c>
      <c r="Y461" s="116">
        <f t="shared" si="55"/>
        <v>1</v>
      </c>
      <c r="Z461" s="99">
        <f>MIN((IFERROR(IF(AND($V461&lt;=Z$1,$W461&gt;=Z$1),INDEX(Reliability!E$23:E$50,MATCH($S461,Reliability!$C$23:$C$50,0)),0),0)*IF($T461="n/a",$D461*$Y461,$G461)+IFERROR(IF(AND($V461&lt;=Z$1,$W461&gt;=Z$1),INDEX(Reliability!E$23:E$50,MATCH($T461,Reliability!$C$23:$C$50,0)),0),0)*$H461*$X461*$Y461),$D461)*$R461</f>
        <v>2.4869168310564018</v>
      </c>
      <c r="AA461" s="99">
        <f>MIN((IFERROR(IF(AND($V461&lt;=AA$1,$W461&gt;=AA$1),INDEX(Reliability!F$23:F$50,MATCH($S461,Reliability!$C$23:$C$50,0)),0),0)*IF($T461="n/a",$D461*$Y461,$G461)+IFERROR(IF(AND($V461&lt;=AA$1,$W461&gt;=AA$1),INDEX(Reliability!F$23:F$50,MATCH($T461,Reliability!$C$23:$C$50,0)),0),0)*$H461*$X461*$Y461),$D461)*$R461</f>
        <v>2.4205888606664079</v>
      </c>
      <c r="AB461" s="99">
        <f>MIN((IFERROR(IF(AND($V461&lt;=AB$1,$W461&gt;=AB$1),INDEX(Reliability!G$23:G$50,MATCH($S461,Reliability!$C$23:$C$50,0)),0),0)*IF($T461="n/a",$D461*$Y461,$G461)+IFERROR(IF(AND($V461&lt;=AB$1,$W461&gt;=AB$1),INDEX(Reliability!G$23:G$50,MATCH($T461,Reliability!$C$23:$C$50,0)),0),0)*$H461*$X461*$Y461),$D461)*$R461</f>
        <v>2.3542608902764135</v>
      </c>
      <c r="AC461" s="99">
        <f>MIN((IFERROR(IF(AND($V461&lt;=AC$1,$W461&gt;=AC$1),INDEX(Reliability!H$23:H$50,MATCH($S461,Reliability!$C$23:$C$50,0)),0),0)*IF($T461="n/a",$D461*$Y461,$G461)+IFERROR(IF(AND($V461&lt;=AC$1,$W461&gt;=AC$1),INDEX(Reliability!H$23:H$50,MATCH($T461,Reliability!$C$23:$C$50,0)),0),0)*$H461*$X461*$Y461),$D461)*$R461</f>
        <v>2.0032409479598239</v>
      </c>
      <c r="AD461" s="99">
        <f>MIN((IFERROR(IF(AND($V461&lt;=AD$1,$W461&gt;=AD$1),INDEX(Reliability!I$23:I$50,MATCH($S461,Reliability!$C$23:$C$50,0)),0),0)*IF($T461="n/a",$D461*$Y461,$G461)+IFERROR(IF(AND($V461&lt;=AD$1,$W461&gt;=AD$1),INDEX(Reliability!I$23:I$50,MATCH($T461,Reliability!$C$23:$C$50,0)),0),0)*$H461*$X461*$Y461),$D461)*$R461</f>
        <v>1.6522210056432347</v>
      </c>
      <c r="AE461" s="99">
        <f>MIN((IFERROR(IF(AND($V461&lt;=AE$1,$W461&gt;=AE$1),INDEX(Reliability!J$23:J$50,MATCH($S461,Reliability!$C$23:$C$50,0)),0),0)*IF($T461="n/a",$D461*$Y461,$G461)+IFERROR(IF(AND($V461&lt;=AE$1,$W461&gt;=AE$1),INDEX(Reliability!J$23:J$50,MATCH($T461,Reliability!$C$23:$C$50,0)),0),0)*$H461*$X461*$Y461),$D461)*$R461</f>
        <v>1.5320922510014801</v>
      </c>
      <c r="AF461" s="99">
        <f>MIN((IFERROR(IF(AND($V461&lt;=AF$1,$W461&gt;=AF$1),INDEX(Reliability!K$23:K$50,MATCH($S461,Reliability!$C$23:$C$50,0)),0),0)*IF($T461="n/a",$D461*$Y461,$G461)+IFERROR(IF(AND($V461&lt;=AF$1,$W461&gt;=AF$1),INDEX(Reliability!K$23:K$50,MATCH($T461,Reliability!$C$23:$C$50,0)),0),0)*$H461*$X461*$Y461),$D461)*$R461</f>
        <v>1.4119634963597252</v>
      </c>
      <c r="AG461" s="99">
        <f>MIN((IFERROR(IF(AND($V461&lt;=AG$1,$W461&gt;=AG$1),INDEX(Reliability!L$23:L$50,MATCH($S461,Reliability!$C$23:$C$50,0)),0),0)*IF($T461="n/a",$D461*$Y461,$G461)+IFERROR(IF(AND($V461&lt;=AG$1,$W461&gt;=AG$1),INDEX(Reliability!L$23:L$50,MATCH($T461,Reliability!$C$23:$C$50,0)),0),0)*$H461*$X461*$Y461),$D461)*$R461</f>
        <v>1.3855707970877802</v>
      </c>
      <c r="AH461" s="99">
        <f>MIN((IFERROR(IF(AND($V461&lt;=AH$1,$W461&gt;=AH$1),INDEX(Reliability!M$23:M$50,MATCH($S461,Reliability!$C$23:$C$50,0)),0),0)*IF($T461="n/a",$D461*$Y461,$G461)+IFERROR(IF(AND($V461&lt;=AH$1,$W461&gt;=AH$1),INDEX(Reliability!M$23:M$50,MATCH($T461,Reliability!$C$23:$C$50,0)),0),0)*$H461*$X461*$Y461),$D461)*$R461</f>
        <v>1.359178097815835</v>
      </c>
      <c r="AI461" s="99">
        <f>MIN((IFERROR(IF(AND($V461&lt;=AI$1,$W461&gt;=AI$1),INDEX(Reliability!N$23:N$50,MATCH($S461,Reliability!$C$23:$C$50,0)),0),0)*IF($T461="n/a",$D461*$Y461,$G461)+IFERROR(IF(AND($V461&lt;=AI$1,$W461&gt;=AI$1),INDEX(Reliability!N$23:N$50,MATCH($T461,Reliability!$C$23:$C$50,0)),0),0)*$H461*$X461*$Y461),$D461)*$R461</f>
        <v>1.3327853985438898</v>
      </c>
      <c r="AJ461" s="99">
        <f>MIN((IFERROR(IF(AND($V461&lt;=AJ$1,$W461&gt;=AJ$1),INDEX(Reliability!O$23:O$50,MATCH($S461,Reliability!$C$23:$C$50,0)),0),0)*IF($T461="n/a",$D461*$Y461,$G461)+IFERROR(IF(AND($V461&lt;=AJ$1,$W461&gt;=AJ$1),INDEX(Reliability!O$23:O$50,MATCH($T461,Reliability!$C$23:$C$50,0)),0),0)*$H461*$X461*$Y461),$D461)*$R461</f>
        <v>1.3063926992719446</v>
      </c>
      <c r="AK461" s="99">
        <f>MIN((IFERROR(IF(AND($V461&lt;=AK$1,$W461&gt;=AK$1),INDEX(Reliability!P$23:P$50,MATCH($S461,Reliability!$C$23:$C$50,0)),0),0)*IF($T461="n/a",$D461*$Y461,$G461)+IFERROR(IF(AND($V461&lt;=AK$1,$W461&gt;=AK$1),INDEX(Reliability!P$23:P$50,MATCH($T461,Reliability!$C$23:$C$50,0)),0),0)*$H461*$X461*$Y461),$D461)*$R461</f>
        <v>1.28</v>
      </c>
    </row>
    <row r="462" spans="2:37" x14ac:dyDescent="0.25">
      <c r="B462" s="118" t="str">
        <f>unique_contracts!B457</f>
        <v>BIGSKY_2_AS2BT1</v>
      </c>
      <c r="C462" s="99" t="str">
        <f>unique_contracts!D457</f>
        <v>Online</v>
      </c>
      <c r="D462" s="117">
        <f>unique_contracts!J457</f>
        <v>127</v>
      </c>
      <c r="E462" s="99">
        <f>unique_contracts!M457</f>
        <v>0</v>
      </c>
      <c r="F462" s="99">
        <f>unique_contracts!N457</f>
        <v>0</v>
      </c>
      <c r="G462" s="99">
        <f>unique_contracts!P457</f>
        <v>0</v>
      </c>
      <c r="H462" s="99">
        <f>unique_contracts!R457</f>
        <v>127</v>
      </c>
      <c r="I462" s="99">
        <f>unique_contracts!V457</f>
        <v>508</v>
      </c>
      <c r="J462" s="118" t="str">
        <f>unique_contracts!AB457</f>
        <v>Buy</v>
      </c>
      <c r="K462" s="99">
        <f>unique_contracts!AM457</f>
        <v>2022</v>
      </c>
      <c r="L462" s="99">
        <f>unique_contracts!AN457</f>
        <v>11</v>
      </c>
      <c r="M462" s="99">
        <f>unique_contracts!AO457</f>
        <v>1</v>
      </c>
      <c r="N462" s="99">
        <f>unique_contracts!AP457</f>
        <v>0</v>
      </c>
      <c r="O462" s="99">
        <f>unique_contracts!AQ457</f>
        <v>0</v>
      </c>
      <c r="P462" s="99">
        <f>unique_contracts!AR457</f>
        <v>0</v>
      </c>
      <c r="Q462" s="99" t="str">
        <f>unique_contracts!BP457</f>
        <v>CapacityOnly</v>
      </c>
      <c r="R462" s="99">
        <f t="shared" si="49"/>
        <v>1</v>
      </c>
      <c r="S462" s="99" t="str">
        <f>IFERROR(IF(AND(I462&gt;0,E462="NotHybrid"),_xlfn.CONCAT(MAX(MIN(ROUNDDOWN(I462/D462,0),8),4),INDEX(resources!$G:$G,MATCH(B462,resources!$A:$A,0))),INDEX(resources!$G:$G,MATCH(B462,resources!$A:$A,0))),"n/a")</f>
        <v>hr_batteries</v>
      </c>
      <c r="T462" s="99" t="str">
        <f t="shared" si="50"/>
        <v>4hr_batteries</v>
      </c>
      <c r="U462" s="99" t="str">
        <f t="shared" si="51"/>
        <v>hybrid</v>
      </c>
      <c r="V462" s="99">
        <f t="shared" si="52"/>
        <v>2023</v>
      </c>
      <c r="W462" s="99">
        <f t="shared" si="53"/>
        <v>0</v>
      </c>
      <c r="X462" s="116">
        <f t="shared" si="54"/>
        <v>1</v>
      </c>
      <c r="Y462" s="116">
        <f t="shared" si="55"/>
        <v>1</v>
      </c>
      <c r="Z462" s="99">
        <f>MIN((IFERROR(IF(AND($V462&lt;=Z$1,$W462&gt;=Z$1),INDEX(Reliability!E$23:E$50,MATCH($S462,Reliability!$C$23:$C$50,0)),0),0)*IF($T462="n/a",$D462*$Y462,$G462)+IFERROR(IF(AND($V462&lt;=Z$1,$W462&gt;=Z$1),INDEX(Reliability!E$23:E$50,MATCH($T462,Reliability!$C$23:$C$50,0)),0),0)*$H462*$X462*$Y462),$D462)*$R462</f>
        <v>0</v>
      </c>
      <c r="AA462" s="99">
        <f>MIN((IFERROR(IF(AND($V462&lt;=AA$1,$W462&gt;=AA$1),INDEX(Reliability!F$23:F$50,MATCH($S462,Reliability!$C$23:$C$50,0)),0),0)*IF($T462="n/a",$D462*$Y462,$G462)+IFERROR(IF(AND($V462&lt;=AA$1,$W462&gt;=AA$1),INDEX(Reliability!F$23:F$50,MATCH($T462,Reliability!$C$23:$C$50,0)),0),0)*$H462*$X462*$Y462),$D462)*$R462</f>
        <v>0</v>
      </c>
      <c r="AB462" s="99">
        <f>MIN((IFERROR(IF(AND($V462&lt;=AB$1,$W462&gt;=AB$1),INDEX(Reliability!G$23:G$50,MATCH($S462,Reliability!$C$23:$C$50,0)),0),0)*IF($T462="n/a",$D462*$Y462,$G462)+IFERROR(IF(AND($V462&lt;=AB$1,$W462&gt;=AB$1),INDEX(Reliability!G$23:G$50,MATCH($T462,Reliability!$C$23:$C$50,0)),0),0)*$H462*$X462*$Y462),$D462)*$R462</f>
        <v>0</v>
      </c>
      <c r="AC462" s="99">
        <f>MIN((IFERROR(IF(AND($V462&lt;=AC$1,$W462&gt;=AC$1),INDEX(Reliability!H$23:H$50,MATCH($S462,Reliability!$C$23:$C$50,0)),0),0)*IF($T462="n/a",$D462*$Y462,$G462)+IFERROR(IF(AND($V462&lt;=AC$1,$W462&gt;=AC$1),INDEX(Reliability!H$23:H$50,MATCH($T462,Reliability!$C$23:$C$50,0)),0),0)*$H462*$X462*$Y462),$D462)*$R462</f>
        <v>0</v>
      </c>
      <c r="AD462" s="99">
        <f>MIN((IFERROR(IF(AND($V462&lt;=AD$1,$W462&gt;=AD$1),INDEX(Reliability!I$23:I$50,MATCH($S462,Reliability!$C$23:$C$50,0)),0),0)*IF($T462="n/a",$D462*$Y462,$G462)+IFERROR(IF(AND($V462&lt;=AD$1,$W462&gt;=AD$1),INDEX(Reliability!I$23:I$50,MATCH($T462,Reliability!$C$23:$C$50,0)),0),0)*$H462*$X462*$Y462),$D462)*$R462</f>
        <v>0</v>
      </c>
      <c r="AE462" s="99">
        <f>MIN((IFERROR(IF(AND($V462&lt;=AE$1,$W462&gt;=AE$1),INDEX(Reliability!J$23:J$50,MATCH($S462,Reliability!$C$23:$C$50,0)),0),0)*IF($T462="n/a",$D462*$Y462,$G462)+IFERROR(IF(AND($V462&lt;=AE$1,$W462&gt;=AE$1),INDEX(Reliability!J$23:J$50,MATCH($T462,Reliability!$C$23:$C$50,0)),0),0)*$H462*$X462*$Y462),$D462)*$R462</f>
        <v>0</v>
      </c>
      <c r="AF462" s="99">
        <f>MIN((IFERROR(IF(AND($V462&lt;=AF$1,$W462&gt;=AF$1),INDEX(Reliability!K$23:K$50,MATCH($S462,Reliability!$C$23:$C$50,0)),0),0)*IF($T462="n/a",$D462*$Y462,$G462)+IFERROR(IF(AND($V462&lt;=AF$1,$W462&gt;=AF$1),INDEX(Reliability!K$23:K$50,MATCH($T462,Reliability!$C$23:$C$50,0)),0),0)*$H462*$X462*$Y462),$D462)*$R462</f>
        <v>0</v>
      </c>
      <c r="AG462" s="99">
        <f>MIN((IFERROR(IF(AND($V462&lt;=AG$1,$W462&gt;=AG$1),INDEX(Reliability!L$23:L$50,MATCH($S462,Reliability!$C$23:$C$50,0)),0),0)*IF($T462="n/a",$D462*$Y462,$G462)+IFERROR(IF(AND($V462&lt;=AG$1,$W462&gt;=AG$1),INDEX(Reliability!L$23:L$50,MATCH($T462,Reliability!$C$23:$C$50,0)),0),0)*$H462*$X462*$Y462),$D462)*$R462</f>
        <v>0</v>
      </c>
      <c r="AH462" s="99">
        <f>MIN((IFERROR(IF(AND($V462&lt;=AH$1,$W462&gt;=AH$1),INDEX(Reliability!M$23:M$50,MATCH($S462,Reliability!$C$23:$C$50,0)),0),0)*IF($T462="n/a",$D462*$Y462,$G462)+IFERROR(IF(AND($V462&lt;=AH$1,$W462&gt;=AH$1),INDEX(Reliability!M$23:M$50,MATCH($T462,Reliability!$C$23:$C$50,0)),0),0)*$H462*$X462*$Y462),$D462)*$R462</f>
        <v>0</v>
      </c>
      <c r="AI462" s="99">
        <f>MIN((IFERROR(IF(AND($V462&lt;=AI$1,$W462&gt;=AI$1),INDEX(Reliability!N$23:N$50,MATCH($S462,Reliability!$C$23:$C$50,0)),0),0)*IF($T462="n/a",$D462*$Y462,$G462)+IFERROR(IF(AND($V462&lt;=AI$1,$W462&gt;=AI$1),INDEX(Reliability!N$23:N$50,MATCH($T462,Reliability!$C$23:$C$50,0)),0),0)*$H462*$X462*$Y462),$D462)*$R462</f>
        <v>0</v>
      </c>
      <c r="AJ462" s="99">
        <f>MIN((IFERROR(IF(AND($V462&lt;=AJ$1,$W462&gt;=AJ$1),INDEX(Reliability!O$23:O$50,MATCH($S462,Reliability!$C$23:$C$50,0)),0),0)*IF($T462="n/a",$D462*$Y462,$G462)+IFERROR(IF(AND($V462&lt;=AJ$1,$W462&gt;=AJ$1),INDEX(Reliability!O$23:O$50,MATCH($T462,Reliability!$C$23:$C$50,0)),0),0)*$H462*$X462*$Y462),$D462)*$R462</f>
        <v>0</v>
      </c>
      <c r="AK462" s="99">
        <f>MIN((IFERROR(IF(AND($V462&lt;=AK$1,$W462&gt;=AK$1),INDEX(Reliability!P$23:P$50,MATCH($S462,Reliability!$C$23:$C$50,0)),0),0)*IF($T462="n/a",$D462*$Y462,$G462)+IFERROR(IF(AND($V462&lt;=AK$1,$W462&gt;=AK$1),INDEX(Reliability!P$23:P$50,MATCH($T462,Reliability!$C$23:$C$50,0)),0),0)*$H462*$X462*$Y462),$D462)*$R462</f>
        <v>0</v>
      </c>
    </row>
    <row r="463" spans="2:37" x14ac:dyDescent="0.25">
      <c r="B463" s="118" t="str">
        <f>unique_contracts!B458</f>
        <v>BELDEN_7_UNIT 1</v>
      </c>
      <c r="C463" s="99" t="str">
        <f>unique_contracts!D458</f>
        <v>Online</v>
      </c>
      <c r="D463" s="117">
        <f>unique_contracts!J458</f>
        <v>119</v>
      </c>
      <c r="E463" s="99">
        <f>unique_contracts!M458</f>
        <v>0</v>
      </c>
      <c r="F463" s="99">
        <f>unique_contracts!N458</f>
        <v>0</v>
      </c>
      <c r="G463" s="99">
        <f>unique_contracts!P458</f>
        <v>0</v>
      </c>
      <c r="H463" s="99">
        <f>unique_contracts!R458</f>
        <v>0</v>
      </c>
      <c r="I463" s="99">
        <f>unique_contracts!V458</f>
        <v>0</v>
      </c>
      <c r="J463" s="118" t="str">
        <f>unique_contracts!AB458</f>
        <v>Owned</v>
      </c>
      <c r="K463" s="99">
        <f>unique_contracts!AM458</f>
        <v>1950</v>
      </c>
      <c r="L463" s="99">
        <f>unique_contracts!AN458</f>
        <v>1</v>
      </c>
      <c r="M463" s="99">
        <f>unique_contracts!AO458</f>
        <v>1</v>
      </c>
      <c r="N463" s="99">
        <f>unique_contracts!AP458</f>
        <v>2099</v>
      </c>
      <c r="O463" s="99">
        <f>unique_contracts!AQ458</f>
        <v>12</v>
      </c>
      <c r="P463" s="99">
        <f>unique_contracts!AR458</f>
        <v>31</v>
      </c>
      <c r="Q463" s="99" t="str">
        <f>unique_contracts!BP458</f>
        <v>EnergyCapacity</v>
      </c>
      <c r="R463" s="99">
        <f t="shared" si="49"/>
        <v>1</v>
      </c>
      <c r="S463" s="99" t="str">
        <f>IFERROR(IF(AND(I463&gt;0,E463="NotHybrid"),_xlfn.CONCAT(MAX(MIN(ROUNDDOWN(I463/D463,0),8),4),INDEX(resources!$G:$G,MATCH(B463,resources!$A:$A,0))),INDEX(resources!$G:$G,MATCH(B463,resources!$A:$A,0))),"n/a")</f>
        <v>hydro</v>
      </c>
      <c r="T463" s="99" t="str">
        <f t="shared" si="50"/>
        <v>n/a</v>
      </c>
      <c r="U463" s="99" t="str">
        <f t="shared" si="51"/>
        <v>hydro</v>
      </c>
      <c r="V463" s="99">
        <f t="shared" si="52"/>
        <v>1950</v>
      </c>
      <c r="W463" s="99">
        <f t="shared" si="53"/>
        <v>2099</v>
      </c>
      <c r="X463" s="116">
        <f t="shared" si="54"/>
        <v>1</v>
      </c>
      <c r="Y463" s="116">
        <f t="shared" si="55"/>
        <v>1</v>
      </c>
      <c r="Z463" s="99">
        <f>MIN((IFERROR(IF(AND($V463&lt;=Z$1,$W463&gt;=Z$1),INDEX(Reliability!E$23:E$50,MATCH($S463,Reliability!$C$23:$C$50,0)),0),0)*IF($T463="n/a",$D463*$Y463,$G463)+IFERROR(IF(AND($V463&lt;=Z$1,$W463&gt;=Z$1),INDEX(Reliability!E$23:E$50,MATCH($T463,Reliability!$C$23:$C$50,0)),0),0)*$H463*$X463*$Y463),$D463)*$R463</f>
        <v>60.462165711283113</v>
      </c>
      <c r="AA463" s="99">
        <f>MIN((IFERROR(IF(AND($V463&lt;=AA$1,$W463&gt;=AA$1),INDEX(Reliability!F$23:F$50,MATCH($S463,Reliability!$C$23:$C$50,0)),0),0)*IF($T463="n/a",$D463*$Y463,$G463)+IFERROR(IF(AND($V463&lt;=AA$1,$W463&gt;=AA$1),INDEX(Reliability!F$23:F$50,MATCH($T463,Reliability!$C$23:$C$50,0)),0),0)*$H463*$X463*$Y463),$D463)*$R463</f>
        <v>62.042534965804101</v>
      </c>
      <c r="AB463" s="99">
        <f>MIN((IFERROR(IF(AND($V463&lt;=AB$1,$W463&gt;=AB$1),INDEX(Reliability!G$23:G$50,MATCH($S463,Reliability!$C$23:$C$50,0)),0),0)*IF($T463="n/a",$D463*$Y463,$G463)+IFERROR(IF(AND($V463&lt;=AB$1,$W463&gt;=AB$1),INDEX(Reliability!G$23:G$50,MATCH($T463,Reliability!$C$23:$C$50,0)),0),0)*$H463*$X463*$Y463),$D463)*$R463</f>
        <v>63.62290422032509</v>
      </c>
      <c r="AC463" s="99">
        <f>MIN((IFERROR(IF(AND($V463&lt;=AC$1,$W463&gt;=AC$1),INDEX(Reliability!H$23:H$50,MATCH($S463,Reliability!$C$23:$C$50,0)),0),0)*IF($T463="n/a",$D463*$Y463,$G463)+IFERROR(IF(AND($V463&lt;=AC$1,$W463&gt;=AC$1),INDEX(Reliability!H$23:H$50,MATCH($T463,Reliability!$C$23:$C$50,0)),0),0)*$H463*$X463*$Y463),$D463)*$R463</f>
        <v>62.431471978671333</v>
      </c>
      <c r="AD463" s="99">
        <f>MIN((IFERROR(IF(AND($V463&lt;=AD$1,$W463&gt;=AD$1),INDEX(Reliability!I$23:I$50,MATCH($S463,Reliability!$C$23:$C$50,0)),0),0)*IF($T463="n/a",$D463*$Y463,$G463)+IFERROR(IF(AND($V463&lt;=AD$1,$W463&gt;=AD$1),INDEX(Reliability!I$23:I$50,MATCH($T463,Reliability!$C$23:$C$50,0)),0),0)*$H463*$X463*$Y463),$D463)*$R463</f>
        <v>61.24003973701759</v>
      </c>
      <c r="AE463" s="99">
        <f>MIN((IFERROR(IF(AND($V463&lt;=AE$1,$W463&gt;=AE$1),INDEX(Reliability!J$23:J$50,MATCH($S463,Reliability!$C$23:$C$50,0)),0),0)*IF($T463="n/a",$D463*$Y463,$G463)+IFERROR(IF(AND($V463&lt;=AE$1,$W463&gt;=AE$1),INDEX(Reliability!J$23:J$50,MATCH($T463,Reliability!$C$23:$C$50,0)),0),0)*$H463*$X463*$Y463),$D463)*$R463</f>
        <v>63.029466964619971</v>
      </c>
      <c r="AF463" s="99">
        <f>MIN((IFERROR(IF(AND($V463&lt;=AF$1,$W463&gt;=AF$1),INDEX(Reliability!K$23:K$50,MATCH($S463,Reliability!$C$23:$C$50,0)),0),0)*IF($T463="n/a",$D463*$Y463,$G463)+IFERROR(IF(AND($V463&lt;=AF$1,$W463&gt;=AF$1),INDEX(Reliability!K$23:K$50,MATCH($T463,Reliability!$C$23:$C$50,0)),0),0)*$H463*$X463*$Y463),$D463)*$R463</f>
        <v>64.818894192222331</v>
      </c>
      <c r="AG463" s="99">
        <f>MIN((IFERROR(IF(AND($V463&lt;=AG$1,$W463&gt;=AG$1),INDEX(Reliability!L$23:L$50,MATCH($S463,Reliability!$C$23:$C$50,0)),0),0)*IF($T463="n/a",$D463*$Y463,$G463)+IFERROR(IF(AND($V463&lt;=AG$1,$W463&gt;=AG$1),INDEX(Reliability!L$23:L$50,MATCH($T463,Reliability!$C$23:$C$50,0)),0),0)*$H463*$X463*$Y463),$D463)*$R463</f>
        <v>62.085264813517774</v>
      </c>
      <c r="AH463" s="99">
        <f>MIN((IFERROR(IF(AND($V463&lt;=AH$1,$W463&gt;=AH$1),INDEX(Reliability!M$23:M$50,MATCH($S463,Reliability!$C$23:$C$50,0)),0),0)*IF($T463="n/a",$D463*$Y463,$G463)+IFERROR(IF(AND($V463&lt;=AH$1,$W463&gt;=AH$1),INDEX(Reliability!M$23:M$50,MATCH($T463,Reliability!$C$23:$C$50,0)),0),0)*$H463*$X463*$Y463),$D463)*$R463</f>
        <v>59.351635434813204</v>
      </c>
      <c r="AI463" s="99">
        <f>MIN((IFERROR(IF(AND($V463&lt;=AI$1,$W463&gt;=AI$1),INDEX(Reliability!N$23:N$50,MATCH($S463,Reliability!$C$23:$C$50,0)),0),0)*IF($T463="n/a",$D463*$Y463,$G463)+IFERROR(IF(AND($V463&lt;=AI$1,$W463&gt;=AI$1),INDEX(Reliability!N$23:N$50,MATCH($T463,Reliability!$C$23:$C$50,0)),0),0)*$H463*$X463*$Y463),$D463)*$R463</f>
        <v>56.618006056108634</v>
      </c>
      <c r="AJ463" s="99">
        <f>MIN((IFERROR(IF(AND($V463&lt;=AJ$1,$W463&gt;=AJ$1),INDEX(Reliability!O$23:O$50,MATCH($S463,Reliability!$C$23:$C$50,0)),0),0)*IF($T463="n/a",$D463*$Y463,$G463)+IFERROR(IF(AND($V463&lt;=AJ$1,$W463&gt;=AJ$1),INDEX(Reliability!O$23:O$50,MATCH($T463,Reliability!$C$23:$C$50,0)),0),0)*$H463*$X463*$Y463),$D463)*$R463</f>
        <v>53.884376677404063</v>
      </c>
      <c r="AK463" s="99">
        <f>MIN((IFERROR(IF(AND($V463&lt;=AK$1,$W463&gt;=AK$1),INDEX(Reliability!P$23:P$50,MATCH($S463,Reliability!$C$23:$C$50,0)),0),0)*IF($T463="n/a",$D463*$Y463,$G463)+IFERROR(IF(AND($V463&lt;=AK$1,$W463&gt;=AK$1),INDEX(Reliability!P$23:P$50,MATCH($T463,Reliability!$C$23:$C$50,0)),0),0)*$H463*$X463*$Y463),$D463)*$R463</f>
        <v>51.150747298699493</v>
      </c>
    </row>
    <row r="464" spans="2:37" x14ac:dyDescent="0.25">
      <c r="B464" s="118" t="str">
        <f>unique_contracts!B459</f>
        <v>BALCHS_7_UNIT 3</v>
      </c>
      <c r="C464" s="99" t="str">
        <f>unique_contracts!D459</f>
        <v>Online</v>
      </c>
      <c r="D464" s="117">
        <f>unique_contracts!J459</f>
        <v>52.5</v>
      </c>
      <c r="E464" s="99">
        <f>unique_contracts!M459</f>
        <v>0</v>
      </c>
      <c r="F464" s="99">
        <f>unique_contracts!N459</f>
        <v>0</v>
      </c>
      <c r="G464" s="99">
        <f>unique_contracts!P459</f>
        <v>0</v>
      </c>
      <c r="H464" s="99">
        <f>unique_contracts!R459</f>
        <v>0</v>
      </c>
      <c r="I464" s="99">
        <f>unique_contracts!V459</f>
        <v>0</v>
      </c>
      <c r="J464" s="118" t="str">
        <f>unique_contracts!AB459</f>
        <v>Owned</v>
      </c>
      <c r="K464" s="99">
        <f>unique_contracts!AM459</f>
        <v>1950</v>
      </c>
      <c r="L464" s="99">
        <f>unique_contracts!AN459</f>
        <v>1</v>
      </c>
      <c r="M464" s="99">
        <f>unique_contracts!AO459</f>
        <v>1</v>
      </c>
      <c r="N464" s="99">
        <f>unique_contracts!AP459</f>
        <v>2099</v>
      </c>
      <c r="O464" s="99">
        <f>unique_contracts!AQ459</f>
        <v>12</v>
      </c>
      <c r="P464" s="99">
        <f>unique_contracts!AR459</f>
        <v>31</v>
      </c>
      <c r="Q464" s="99" t="str">
        <f>unique_contracts!BP459</f>
        <v>EnergyCapacity</v>
      </c>
      <c r="R464" s="99">
        <f t="shared" si="49"/>
        <v>1</v>
      </c>
      <c r="S464" s="99" t="str">
        <f>IFERROR(IF(AND(I464&gt;0,E464="NotHybrid"),_xlfn.CONCAT(MAX(MIN(ROUNDDOWN(I464/D464,0),8),4),INDEX(resources!$G:$G,MATCH(B464,resources!$A:$A,0))),INDEX(resources!$G:$G,MATCH(B464,resources!$A:$A,0))),"n/a")</f>
        <v>hydro</v>
      </c>
      <c r="T464" s="99" t="str">
        <f t="shared" si="50"/>
        <v>n/a</v>
      </c>
      <c r="U464" s="99" t="str">
        <f t="shared" si="51"/>
        <v>hydro</v>
      </c>
      <c r="V464" s="99">
        <f t="shared" si="52"/>
        <v>1950</v>
      </c>
      <c r="W464" s="99">
        <f t="shared" si="53"/>
        <v>2099</v>
      </c>
      <c r="X464" s="116">
        <f t="shared" si="54"/>
        <v>1</v>
      </c>
      <c r="Y464" s="116">
        <f t="shared" si="55"/>
        <v>1</v>
      </c>
      <c r="Z464" s="99">
        <f>MIN((IFERROR(IF(AND($V464&lt;=Z$1,$W464&gt;=Z$1),INDEX(Reliability!E$23:E$50,MATCH($S464,Reliability!$C$23:$C$50,0)),0),0)*IF($T464="n/a",$D464*$Y464,$G464)+IFERROR(IF(AND($V464&lt;=Z$1,$W464&gt;=Z$1),INDEX(Reliability!E$23:E$50,MATCH($T464,Reliability!$C$23:$C$50,0)),0),0)*$H464*$X464*$Y464),$D464)*$R464</f>
        <v>26.674484872624902</v>
      </c>
      <c r="AA464" s="99">
        <f>MIN((IFERROR(IF(AND($V464&lt;=AA$1,$W464&gt;=AA$1),INDEX(Reliability!F$23:F$50,MATCH($S464,Reliability!$C$23:$C$50,0)),0),0)*IF($T464="n/a",$D464*$Y464,$G464)+IFERROR(IF(AND($V464&lt;=AA$1,$W464&gt;=AA$1),INDEX(Reliability!F$23:F$50,MATCH($T464,Reliability!$C$23:$C$50,0)),0),0)*$H464*$X464*$Y464),$D464)*$R464</f>
        <v>27.371706602560632</v>
      </c>
      <c r="AB464" s="99">
        <f>MIN((IFERROR(IF(AND($V464&lt;=AB$1,$W464&gt;=AB$1),INDEX(Reliability!G$23:G$50,MATCH($S464,Reliability!$C$23:$C$50,0)),0),0)*IF($T464="n/a",$D464*$Y464,$G464)+IFERROR(IF(AND($V464&lt;=AB$1,$W464&gt;=AB$1),INDEX(Reliability!G$23:G$50,MATCH($T464,Reliability!$C$23:$C$50,0)),0),0)*$H464*$X464*$Y464),$D464)*$R464</f>
        <v>28.068928332496363</v>
      </c>
      <c r="AC464" s="99">
        <f>MIN((IFERROR(IF(AND($V464&lt;=AC$1,$W464&gt;=AC$1),INDEX(Reliability!H$23:H$50,MATCH($S464,Reliability!$C$23:$C$50,0)),0),0)*IF($T464="n/a",$D464*$Y464,$G464)+IFERROR(IF(AND($V464&lt;=AC$1,$W464&gt;=AC$1),INDEX(Reliability!H$23:H$50,MATCH($T464,Reliability!$C$23:$C$50,0)),0),0)*$H464*$X464*$Y464),$D464)*$R464</f>
        <v>27.543296461178532</v>
      </c>
      <c r="AD464" s="99">
        <f>MIN((IFERROR(IF(AND($V464&lt;=AD$1,$W464&gt;=AD$1),INDEX(Reliability!I$23:I$50,MATCH($S464,Reliability!$C$23:$C$50,0)),0),0)*IF($T464="n/a",$D464*$Y464,$G464)+IFERROR(IF(AND($V464&lt;=AD$1,$W464&gt;=AD$1),INDEX(Reliability!I$23:I$50,MATCH($T464,Reliability!$C$23:$C$50,0)),0),0)*$H464*$X464*$Y464),$D464)*$R464</f>
        <v>27.017664589860704</v>
      </c>
      <c r="AE464" s="99">
        <f>MIN((IFERROR(IF(AND($V464&lt;=AE$1,$W464&gt;=AE$1),INDEX(Reliability!J$23:J$50,MATCH($S464,Reliability!$C$23:$C$50,0)),0),0)*IF($T464="n/a",$D464*$Y464,$G464)+IFERROR(IF(AND($V464&lt;=AE$1,$W464&gt;=AE$1),INDEX(Reliability!J$23:J$50,MATCH($T464,Reliability!$C$23:$C$50,0)),0),0)*$H464*$X464*$Y464),$D464)*$R464</f>
        <v>27.807117778508811</v>
      </c>
      <c r="AF464" s="99">
        <f>MIN((IFERROR(IF(AND($V464&lt;=AF$1,$W464&gt;=AF$1),INDEX(Reliability!K$23:K$50,MATCH($S464,Reliability!$C$23:$C$50,0)),0),0)*IF($T464="n/a",$D464*$Y464,$G464)+IFERROR(IF(AND($V464&lt;=AF$1,$W464&gt;=AF$1),INDEX(Reliability!K$23:K$50,MATCH($T464,Reliability!$C$23:$C$50,0)),0),0)*$H464*$X464*$Y464),$D464)*$R464</f>
        <v>28.596570967156914</v>
      </c>
      <c r="AG464" s="99">
        <f>MIN((IFERROR(IF(AND($V464&lt;=AG$1,$W464&gt;=AG$1),INDEX(Reliability!L$23:L$50,MATCH($S464,Reliability!$C$23:$C$50,0)),0),0)*IF($T464="n/a",$D464*$Y464,$G464)+IFERROR(IF(AND($V464&lt;=AG$1,$W464&gt;=AG$1),INDEX(Reliability!L$23:L$50,MATCH($T464,Reliability!$C$23:$C$50,0)),0),0)*$H464*$X464*$Y464),$D464)*$R464</f>
        <v>27.390558005963722</v>
      </c>
      <c r="AH464" s="99">
        <f>MIN((IFERROR(IF(AND($V464&lt;=AH$1,$W464&gt;=AH$1),INDEX(Reliability!M$23:M$50,MATCH($S464,Reliability!$C$23:$C$50,0)),0),0)*IF($T464="n/a",$D464*$Y464,$G464)+IFERROR(IF(AND($V464&lt;=AH$1,$W464&gt;=AH$1),INDEX(Reliability!M$23:M$50,MATCH($T464,Reliability!$C$23:$C$50,0)),0),0)*$H464*$X464*$Y464),$D464)*$R464</f>
        <v>26.18454504477053</v>
      </c>
      <c r="AI464" s="99">
        <f>MIN((IFERROR(IF(AND($V464&lt;=AI$1,$W464&gt;=AI$1),INDEX(Reliability!N$23:N$50,MATCH($S464,Reliability!$C$23:$C$50,0)),0),0)*IF($T464="n/a",$D464*$Y464,$G464)+IFERROR(IF(AND($V464&lt;=AI$1,$W464&gt;=AI$1),INDEX(Reliability!N$23:N$50,MATCH($T464,Reliability!$C$23:$C$50,0)),0),0)*$H464*$X464*$Y464),$D464)*$R464</f>
        <v>24.978532083577338</v>
      </c>
      <c r="AJ464" s="99">
        <f>MIN((IFERROR(IF(AND($V464&lt;=AJ$1,$W464&gt;=AJ$1),INDEX(Reliability!O$23:O$50,MATCH($S464,Reliability!$C$23:$C$50,0)),0),0)*IF($T464="n/a",$D464*$Y464,$G464)+IFERROR(IF(AND($V464&lt;=AJ$1,$W464&gt;=AJ$1),INDEX(Reliability!O$23:O$50,MATCH($T464,Reliability!$C$23:$C$50,0)),0),0)*$H464*$X464*$Y464),$D464)*$R464</f>
        <v>23.772519122384146</v>
      </c>
      <c r="AK464" s="99">
        <f>MIN((IFERROR(IF(AND($V464&lt;=AK$1,$W464&gt;=AK$1),INDEX(Reliability!P$23:P$50,MATCH($S464,Reliability!$C$23:$C$50,0)),0),0)*IF($T464="n/a",$D464*$Y464,$G464)+IFERROR(IF(AND($V464&lt;=AK$1,$W464&gt;=AK$1),INDEX(Reliability!P$23:P$50,MATCH($T464,Reliability!$C$23:$C$50,0)),0),0)*$H464*$X464*$Y464),$D464)*$R464</f>
        <v>22.566506161190951</v>
      </c>
    </row>
    <row r="465" spans="2:37" x14ac:dyDescent="0.25">
      <c r="B465" s="118" t="str">
        <f>unique_contracts!B460</f>
        <v>BALCHS_7_UNIT 2</v>
      </c>
      <c r="C465" s="99" t="str">
        <f>unique_contracts!D460</f>
        <v>Online</v>
      </c>
      <c r="D465" s="117">
        <f>unique_contracts!J460</f>
        <v>52.5</v>
      </c>
      <c r="E465" s="99">
        <f>unique_contracts!M460</f>
        <v>0</v>
      </c>
      <c r="F465" s="99">
        <f>unique_contracts!N460</f>
        <v>0</v>
      </c>
      <c r="G465" s="99">
        <f>unique_contracts!P460</f>
        <v>0</v>
      </c>
      <c r="H465" s="99">
        <f>unique_contracts!R460</f>
        <v>0</v>
      </c>
      <c r="I465" s="99">
        <f>unique_contracts!V460</f>
        <v>0</v>
      </c>
      <c r="J465" s="118" t="str">
        <f>unique_contracts!AB460</f>
        <v>Owned</v>
      </c>
      <c r="K465" s="99">
        <f>unique_contracts!AM460</f>
        <v>1950</v>
      </c>
      <c r="L465" s="99">
        <f>unique_contracts!AN460</f>
        <v>1</v>
      </c>
      <c r="M465" s="99">
        <f>unique_contracts!AO460</f>
        <v>1</v>
      </c>
      <c r="N465" s="99">
        <f>unique_contracts!AP460</f>
        <v>2099</v>
      </c>
      <c r="O465" s="99">
        <f>unique_contracts!AQ460</f>
        <v>12</v>
      </c>
      <c r="P465" s="99">
        <f>unique_contracts!AR460</f>
        <v>31</v>
      </c>
      <c r="Q465" s="99" t="str">
        <f>unique_contracts!BP460</f>
        <v>EnergyCapacity</v>
      </c>
      <c r="R465" s="99">
        <f t="shared" si="49"/>
        <v>1</v>
      </c>
      <c r="S465" s="99" t="str">
        <f>IFERROR(IF(AND(I465&gt;0,E465="NotHybrid"),_xlfn.CONCAT(MAX(MIN(ROUNDDOWN(I465/D465,0),8),4),INDEX(resources!$G:$G,MATCH(B465,resources!$A:$A,0))),INDEX(resources!$G:$G,MATCH(B465,resources!$A:$A,0))),"n/a")</f>
        <v>hydro</v>
      </c>
      <c r="T465" s="99" t="str">
        <f t="shared" si="50"/>
        <v>n/a</v>
      </c>
      <c r="U465" s="99" t="str">
        <f t="shared" si="51"/>
        <v>hydro</v>
      </c>
      <c r="V465" s="99">
        <f t="shared" si="52"/>
        <v>1950</v>
      </c>
      <c r="W465" s="99">
        <f t="shared" si="53"/>
        <v>2099</v>
      </c>
      <c r="X465" s="116">
        <f t="shared" si="54"/>
        <v>1</v>
      </c>
      <c r="Y465" s="116">
        <f t="shared" si="55"/>
        <v>1</v>
      </c>
      <c r="Z465" s="99">
        <f>MIN((IFERROR(IF(AND($V465&lt;=Z$1,$W465&gt;=Z$1),INDEX(Reliability!E$23:E$50,MATCH($S465,Reliability!$C$23:$C$50,0)),0),0)*IF($T465="n/a",$D465*$Y465,$G465)+IFERROR(IF(AND($V465&lt;=Z$1,$W465&gt;=Z$1),INDEX(Reliability!E$23:E$50,MATCH($T465,Reliability!$C$23:$C$50,0)),0),0)*$H465*$X465*$Y465),$D465)*$R465</f>
        <v>26.674484872624902</v>
      </c>
      <c r="AA465" s="99">
        <f>MIN((IFERROR(IF(AND($V465&lt;=AA$1,$W465&gt;=AA$1),INDEX(Reliability!F$23:F$50,MATCH($S465,Reliability!$C$23:$C$50,0)),0),0)*IF($T465="n/a",$D465*$Y465,$G465)+IFERROR(IF(AND($V465&lt;=AA$1,$W465&gt;=AA$1),INDEX(Reliability!F$23:F$50,MATCH($T465,Reliability!$C$23:$C$50,0)),0),0)*$H465*$X465*$Y465),$D465)*$R465</f>
        <v>27.371706602560632</v>
      </c>
      <c r="AB465" s="99">
        <f>MIN((IFERROR(IF(AND($V465&lt;=AB$1,$W465&gt;=AB$1),INDEX(Reliability!G$23:G$50,MATCH($S465,Reliability!$C$23:$C$50,0)),0),0)*IF($T465="n/a",$D465*$Y465,$G465)+IFERROR(IF(AND($V465&lt;=AB$1,$W465&gt;=AB$1),INDEX(Reliability!G$23:G$50,MATCH($T465,Reliability!$C$23:$C$50,0)),0),0)*$H465*$X465*$Y465),$D465)*$R465</f>
        <v>28.068928332496363</v>
      </c>
      <c r="AC465" s="99">
        <f>MIN((IFERROR(IF(AND($V465&lt;=AC$1,$W465&gt;=AC$1),INDEX(Reliability!H$23:H$50,MATCH($S465,Reliability!$C$23:$C$50,0)),0),0)*IF($T465="n/a",$D465*$Y465,$G465)+IFERROR(IF(AND($V465&lt;=AC$1,$W465&gt;=AC$1),INDEX(Reliability!H$23:H$50,MATCH($T465,Reliability!$C$23:$C$50,0)),0),0)*$H465*$X465*$Y465),$D465)*$R465</f>
        <v>27.543296461178532</v>
      </c>
      <c r="AD465" s="99">
        <f>MIN((IFERROR(IF(AND($V465&lt;=AD$1,$W465&gt;=AD$1),INDEX(Reliability!I$23:I$50,MATCH($S465,Reliability!$C$23:$C$50,0)),0),0)*IF($T465="n/a",$D465*$Y465,$G465)+IFERROR(IF(AND($V465&lt;=AD$1,$W465&gt;=AD$1),INDEX(Reliability!I$23:I$50,MATCH($T465,Reliability!$C$23:$C$50,0)),0),0)*$H465*$X465*$Y465),$D465)*$R465</f>
        <v>27.017664589860704</v>
      </c>
      <c r="AE465" s="99">
        <f>MIN((IFERROR(IF(AND($V465&lt;=AE$1,$W465&gt;=AE$1),INDEX(Reliability!J$23:J$50,MATCH($S465,Reliability!$C$23:$C$50,0)),0),0)*IF($T465="n/a",$D465*$Y465,$G465)+IFERROR(IF(AND($V465&lt;=AE$1,$W465&gt;=AE$1),INDEX(Reliability!J$23:J$50,MATCH($T465,Reliability!$C$23:$C$50,0)),0),0)*$H465*$X465*$Y465),$D465)*$R465</f>
        <v>27.807117778508811</v>
      </c>
      <c r="AF465" s="99">
        <f>MIN((IFERROR(IF(AND($V465&lt;=AF$1,$W465&gt;=AF$1),INDEX(Reliability!K$23:K$50,MATCH($S465,Reliability!$C$23:$C$50,0)),0),0)*IF($T465="n/a",$D465*$Y465,$G465)+IFERROR(IF(AND($V465&lt;=AF$1,$W465&gt;=AF$1),INDEX(Reliability!K$23:K$50,MATCH($T465,Reliability!$C$23:$C$50,0)),0),0)*$H465*$X465*$Y465),$D465)*$R465</f>
        <v>28.596570967156914</v>
      </c>
      <c r="AG465" s="99">
        <f>MIN((IFERROR(IF(AND($V465&lt;=AG$1,$W465&gt;=AG$1),INDEX(Reliability!L$23:L$50,MATCH($S465,Reliability!$C$23:$C$50,0)),0),0)*IF($T465="n/a",$D465*$Y465,$G465)+IFERROR(IF(AND($V465&lt;=AG$1,$W465&gt;=AG$1),INDEX(Reliability!L$23:L$50,MATCH($T465,Reliability!$C$23:$C$50,0)),0),0)*$H465*$X465*$Y465),$D465)*$R465</f>
        <v>27.390558005963722</v>
      </c>
      <c r="AH465" s="99">
        <f>MIN((IFERROR(IF(AND($V465&lt;=AH$1,$W465&gt;=AH$1),INDEX(Reliability!M$23:M$50,MATCH($S465,Reliability!$C$23:$C$50,0)),0),0)*IF($T465="n/a",$D465*$Y465,$G465)+IFERROR(IF(AND($V465&lt;=AH$1,$W465&gt;=AH$1),INDEX(Reliability!M$23:M$50,MATCH($T465,Reliability!$C$23:$C$50,0)),0),0)*$H465*$X465*$Y465),$D465)*$R465</f>
        <v>26.18454504477053</v>
      </c>
      <c r="AI465" s="99">
        <f>MIN((IFERROR(IF(AND($V465&lt;=AI$1,$W465&gt;=AI$1),INDEX(Reliability!N$23:N$50,MATCH($S465,Reliability!$C$23:$C$50,0)),0),0)*IF($T465="n/a",$D465*$Y465,$G465)+IFERROR(IF(AND($V465&lt;=AI$1,$W465&gt;=AI$1),INDEX(Reliability!N$23:N$50,MATCH($T465,Reliability!$C$23:$C$50,0)),0),0)*$H465*$X465*$Y465),$D465)*$R465</f>
        <v>24.978532083577338</v>
      </c>
      <c r="AJ465" s="99">
        <f>MIN((IFERROR(IF(AND($V465&lt;=AJ$1,$W465&gt;=AJ$1),INDEX(Reliability!O$23:O$50,MATCH($S465,Reliability!$C$23:$C$50,0)),0),0)*IF($T465="n/a",$D465*$Y465,$G465)+IFERROR(IF(AND($V465&lt;=AJ$1,$W465&gt;=AJ$1),INDEX(Reliability!O$23:O$50,MATCH($T465,Reliability!$C$23:$C$50,0)),0),0)*$H465*$X465*$Y465),$D465)*$R465</f>
        <v>23.772519122384146</v>
      </c>
      <c r="AK465" s="99">
        <f>MIN((IFERROR(IF(AND($V465&lt;=AK$1,$W465&gt;=AK$1),INDEX(Reliability!P$23:P$50,MATCH($S465,Reliability!$C$23:$C$50,0)),0),0)*IF($T465="n/a",$D465*$Y465,$G465)+IFERROR(IF(AND($V465&lt;=AK$1,$W465&gt;=AK$1),INDEX(Reliability!P$23:P$50,MATCH($T465,Reliability!$C$23:$C$50,0)),0),0)*$H465*$X465*$Y465),$D465)*$R465</f>
        <v>22.566506161190951</v>
      </c>
    </row>
    <row r="466" spans="2:37" x14ac:dyDescent="0.25">
      <c r="B466" s="118" t="str">
        <f>unique_contracts!B461</f>
        <v>BALCHS_7_UNIT 1</v>
      </c>
      <c r="C466" s="99" t="str">
        <f>unique_contracts!D461</f>
        <v>Online</v>
      </c>
      <c r="D466" s="117">
        <f>unique_contracts!J461</f>
        <v>0</v>
      </c>
      <c r="E466" s="99">
        <f>unique_contracts!M461</f>
        <v>0</v>
      </c>
      <c r="F466" s="99">
        <f>unique_contracts!N461</f>
        <v>0</v>
      </c>
      <c r="G466" s="99">
        <f>unique_contracts!P461</f>
        <v>0</v>
      </c>
      <c r="H466" s="99">
        <f>unique_contracts!R461</f>
        <v>0</v>
      </c>
      <c r="I466" s="99">
        <f>unique_contracts!V461</f>
        <v>0</v>
      </c>
      <c r="J466" s="118" t="str">
        <f>unique_contracts!AB461</f>
        <v>Owned</v>
      </c>
      <c r="K466" s="99">
        <f>unique_contracts!AM461</f>
        <v>1950</v>
      </c>
      <c r="L466" s="99">
        <f>unique_contracts!AN461</f>
        <v>1</v>
      </c>
      <c r="M466" s="99">
        <f>unique_contracts!AO461</f>
        <v>1</v>
      </c>
      <c r="N466" s="99">
        <f>unique_contracts!AP461</f>
        <v>2099</v>
      </c>
      <c r="O466" s="99">
        <f>unique_contracts!AQ461</f>
        <v>12</v>
      </c>
      <c r="P466" s="99">
        <f>unique_contracts!AR461</f>
        <v>31</v>
      </c>
      <c r="Q466" s="99" t="str">
        <f>unique_contracts!BP461</f>
        <v>EnergyCapacity</v>
      </c>
      <c r="R466" s="99">
        <f t="shared" si="49"/>
        <v>1</v>
      </c>
      <c r="S466" s="99" t="str">
        <f>IFERROR(IF(AND(I466&gt;0,E466="NotHybrid"),_xlfn.CONCAT(MAX(MIN(ROUNDDOWN(I466/D466,0),8),4),INDEX(resources!$G:$G,MATCH(B466,resources!$A:$A,0))),INDEX(resources!$G:$G,MATCH(B466,resources!$A:$A,0))),"n/a")</f>
        <v>hydro</v>
      </c>
      <c r="T466" s="99" t="str">
        <f t="shared" si="50"/>
        <v>n/a</v>
      </c>
      <c r="U466" s="99" t="str">
        <f t="shared" si="51"/>
        <v>hydro</v>
      </c>
      <c r="V466" s="99">
        <f t="shared" si="52"/>
        <v>1950</v>
      </c>
      <c r="W466" s="99">
        <f t="shared" si="53"/>
        <v>2099</v>
      </c>
      <c r="X466" s="116">
        <f t="shared" si="54"/>
        <v>1</v>
      </c>
      <c r="Y466" s="116">
        <f t="shared" si="55"/>
        <v>1</v>
      </c>
      <c r="Z466" s="99">
        <f>MIN((IFERROR(IF(AND($V466&lt;=Z$1,$W466&gt;=Z$1),INDEX(Reliability!E$23:E$50,MATCH($S466,Reliability!$C$23:$C$50,0)),0),0)*IF($T466="n/a",$D466*$Y466,$G466)+IFERROR(IF(AND($V466&lt;=Z$1,$W466&gt;=Z$1),INDEX(Reliability!E$23:E$50,MATCH($T466,Reliability!$C$23:$C$50,0)),0),0)*$H466*$X466*$Y466),$D466)*$R466</f>
        <v>0</v>
      </c>
      <c r="AA466" s="99">
        <f>MIN((IFERROR(IF(AND($V466&lt;=AA$1,$W466&gt;=AA$1),INDEX(Reliability!F$23:F$50,MATCH($S466,Reliability!$C$23:$C$50,0)),0),0)*IF($T466="n/a",$D466*$Y466,$G466)+IFERROR(IF(AND($V466&lt;=AA$1,$W466&gt;=AA$1),INDEX(Reliability!F$23:F$50,MATCH($T466,Reliability!$C$23:$C$50,0)),0),0)*$H466*$X466*$Y466),$D466)*$R466</f>
        <v>0</v>
      </c>
      <c r="AB466" s="99">
        <f>MIN((IFERROR(IF(AND($V466&lt;=AB$1,$W466&gt;=AB$1),INDEX(Reliability!G$23:G$50,MATCH($S466,Reliability!$C$23:$C$50,0)),0),0)*IF($T466="n/a",$D466*$Y466,$G466)+IFERROR(IF(AND($V466&lt;=AB$1,$W466&gt;=AB$1),INDEX(Reliability!G$23:G$50,MATCH($T466,Reliability!$C$23:$C$50,0)),0),0)*$H466*$X466*$Y466),$D466)*$R466</f>
        <v>0</v>
      </c>
      <c r="AC466" s="99">
        <f>MIN((IFERROR(IF(AND($V466&lt;=AC$1,$W466&gt;=AC$1),INDEX(Reliability!H$23:H$50,MATCH($S466,Reliability!$C$23:$C$50,0)),0),0)*IF($T466="n/a",$D466*$Y466,$G466)+IFERROR(IF(AND($V466&lt;=AC$1,$W466&gt;=AC$1),INDEX(Reliability!H$23:H$50,MATCH($T466,Reliability!$C$23:$C$50,0)),0),0)*$H466*$X466*$Y466),$D466)*$R466</f>
        <v>0</v>
      </c>
      <c r="AD466" s="99">
        <f>MIN((IFERROR(IF(AND($V466&lt;=AD$1,$W466&gt;=AD$1),INDEX(Reliability!I$23:I$50,MATCH($S466,Reliability!$C$23:$C$50,0)),0),0)*IF($T466="n/a",$D466*$Y466,$G466)+IFERROR(IF(AND($V466&lt;=AD$1,$W466&gt;=AD$1),INDEX(Reliability!I$23:I$50,MATCH($T466,Reliability!$C$23:$C$50,0)),0),0)*$H466*$X466*$Y466),$D466)*$R466</f>
        <v>0</v>
      </c>
      <c r="AE466" s="99">
        <f>MIN((IFERROR(IF(AND($V466&lt;=AE$1,$W466&gt;=AE$1),INDEX(Reliability!J$23:J$50,MATCH($S466,Reliability!$C$23:$C$50,0)),0),0)*IF($T466="n/a",$D466*$Y466,$G466)+IFERROR(IF(AND($V466&lt;=AE$1,$W466&gt;=AE$1),INDEX(Reliability!J$23:J$50,MATCH($T466,Reliability!$C$23:$C$50,0)),0),0)*$H466*$X466*$Y466),$D466)*$R466</f>
        <v>0</v>
      </c>
      <c r="AF466" s="99">
        <f>MIN((IFERROR(IF(AND($V466&lt;=AF$1,$W466&gt;=AF$1),INDEX(Reliability!K$23:K$50,MATCH($S466,Reliability!$C$23:$C$50,0)),0),0)*IF($T466="n/a",$D466*$Y466,$G466)+IFERROR(IF(AND($V466&lt;=AF$1,$W466&gt;=AF$1),INDEX(Reliability!K$23:K$50,MATCH($T466,Reliability!$C$23:$C$50,0)),0),0)*$H466*$X466*$Y466),$D466)*$R466</f>
        <v>0</v>
      </c>
      <c r="AG466" s="99">
        <f>MIN((IFERROR(IF(AND($V466&lt;=AG$1,$W466&gt;=AG$1),INDEX(Reliability!L$23:L$50,MATCH($S466,Reliability!$C$23:$C$50,0)),0),0)*IF($T466="n/a",$D466*$Y466,$G466)+IFERROR(IF(AND($V466&lt;=AG$1,$W466&gt;=AG$1),INDEX(Reliability!L$23:L$50,MATCH($T466,Reliability!$C$23:$C$50,0)),0),0)*$H466*$X466*$Y466),$D466)*$R466</f>
        <v>0</v>
      </c>
      <c r="AH466" s="99">
        <f>MIN((IFERROR(IF(AND($V466&lt;=AH$1,$W466&gt;=AH$1),INDEX(Reliability!M$23:M$50,MATCH($S466,Reliability!$C$23:$C$50,0)),0),0)*IF($T466="n/a",$D466*$Y466,$G466)+IFERROR(IF(AND($V466&lt;=AH$1,$W466&gt;=AH$1),INDEX(Reliability!M$23:M$50,MATCH($T466,Reliability!$C$23:$C$50,0)),0),0)*$H466*$X466*$Y466),$D466)*$R466</f>
        <v>0</v>
      </c>
      <c r="AI466" s="99">
        <f>MIN((IFERROR(IF(AND($V466&lt;=AI$1,$W466&gt;=AI$1),INDEX(Reliability!N$23:N$50,MATCH($S466,Reliability!$C$23:$C$50,0)),0),0)*IF($T466="n/a",$D466*$Y466,$G466)+IFERROR(IF(AND($V466&lt;=AI$1,$W466&gt;=AI$1),INDEX(Reliability!N$23:N$50,MATCH($T466,Reliability!$C$23:$C$50,0)),0),0)*$H466*$X466*$Y466),$D466)*$R466</f>
        <v>0</v>
      </c>
      <c r="AJ466" s="99">
        <f>MIN((IFERROR(IF(AND($V466&lt;=AJ$1,$W466&gt;=AJ$1),INDEX(Reliability!O$23:O$50,MATCH($S466,Reliability!$C$23:$C$50,0)),0),0)*IF($T466="n/a",$D466*$Y466,$G466)+IFERROR(IF(AND($V466&lt;=AJ$1,$W466&gt;=AJ$1),INDEX(Reliability!O$23:O$50,MATCH($T466,Reliability!$C$23:$C$50,0)),0),0)*$H466*$X466*$Y466),$D466)*$R466</f>
        <v>0</v>
      </c>
      <c r="AK466" s="99">
        <f>MIN((IFERROR(IF(AND($V466&lt;=AK$1,$W466&gt;=AK$1),INDEX(Reliability!P$23:P$50,MATCH($S466,Reliability!$C$23:$C$50,0)),0),0)*IF($T466="n/a",$D466*$Y466,$G466)+IFERROR(IF(AND($V466&lt;=AK$1,$W466&gt;=AK$1),INDEX(Reliability!P$23:P$50,MATCH($T466,Reliability!$C$23:$C$50,0)),0),0)*$H466*$X466*$Y466),$D466)*$R466</f>
        <v>0</v>
      </c>
    </row>
    <row r="467" spans="2:37" x14ac:dyDescent="0.25">
      <c r="B467" s="118" t="str">
        <f>unique_contracts!B462</f>
        <v>AVSOLR_2_SOLAR</v>
      </c>
      <c r="C467" s="99" t="str">
        <f>unique_contracts!D462</f>
        <v>Online</v>
      </c>
      <c r="D467" s="117">
        <f>unique_contracts!J462</f>
        <v>241.5</v>
      </c>
      <c r="E467" s="99">
        <f>unique_contracts!M462</f>
        <v>0</v>
      </c>
      <c r="F467" s="99">
        <f>unique_contracts!N462</f>
        <v>0</v>
      </c>
      <c r="G467" s="99">
        <f>unique_contracts!P462</f>
        <v>0</v>
      </c>
      <c r="H467" s="99">
        <f>unique_contracts!R462</f>
        <v>0</v>
      </c>
      <c r="I467" s="99">
        <f>unique_contracts!V462</f>
        <v>0</v>
      </c>
      <c r="J467" s="118" t="str">
        <f>unique_contracts!AB462</f>
        <v>Buy</v>
      </c>
      <c r="K467" s="99">
        <f>unique_contracts!AM462</f>
        <v>2014</v>
      </c>
      <c r="L467" s="99">
        <f>unique_contracts!AN462</f>
        <v>11</v>
      </c>
      <c r="M467" s="99">
        <f>unique_contracts!AO462</f>
        <v>21</v>
      </c>
      <c r="N467" s="99">
        <f>unique_contracts!AP462</f>
        <v>2039</v>
      </c>
      <c r="O467" s="99">
        <f>unique_contracts!AQ462</f>
        <v>11</v>
      </c>
      <c r="P467" s="99">
        <f>unique_contracts!AR462</f>
        <v>20</v>
      </c>
      <c r="Q467" s="99" t="str">
        <f>unique_contracts!BP462</f>
        <v>EnergyCapacity</v>
      </c>
      <c r="R467" s="99">
        <f t="shared" si="49"/>
        <v>1</v>
      </c>
      <c r="S467" s="99" t="str">
        <f>IFERROR(IF(AND(I467&gt;0,E467="NotHybrid"),_xlfn.CONCAT(MAX(MIN(ROUNDDOWN(I467/D467,0),8),4),INDEX(resources!$G:$G,MATCH(B467,resources!$A:$A,0))),INDEX(resources!$G:$G,MATCH(B467,resources!$A:$A,0))),"n/a")</f>
        <v>utility_pv</v>
      </c>
      <c r="T467" s="99" t="str">
        <f t="shared" si="50"/>
        <v>n/a</v>
      </c>
      <c r="U467" s="99" t="str">
        <f t="shared" si="51"/>
        <v>utility_pv</v>
      </c>
      <c r="V467" s="99">
        <f t="shared" si="52"/>
        <v>2015</v>
      </c>
      <c r="W467" s="99">
        <f t="shared" si="53"/>
        <v>2039</v>
      </c>
      <c r="X467" s="116">
        <f t="shared" si="54"/>
        <v>1</v>
      </c>
      <c r="Y467" s="116">
        <f t="shared" si="55"/>
        <v>1</v>
      </c>
      <c r="Z467" s="99">
        <f>MIN((IFERROR(IF(AND($V467&lt;=Z$1,$W467&gt;=Z$1),INDEX(Reliability!E$23:E$50,MATCH($S467,Reliability!$C$23:$C$50,0)),0),0)*IF($T467="n/a",$D467*$Y467,$G467)+IFERROR(IF(AND($V467&lt;=Z$1,$W467&gt;=Z$1),INDEX(Reliability!E$23:E$50,MATCH($T467,Reliability!$C$23:$C$50,0)),0),0)*$H467*$X467*$Y467),$D467)*$R467</f>
        <v>30.029520735006052</v>
      </c>
      <c r="AA467" s="99">
        <f>MIN((IFERROR(IF(AND($V467&lt;=AA$1,$W467&gt;=AA$1),INDEX(Reliability!F$23:F$50,MATCH($S467,Reliability!$C$23:$C$50,0)),0),0)*IF($T467="n/a",$D467*$Y467,$G467)+IFERROR(IF(AND($V467&lt;=AA$1,$W467&gt;=AA$1),INDEX(Reliability!F$23:F$50,MATCH($T467,Reliability!$C$23:$C$50,0)),0),0)*$H467*$X467*$Y467),$D467)*$R467</f>
        <v>29.228610492546874</v>
      </c>
      <c r="AB467" s="99">
        <f>MIN((IFERROR(IF(AND($V467&lt;=AB$1,$W467&gt;=AB$1),INDEX(Reliability!G$23:G$50,MATCH($S467,Reliability!$C$23:$C$50,0)),0),0)*IF($T467="n/a",$D467*$Y467,$G467)+IFERROR(IF(AND($V467&lt;=AB$1,$W467&gt;=AB$1),INDEX(Reliability!G$23:G$50,MATCH($T467,Reliability!$C$23:$C$50,0)),0),0)*$H467*$X467*$Y467),$D467)*$R467</f>
        <v>28.427700250087696</v>
      </c>
      <c r="AC467" s="99">
        <f>MIN((IFERROR(IF(AND($V467&lt;=AC$1,$W467&gt;=AC$1),INDEX(Reliability!H$23:H$50,MATCH($S467,Reliability!$C$23:$C$50,0)),0),0)*IF($T467="n/a",$D467*$Y467,$G467)+IFERROR(IF(AND($V467&lt;=AC$1,$W467&gt;=AC$1),INDEX(Reliability!H$23:H$50,MATCH($T467,Reliability!$C$23:$C$50,0)),0),0)*$H467*$X467*$Y467),$D467)*$R467</f>
        <v>24.189134446614876</v>
      </c>
      <c r="AD467" s="99">
        <f>MIN((IFERROR(IF(AND($V467&lt;=AD$1,$W467&gt;=AD$1),INDEX(Reliability!I$23:I$50,MATCH($S467,Reliability!$C$23:$C$50,0)),0),0)*IF($T467="n/a",$D467*$Y467,$G467)+IFERROR(IF(AND($V467&lt;=AD$1,$W467&gt;=AD$1),INDEX(Reliability!I$23:I$50,MATCH($T467,Reliability!$C$23:$C$50,0)),0),0)*$H467*$X467*$Y467),$D467)*$R467</f>
        <v>19.950568643142059</v>
      </c>
      <c r="AE467" s="99">
        <f>MIN((IFERROR(IF(AND($V467&lt;=AE$1,$W467&gt;=AE$1),INDEX(Reliability!J$23:J$50,MATCH($S467,Reliability!$C$23:$C$50,0)),0),0)*IF($T467="n/a",$D467*$Y467,$G467)+IFERROR(IF(AND($V467&lt;=AE$1,$W467&gt;=AE$1),INDEX(Reliability!J$23:J$50,MATCH($T467,Reliability!$C$23:$C$50,0)),0),0)*$H467*$X467*$Y467),$D467)*$R467</f>
        <v>18.500013930842872</v>
      </c>
      <c r="AF467" s="99">
        <f>MIN((IFERROR(IF(AND($V467&lt;=AF$1,$W467&gt;=AF$1),INDEX(Reliability!K$23:K$50,MATCH($S467,Reliability!$C$23:$C$50,0)),0),0)*IF($T467="n/a",$D467*$Y467,$G467)+IFERROR(IF(AND($V467&lt;=AF$1,$W467&gt;=AF$1),INDEX(Reliability!K$23:K$50,MATCH($T467,Reliability!$C$23:$C$50,0)),0),0)*$H467*$X467*$Y467),$D467)*$R467</f>
        <v>17.049459218543682</v>
      </c>
      <c r="AG467" s="99">
        <f>MIN((IFERROR(IF(AND($V467&lt;=AG$1,$W467&gt;=AG$1),INDEX(Reliability!L$23:L$50,MATCH($S467,Reliability!$C$23:$C$50,0)),0),0)*IF($T467="n/a",$D467*$Y467,$G467)+IFERROR(IF(AND($V467&lt;=AG$1,$W467&gt;=AG$1),INDEX(Reliability!L$23:L$50,MATCH($T467,Reliability!$C$23:$C$50,0)),0),0)*$H467*$X467*$Y467),$D467)*$R467</f>
        <v>16.730767374834944</v>
      </c>
      <c r="AH467" s="99">
        <f>MIN((IFERROR(IF(AND($V467&lt;=AH$1,$W467&gt;=AH$1),INDEX(Reliability!M$23:M$50,MATCH($S467,Reliability!$C$23:$C$50,0)),0),0)*IF($T467="n/a",$D467*$Y467,$G467)+IFERROR(IF(AND($V467&lt;=AH$1,$W467&gt;=AH$1),INDEX(Reliability!M$23:M$50,MATCH($T467,Reliability!$C$23:$C$50,0)),0),0)*$H467*$X467*$Y467),$D467)*$R467</f>
        <v>16.412075531126206</v>
      </c>
      <c r="AI467" s="99">
        <f>MIN((IFERROR(IF(AND($V467&lt;=AI$1,$W467&gt;=AI$1),INDEX(Reliability!N$23:N$50,MATCH($S467,Reliability!$C$23:$C$50,0)),0),0)*IF($T467="n/a",$D467*$Y467,$G467)+IFERROR(IF(AND($V467&lt;=AI$1,$W467&gt;=AI$1),INDEX(Reliability!N$23:N$50,MATCH($T467,Reliability!$C$23:$C$50,0)),0),0)*$H467*$X467*$Y467),$D467)*$R467</f>
        <v>16.093383687417468</v>
      </c>
      <c r="AJ467" s="99">
        <f>MIN((IFERROR(IF(AND($V467&lt;=AJ$1,$W467&gt;=AJ$1),INDEX(Reliability!O$23:O$50,MATCH($S467,Reliability!$C$23:$C$50,0)),0),0)*IF($T467="n/a",$D467*$Y467,$G467)+IFERROR(IF(AND($V467&lt;=AJ$1,$W467&gt;=AJ$1),INDEX(Reliability!O$23:O$50,MATCH($T467,Reliability!$C$23:$C$50,0)),0),0)*$H467*$X467*$Y467),$D467)*$R467</f>
        <v>15.774691843708732</v>
      </c>
      <c r="AK467" s="99">
        <f>MIN((IFERROR(IF(AND($V467&lt;=AK$1,$W467&gt;=AK$1),INDEX(Reliability!P$23:P$50,MATCH($S467,Reliability!$C$23:$C$50,0)),0),0)*IF($T467="n/a",$D467*$Y467,$G467)+IFERROR(IF(AND($V467&lt;=AK$1,$W467&gt;=AK$1),INDEX(Reliability!P$23:P$50,MATCH($T467,Reliability!$C$23:$C$50,0)),0),0)*$H467*$X467*$Y467),$D467)*$R467</f>
        <v>15.456</v>
      </c>
    </row>
    <row r="468" spans="2:37" x14ac:dyDescent="0.25">
      <c r="B468" s="118" t="str">
        <f>unique_contracts!B463</f>
        <v>AVENAL_6_SUNCTY</v>
      </c>
      <c r="C468" s="99" t="str">
        <f>unique_contracts!D463</f>
        <v>Online</v>
      </c>
      <c r="D468" s="117">
        <f>unique_contracts!J463</f>
        <v>20</v>
      </c>
      <c r="E468" s="99">
        <f>unique_contracts!M463</f>
        <v>0</v>
      </c>
      <c r="F468" s="99">
        <f>unique_contracts!N463</f>
        <v>0</v>
      </c>
      <c r="G468" s="99">
        <f>unique_contracts!P463</f>
        <v>0</v>
      </c>
      <c r="H468" s="99">
        <f>unique_contracts!R463</f>
        <v>0</v>
      </c>
      <c r="I468" s="99">
        <f>unique_contracts!V463</f>
        <v>0</v>
      </c>
      <c r="J468" s="118" t="str">
        <f>unique_contracts!AB463</f>
        <v>Buy</v>
      </c>
      <c r="K468" s="99">
        <f>unique_contracts!AM463</f>
        <v>2011</v>
      </c>
      <c r="L468" s="99">
        <f>unique_contracts!AN463</f>
        <v>8</v>
      </c>
      <c r="M468" s="99">
        <f>unique_contracts!AO463</f>
        <v>5</v>
      </c>
      <c r="N468" s="99">
        <f>unique_contracts!AP463</f>
        <v>2031</v>
      </c>
      <c r="O468" s="99">
        <f>unique_contracts!AQ463</f>
        <v>8</v>
      </c>
      <c r="P468" s="99">
        <f>unique_contracts!AR463</f>
        <v>4</v>
      </c>
      <c r="Q468" s="99" t="str">
        <f>unique_contracts!BP463</f>
        <v>EnergyCapacity</v>
      </c>
      <c r="R468" s="99">
        <f t="shared" si="49"/>
        <v>1</v>
      </c>
      <c r="S468" s="99" t="str">
        <f>IFERROR(IF(AND(I468&gt;0,E468="NotHybrid"),_xlfn.CONCAT(MAX(MIN(ROUNDDOWN(I468/D468,0),8),4),INDEX(resources!$G:$G,MATCH(B468,resources!$A:$A,0))),INDEX(resources!$G:$G,MATCH(B468,resources!$A:$A,0))),"n/a")</f>
        <v>utility_pv</v>
      </c>
      <c r="T468" s="99" t="str">
        <f t="shared" si="50"/>
        <v>n/a</v>
      </c>
      <c r="U468" s="99" t="str">
        <f t="shared" si="51"/>
        <v>utility_pv</v>
      </c>
      <c r="V468" s="99">
        <f t="shared" si="52"/>
        <v>2012</v>
      </c>
      <c r="W468" s="99">
        <f t="shared" si="53"/>
        <v>2030</v>
      </c>
      <c r="X468" s="116">
        <f t="shared" si="54"/>
        <v>1</v>
      </c>
      <c r="Y468" s="116">
        <f t="shared" si="55"/>
        <v>1</v>
      </c>
      <c r="Z468" s="99">
        <f>MIN((IFERROR(IF(AND($V468&lt;=Z$1,$W468&gt;=Z$1),INDEX(Reliability!E$23:E$50,MATCH($S468,Reliability!$C$23:$C$50,0)),0),0)*IF($T468="n/a",$D468*$Y468,$G468)+IFERROR(IF(AND($V468&lt;=Z$1,$W468&gt;=Z$1),INDEX(Reliability!E$23:E$50,MATCH($T468,Reliability!$C$23:$C$50,0)),0),0)*$H468*$X468*$Y468),$D468)*$R468</f>
        <v>2.4869168310564018</v>
      </c>
      <c r="AA468" s="99">
        <f>MIN((IFERROR(IF(AND($V468&lt;=AA$1,$W468&gt;=AA$1),INDEX(Reliability!F$23:F$50,MATCH($S468,Reliability!$C$23:$C$50,0)),0),0)*IF($T468="n/a",$D468*$Y468,$G468)+IFERROR(IF(AND($V468&lt;=AA$1,$W468&gt;=AA$1),INDEX(Reliability!F$23:F$50,MATCH($T468,Reliability!$C$23:$C$50,0)),0),0)*$H468*$X468*$Y468),$D468)*$R468</f>
        <v>2.4205888606664079</v>
      </c>
      <c r="AB468" s="99">
        <f>MIN((IFERROR(IF(AND($V468&lt;=AB$1,$W468&gt;=AB$1),INDEX(Reliability!G$23:G$50,MATCH($S468,Reliability!$C$23:$C$50,0)),0),0)*IF($T468="n/a",$D468*$Y468,$G468)+IFERROR(IF(AND($V468&lt;=AB$1,$W468&gt;=AB$1),INDEX(Reliability!G$23:G$50,MATCH($T468,Reliability!$C$23:$C$50,0)),0),0)*$H468*$X468*$Y468),$D468)*$R468</f>
        <v>2.3542608902764135</v>
      </c>
      <c r="AC468" s="99">
        <f>MIN((IFERROR(IF(AND($V468&lt;=AC$1,$W468&gt;=AC$1),INDEX(Reliability!H$23:H$50,MATCH($S468,Reliability!$C$23:$C$50,0)),0),0)*IF($T468="n/a",$D468*$Y468,$G468)+IFERROR(IF(AND($V468&lt;=AC$1,$W468&gt;=AC$1),INDEX(Reliability!H$23:H$50,MATCH($T468,Reliability!$C$23:$C$50,0)),0),0)*$H468*$X468*$Y468),$D468)*$R468</f>
        <v>2.0032409479598239</v>
      </c>
      <c r="AD468" s="99">
        <f>MIN((IFERROR(IF(AND($V468&lt;=AD$1,$W468&gt;=AD$1),INDEX(Reliability!I$23:I$50,MATCH($S468,Reliability!$C$23:$C$50,0)),0),0)*IF($T468="n/a",$D468*$Y468,$G468)+IFERROR(IF(AND($V468&lt;=AD$1,$W468&gt;=AD$1),INDEX(Reliability!I$23:I$50,MATCH($T468,Reliability!$C$23:$C$50,0)),0),0)*$H468*$X468*$Y468),$D468)*$R468</f>
        <v>1.6522210056432347</v>
      </c>
      <c r="AE468" s="99">
        <f>MIN((IFERROR(IF(AND($V468&lt;=AE$1,$W468&gt;=AE$1),INDEX(Reliability!J$23:J$50,MATCH($S468,Reliability!$C$23:$C$50,0)),0),0)*IF($T468="n/a",$D468*$Y468,$G468)+IFERROR(IF(AND($V468&lt;=AE$1,$W468&gt;=AE$1),INDEX(Reliability!J$23:J$50,MATCH($T468,Reliability!$C$23:$C$50,0)),0),0)*$H468*$X468*$Y468),$D468)*$R468</f>
        <v>1.5320922510014801</v>
      </c>
      <c r="AF468" s="99">
        <f>MIN((IFERROR(IF(AND($V468&lt;=AF$1,$W468&gt;=AF$1),INDEX(Reliability!K$23:K$50,MATCH($S468,Reliability!$C$23:$C$50,0)),0),0)*IF($T468="n/a",$D468*$Y468,$G468)+IFERROR(IF(AND($V468&lt;=AF$1,$W468&gt;=AF$1),INDEX(Reliability!K$23:K$50,MATCH($T468,Reliability!$C$23:$C$50,0)),0),0)*$H468*$X468*$Y468),$D468)*$R468</f>
        <v>1.4119634963597252</v>
      </c>
      <c r="AG468" s="99">
        <f>MIN((IFERROR(IF(AND($V468&lt;=AG$1,$W468&gt;=AG$1),INDEX(Reliability!L$23:L$50,MATCH($S468,Reliability!$C$23:$C$50,0)),0),0)*IF($T468="n/a",$D468*$Y468,$G468)+IFERROR(IF(AND($V468&lt;=AG$1,$W468&gt;=AG$1),INDEX(Reliability!L$23:L$50,MATCH($T468,Reliability!$C$23:$C$50,0)),0),0)*$H468*$X468*$Y468),$D468)*$R468</f>
        <v>0</v>
      </c>
      <c r="AH468" s="99">
        <f>MIN((IFERROR(IF(AND($V468&lt;=AH$1,$W468&gt;=AH$1),INDEX(Reliability!M$23:M$50,MATCH($S468,Reliability!$C$23:$C$50,0)),0),0)*IF($T468="n/a",$D468*$Y468,$G468)+IFERROR(IF(AND($V468&lt;=AH$1,$W468&gt;=AH$1),INDEX(Reliability!M$23:M$50,MATCH($T468,Reliability!$C$23:$C$50,0)),0),0)*$H468*$X468*$Y468),$D468)*$R468</f>
        <v>0</v>
      </c>
      <c r="AI468" s="99">
        <f>MIN((IFERROR(IF(AND($V468&lt;=AI$1,$W468&gt;=AI$1),INDEX(Reliability!N$23:N$50,MATCH($S468,Reliability!$C$23:$C$50,0)),0),0)*IF($T468="n/a",$D468*$Y468,$G468)+IFERROR(IF(AND($V468&lt;=AI$1,$W468&gt;=AI$1),INDEX(Reliability!N$23:N$50,MATCH($T468,Reliability!$C$23:$C$50,0)),0),0)*$H468*$X468*$Y468),$D468)*$R468</f>
        <v>0</v>
      </c>
      <c r="AJ468" s="99">
        <f>MIN((IFERROR(IF(AND($V468&lt;=AJ$1,$W468&gt;=AJ$1),INDEX(Reliability!O$23:O$50,MATCH($S468,Reliability!$C$23:$C$50,0)),0),0)*IF($T468="n/a",$D468*$Y468,$G468)+IFERROR(IF(AND($V468&lt;=AJ$1,$W468&gt;=AJ$1),INDEX(Reliability!O$23:O$50,MATCH($T468,Reliability!$C$23:$C$50,0)),0),0)*$H468*$X468*$Y468),$D468)*$R468</f>
        <v>0</v>
      </c>
      <c r="AK468" s="99">
        <f>MIN((IFERROR(IF(AND($V468&lt;=AK$1,$W468&gt;=AK$1),INDEX(Reliability!P$23:P$50,MATCH($S468,Reliability!$C$23:$C$50,0)),0),0)*IF($T468="n/a",$D468*$Y468,$G468)+IFERROR(IF(AND($V468&lt;=AK$1,$W468&gt;=AK$1),INDEX(Reliability!P$23:P$50,MATCH($T468,Reliability!$C$23:$C$50,0)),0),0)*$H468*$X468*$Y468),$D468)*$R468</f>
        <v>0</v>
      </c>
    </row>
    <row r="469" spans="2:37" x14ac:dyDescent="0.25">
      <c r="B469" s="118" t="str">
        <f>unique_contracts!B464</f>
        <v>AVENAL_6_SANDDG</v>
      </c>
      <c r="C469" s="99" t="str">
        <f>unique_contracts!D464</f>
        <v>Online</v>
      </c>
      <c r="D469" s="117">
        <f>unique_contracts!J464</f>
        <v>19</v>
      </c>
      <c r="E469" s="99">
        <f>unique_contracts!M464</f>
        <v>0</v>
      </c>
      <c r="F469" s="99">
        <f>unique_contracts!N464</f>
        <v>0</v>
      </c>
      <c r="G469" s="99">
        <f>unique_contracts!P464</f>
        <v>0</v>
      </c>
      <c r="H469" s="99">
        <f>unique_contracts!R464</f>
        <v>0</v>
      </c>
      <c r="I469" s="99">
        <f>unique_contracts!V464</f>
        <v>0</v>
      </c>
      <c r="J469" s="118" t="str">
        <f>unique_contracts!AB464</f>
        <v>Buy</v>
      </c>
      <c r="K469" s="99">
        <f>unique_contracts!AM464</f>
        <v>2011</v>
      </c>
      <c r="L469" s="99">
        <f>unique_contracts!AN464</f>
        <v>8</v>
      </c>
      <c r="M469" s="99">
        <f>unique_contracts!AO464</f>
        <v>5</v>
      </c>
      <c r="N469" s="99">
        <f>unique_contracts!AP464</f>
        <v>2031</v>
      </c>
      <c r="O469" s="99">
        <f>unique_contracts!AQ464</f>
        <v>8</v>
      </c>
      <c r="P469" s="99">
        <f>unique_contracts!AR464</f>
        <v>4</v>
      </c>
      <c r="Q469" s="99" t="str">
        <f>unique_contracts!BP464</f>
        <v>EnergyCapacity</v>
      </c>
      <c r="R469" s="99">
        <f t="shared" si="49"/>
        <v>1</v>
      </c>
      <c r="S469" s="99" t="str">
        <f>IFERROR(IF(AND(I469&gt;0,E469="NotHybrid"),_xlfn.CONCAT(MAX(MIN(ROUNDDOWN(I469/D469,0),8),4),INDEX(resources!$G:$G,MATCH(B469,resources!$A:$A,0))),INDEX(resources!$G:$G,MATCH(B469,resources!$A:$A,0))),"n/a")</f>
        <v>utility_pv</v>
      </c>
      <c r="T469" s="99" t="str">
        <f t="shared" si="50"/>
        <v>n/a</v>
      </c>
      <c r="U469" s="99" t="str">
        <f t="shared" si="51"/>
        <v>utility_pv</v>
      </c>
      <c r="V469" s="99">
        <f t="shared" si="52"/>
        <v>2012</v>
      </c>
      <c r="W469" s="99">
        <f t="shared" si="53"/>
        <v>2030</v>
      </c>
      <c r="X469" s="116">
        <f t="shared" si="54"/>
        <v>1</v>
      </c>
      <c r="Y469" s="116">
        <f t="shared" si="55"/>
        <v>1</v>
      </c>
      <c r="Z469" s="99">
        <f>MIN((IFERROR(IF(AND($V469&lt;=Z$1,$W469&gt;=Z$1),INDEX(Reliability!E$23:E$50,MATCH($S469,Reliability!$C$23:$C$50,0)),0),0)*IF($T469="n/a",$D469*$Y469,$G469)+IFERROR(IF(AND($V469&lt;=Z$1,$W469&gt;=Z$1),INDEX(Reliability!E$23:E$50,MATCH($T469,Reliability!$C$23:$C$50,0)),0),0)*$H469*$X469*$Y469),$D469)*$R469</f>
        <v>2.3625709895035816</v>
      </c>
      <c r="AA469" s="99">
        <f>MIN((IFERROR(IF(AND($V469&lt;=AA$1,$W469&gt;=AA$1),INDEX(Reliability!F$23:F$50,MATCH($S469,Reliability!$C$23:$C$50,0)),0),0)*IF($T469="n/a",$D469*$Y469,$G469)+IFERROR(IF(AND($V469&lt;=AA$1,$W469&gt;=AA$1),INDEX(Reliability!F$23:F$50,MATCH($T469,Reliability!$C$23:$C$50,0)),0),0)*$H469*$X469*$Y469),$D469)*$R469</f>
        <v>2.2995594176330876</v>
      </c>
      <c r="AB469" s="99">
        <f>MIN((IFERROR(IF(AND($V469&lt;=AB$1,$W469&gt;=AB$1),INDEX(Reliability!G$23:G$50,MATCH($S469,Reliability!$C$23:$C$50,0)),0),0)*IF($T469="n/a",$D469*$Y469,$G469)+IFERROR(IF(AND($V469&lt;=AB$1,$W469&gt;=AB$1),INDEX(Reliability!G$23:G$50,MATCH($T469,Reliability!$C$23:$C$50,0)),0),0)*$H469*$X469*$Y469),$D469)*$R469</f>
        <v>2.2365478457625931</v>
      </c>
      <c r="AC469" s="99">
        <f>MIN((IFERROR(IF(AND($V469&lt;=AC$1,$W469&gt;=AC$1),INDEX(Reliability!H$23:H$50,MATCH($S469,Reliability!$C$23:$C$50,0)),0),0)*IF($T469="n/a",$D469*$Y469,$G469)+IFERROR(IF(AND($V469&lt;=AC$1,$W469&gt;=AC$1),INDEX(Reliability!H$23:H$50,MATCH($T469,Reliability!$C$23:$C$50,0)),0),0)*$H469*$X469*$Y469),$D469)*$R469</f>
        <v>1.9030789005618327</v>
      </c>
      <c r="AD469" s="99">
        <f>MIN((IFERROR(IF(AND($V469&lt;=AD$1,$W469&gt;=AD$1),INDEX(Reliability!I$23:I$50,MATCH($S469,Reliability!$C$23:$C$50,0)),0),0)*IF($T469="n/a",$D469*$Y469,$G469)+IFERROR(IF(AND($V469&lt;=AD$1,$W469&gt;=AD$1),INDEX(Reliability!I$23:I$50,MATCH($T469,Reliability!$C$23:$C$50,0)),0),0)*$H469*$X469*$Y469),$D469)*$R469</f>
        <v>1.569609955361073</v>
      </c>
      <c r="AE469" s="99">
        <f>MIN((IFERROR(IF(AND($V469&lt;=AE$1,$W469&gt;=AE$1),INDEX(Reliability!J$23:J$50,MATCH($S469,Reliability!$C$23:$C$50,0)),0),0)*IF($T469="n/a",$D469*$Y469,$G469)+IFERROR(IF(AND($V469&lt;=AE$1,$W469&gt;=AE$1),INDEX(Reliability!J$23:J$50,MATCH($T469,Reliability!$C$23:$C$50,0)),0),0)*$H469*$X469*$Y469),$D469)*$R469</f>
        <v>1.4554876384514062</v>
      </c>
      <c r="AF469" s="99">
        <f>MIN((IFERROR(IF(AND($V469&lt;=AF$1,$W469&gt;=AF$1),INDEX(Reliability!K$23:K$50,MATCH($S469,Reliability!$C$23:$C$50,0)),0),0)*IF($T469="n/a",$D469*$Y469,$G469)+IFERROR(IF(AND($V469&lt;=AF$1,$W469&gt;=AF$1),INDEX(Reliability!K$23:K$50,MATCH($T469,Reliability!$C$23:$C$50,0)),0),0)*$H469*$X469*$Y469),$D469)*$R469</f>
        <v>1.3413653215417389</v>
      </c>
      <c r="AG469" s="99">
        <f>MIN((IFERROR(IF(AND($V469&lt;=AG$1,$W469&gt;=AG$1),INDEX(Reliability!L$23:L$50,MATCH($S469,Reliability!$C$23:$C$50,0)),0),0)*IF($T469="n/a",$D469*$Y469,$G469)+IFERROR(IF(AND($V469&lt;=AG$1,$W469&gt;=AG$1),INDEX(Reliability!L$23:L$50,MATCH($T469,Reliability!$C$23:$C$50,0)),0),0)*$H469*$X469*$Y469),$D469)*$R469</f>
        <v>0</v>
      </c>
      <c r="AH469" s="99">
        <f>MIN((IFERROR(IF(AND($V469&lt;=AH$1,$W469&gt;=AH$1),INDEX(Reliability!M$23:M$50,MATCH($S469,Reliability!$C$23:$C$50,0)),0),0)*IF($T469="n/a",$D469*$Y469,$G469)+IFERROR(IF(AND($V469&lt;=AH$1,$W469&gt;=AH$1),INDEX(Reliability!M$23:M$50,MATCH($T469,Reliability!$C$23:$C$50,0)),0),0)*$H469*$X469*$Y469),$D469)*$R469</f>
        <v>0</v>
      </c>
      <c r="AI469" s="99">
        <f>MIN((IFERROR(IF(AND($V469&lt;=AI$1,$W469&gt;=AI$1),INDEX(Reliability!N$23:N$50,MATCH($S469,Reliability!$C$23:$C$50,0)),0),0)*IF($T469="n/a",$D469*$Y469,$G469)+IFERROR(IF(AND($V469&lt;=AI$1,$W469&gt;=AI$1),INDEX(Reliability!N$23:N$50,MATCH($T469,Reliability!$C$23:$C$50,0)),0),0)*$H469*$X469*$Y469),$D469)*$R469</f>
        <v>0</v>
      </c>
      <c r="AJ469" s="99">
        <f>MIN((IFERROR(IF(AND($V469&lt;=AJ$1,$W469&gt;=AJ$1),INDEX(Reliability!O$23:O$50,MATCH($S469,Reliability!$C$23:$C$50,0)),0),0)*IF($T469="n/a",$D469*$Y469,$G469)+IFERROR(IF(AND($V469&lt;=AJ$1,$W469&gt;=AJ$1),INDEX(Reliability!O$23:O$50,MATCH($T469,Reliability!$C$23:$C$50,0)),0),0)*$H469*$X469*$Y469),$D469)*$R469</f>
        <v>0</v>
      </c>
      <c r="AK469" s="99">
        <f>MIN((IFERROR(IF(AND($V469&lt;=AK$1,$W469&gt;=AK$1),INDEX(Reliability!P$23:P$50,MATCH($S469,Reliability!$C$23:$C$50,0)),0),0)*IF($T469="n/a",$D469*$Y469,$G469)+IFERROR(IF(AND($V469&lt;=AK$1,$W469&gt;=AK$1),INDEX(Reliability!P$23:P$50,MATCH($T469,Reliability!$C$23:$C$50,0)),0),0)*$H469*$X469*$Y469),$D469)*$R469</f>
        <v>0</v>
      </c>
    </row>
    <row r="470" spans="2:37" x14ac:dyDescent="0.25">
      <c r="B470" s="118" t="str">
        <f>unique_contracts!B465</f>
        <v>AVENAL_6_AVSLR2</v>
      </c>
      <c r="C470" s="99" t="str">
        <f>unique_contracts!D465</f>
        <v>Online</v>
      </c>
      <c r="D470" s="117">
        <f>unique_contracts!J465</f>
        <v>7.9</v>
      </c>
      <c r="E470" s="99">
        <f>unique_contracts!M465</f>
        <v>0</v>
      </c>
      <c r="F470" s="99">
        <f>unique_contracts!N465</f>
        <v>0</v>
      </c>
      <c r="G470" s="99">
        <f>unique_contracts!P465</f>
        <v>0</v>
      </c>
      <c r="H470" s="99">
        <f>unique_contracts!R465</f>
        <v>0</v>
      </c>
      <c r="I470" s="99">
        <f>unique_contracts!V465</f>
        <v>0</v>
      </c>
      <c r="J470" s="118" t="str">
        <f>unique_contracts!AB465</f>
        <v>Buy</v>
      </c>
      <c r="K470" s="99">
        <f>unique_contracts!AM465</f>
        <v>2017</v>
      </c>
      <c r="L470" s="99">
        <f>unique_contracts!AN465</f>
        <v>3</v>
      </c>
      <c r="M470" s="99">
        <f>unique_contracts!AO465</f>
        <v>10</v>
      </c>
      <c r="N470" s="99">
        <f>unique_contracts!AP465</f>
        <v>2037</v>
      </c>
      <c r="O470" s="99">
        <f>unique_contracts!AQ465</f>
        <v>3</v>
      </c>
      <c r="P470" s="99">
        <f>unique_contracts!AR465</f>
        <v>9</v>
      </c>
      <c r="Q470" s="99" t="str">
        <f>unique_contracts!BP465</f>
        <v>EnergyCapacity</v>
      </c>
      <c r="R470" s="99">
        <f t="shared" si="49"/>
        <v>1</v>
      </c>
      <c r="S470" s="99" t="str">
        <f>IFERROR(IF(AND(I470&gt;0,E470="NotHybrid"),_xlfn.CONCAT(MAX(MIN(ROUNDDOWN(I470/D470,0),8),4),INDEX(resources!$G:$G,MATCH(B470,resources!$A:$A,0))),INDEX(resources!$G:$G,MATCH(B470,resources!$A:$A,0))),"n/a")</f>
        <v>utility_pv</v>
      </c>
      <c r="T470" s="99" t="str">
        <f t="shared" si="50"/>
        <v>n/a</v>
      </c>
      <c r="U470" s="99" t="str">
        <f t="shared" si="51"/>
        <v>utility_pv</v>
      </c>
      <c r="V470" s="99">
        <f t="shared" si="52"/>
        <v>2017</v>
      </c>
      <c r="W470" s="99">
        <f t="shared" si="53"/>
        <v>2036</v>
      </c>
      <c r="X470" s="116">
        <f t="shared" si="54"/>
        <v>1</v>
      </c>
      <c r="Y470" s="116">
        <f t="shared" si="55"/>
        <v>1</v>
      </c>
      <c r="Z470" s="99">
        <f>MIN((IFERROR(IF(AND($V470&lt;=Z$1,$W470&gt;=Z$1),INDEX(Reliability!E$23:E$50,MATCH($S470,Reliability!$C$23:$C$50,0)),0),0)*IF($T470="n/a",$D470*$Y470,$G470)+IFERROR(IF(AND($V470&lt;=Z$1,$W470&gt;=Z$1),INDEX(Reliability!E$23:E$50,MATCH($T470,Reliability!$C$23:$C$50,0)),0),0)*$H470*$X470*$Y470),$D470)*$R470</f>
        <v>0.98233214826727877</v>
      </c>
      <c r="AA470" s="99">
        <f>MIN((IFERROR(IF(AND($V470&lt;=AA$1,$W470&gt;=AA$1),INDEX(Reliability!F$23:F$50,MATCH($S470,Reliability!$C$23:$C$50,0)),0),0)*IF($T470="n/a",$D470*$Y470,$G470)+IFERROR(IF(AND($V470&lt;=AA$1,$W470&gt;=AA$1),INDEX(Reliability!F$23:F$50,MATCH($T470,Reliability!$C$23:$C$50,0)),0),0)*$H470*$X470*$Y470),$D470)*$R470</f>
        <v>0.95613259996323108</v>
      </c>
      <c r="AB470" s="99">
        <f>MIN((IFERROR(IF(AND($V470&lt;=AB$1,$W470&gt;=AB$1),INDEX(Reliability!G$23:G$50,MATCH($S470,Reliability!$C$23:$C$50,0)),0),0)*IF($T470="n/a",$D470*$Y470,$G470)+IFERROR(IF(AND($V470&lt;=AB$1,$W470&gt;=AB$1),INDEX(Reliability!G$23:G$50,MATCH($T470,Reliability!$C$23:$C$50,0)),0),0)*$H470*$X470*$Y470),$D470)*$R470</f>
        <v>0.92993305165918339</v>
      </c>
      <c r="AC470" s="99">
        <f>MIN((IFERROR(IF(AND($V470&lt;=AC$1,$W470&gt;=AC$1),INDEX(Reliability!H$23:H$50,MATCH($S470,Reliability!$C$23:$C$50,0)),0),0)*IF($T470="n/a",$D470*$Y470,$G470)+IFERROR(IF(AND($V470&lt;=AC$1,$W470&gt;=AC$1),INDEX(Reliability!H$23:H$50,MATCH($T470,Reliability!$C$23:$C$50,0)),0),0)*$H470*$X470*$Y470),$D470)*$R470</f>
        <v>0.79128017444413046</v>
      </c>
      <c r="AD470" s="99">
        <f>MIN((IFERROR(IF(AND($V470&lt;=AD$1,$W470&gt;=AD$1),INDEX(Reliability!I$23:I$50,MATCH($S470,Reliability!$C$23:$C$50,0)),0),0)*IF($T470="n/a",$D470*$Y470,$G470)+IFERROR(IF(AND($V470&lt;=AD$1,$W470&gt;=AD$1),INDEX(Reliability!I$23:I$50,MATCH($T470,Reliability!$C$23:$C$50,0)),0),0)*$H470*$X470*$Y470),$D470)*$R470</f>
        <v>0.65262729722907764</v>
      </c>
      <c r="AE470" s="99">
        <f>MIN((IFERROR(IF(AND($V470&lt;=AE$1,$W470&gt;=AE$1),INDEX(Reliability!J$23:J$50,MATCH($S470,Reliability!$C$23:$C$50,0)),0),0)*IF($T470="n/a",$D470*$Y470,$G470)+IFERROR(IF(AND($V470&lt;=AE$1,$W470&gt;=AE$1),INDEX(Reliability!J$23:J$50,MATCH($T470,Reliability!$C$23:$C$50,0)),0),0)*$H470*$X470*$Y470),$D470)*$R470</f>
        <v>0.60517643914558461</v>
      </c>
      <c r="AF470" s="99">
        <f>MIN((IFERROR(IF(AND($V470&lt;=AF$1,$W470&gt;=AF$1),INDEX(Reliability!K$23:K$50,MATCH($S470,Reliability!$C$23:$C$50,0)),0),0)*IF($T470="n/a",$D470*$Y470,$G470)+IFERROR(IF(AND($V470&lt;=AF$1,$W470&gt;=AF$1),INDEX(Reliability!K$23:K$50,MATCH($T470,Reliability!$C$23:$C$50,0)),0),0)*$H470*$X470*$Y470),$D470)*$R470</f>
        <v>0.55772558106209147</v>
      </c>
      <c r="AG470" s="99">
        <f>MIN((IFERROR(IF(AND($V470&lt;=AG$1,$W470&gt;=AG$1),INDEX(Reliability!L$23:L$50,MATCH($S470,Reliability!$C$23:$C$50,0)),0),0)*IF($T470="n/a",$D470*$Y470,$G470)+IFERROR(IF(AND($V470&lt;=AG$1,$W470&gt;=AG$1),INDEX(Reliability!L$23:L$50,MATCH($T470,Reliability!$C$23:$C$50,0)),0),0)*$H470*$X470*$Y470),$D470)*$R470</f>
        <v>0.54730046484967321</v>
      </c>
      <c r="AH470" s="99">
        <f>MIN((IFERROR(IF(AND($V470&lt;=AH$1,$W470&gt;=AH$1),INDEX(Reliability!M$23:M$50,MATCH($S470,Reliability!$C$23:$C$50,0)),0),0)*IF($T470="n/a",$D470*$Y470,$G470)+IFERROR(IF(AND($V470&lt;=AH$1,$W470&gt;=AH$1),INDEX(Reliability!M$23:M$50,MATCH($T470,Reliability!$C$23:$C$50,0)),0),0)*$H470*$X470*$Y470),$D470)*$R470</f>
        <v>0.53687534863725483</v>
      </c>
      <c r="AI470" s="99">
        <f>MIN((IFERROR(IF(AND($V470&lt;=AI$1,$W470&gt;=AI$1),INDEX(Reliability!N$23:N$50,MATCH($S470,Reliability!$C$23:$C$50,0)),0),0)*IF($T470="n/a",$D470*$Y470,$G470)+IFERROR(IF(AND($V470&lt;=AI$1,$W470&gt;=AI$1),INDEX(Reliability!N$23:N$50,MATCH($T470,Reliability!$C$23:$C$50,0)),0),0)*$H470*$X470*$Y470),$D470)*$R470</f>
        <v>0.52645023242483646</v>
      </c>
      <c r="AJ470" s="99">
        <f>MIN((IFERROR(IF(AND($V470&lt;=AJ$1,$W470&gt;=AJ$1),INDEX(Reliability!O$23:O$50,MATCH($S470,Reliability!$C$23:$C$50,0)),0),0)*IF($T470="n/a",$D470*$Y470,$G470)+IFERROR(IF(AND($V470&lt;=AJ$1,$W470&gt;=AJ$1),INDEX(Reliability!O$23:O$50,MATCH($T470,Reliability!$C$23:$C$50,0)),0),0)*$H470*$X470*$Y470),$D470)*$R470</f>
        <v>0.5160251162124182</v>
      </c>
      <c r="AK470" s="99">
        <f>MIN((IFERROR(IF(AND($V470&lt;=AK$1,$W470&gt;=AK$1),INDEX(Reliability!P$23:P$50,MATCH($S470,Reliability!$C$23:$C$50,0)),0),0)*IF($T470="n/a",$D470*$Y470,$G470)+IFERROR(IF(AND($V470&lt;=AK$1,$W470&gt;=AK$1),INDEX(Reliability!P$23:P$50,MATCH($T470,Reliability!$C$23:$C$50,0)),0),0)*$H470*$X470*$Y470),$D470)*$R470</f>
        <v>0.50560000000000005</v>
      </c>
    </row>
    <row r="471" spans="2:37" x14ac:dyDescent="0.25">
      <c r="B471" s="118" t="str">
        <f>unique_contracts!B466</f>
        <v>AVENAL_6_AVSLR1</v>
      </c>
      <c r="C471" s="99" t="str">
        <f>unique_contracts!D466</f>
        <v>Online</v>
      </c>
      <c r="D471" s="117">
        <f>unique_contracts!J466</f>
        <v>7.9</v>
      </c>
      <c r="E471" s="99">
        <f>unique_contracts!M466</f>
        <v>0</v>
      </c>
      <c r="F471" s="99">
        <f>unique_contracts!N466</f>
        <v>0</v>
      </c>
      <c r="G471" s="99">
        <f>unique_contracts!P466</f>
        <v>0</v>
      </c>
      <c r="H471" s="99">
        <f>unique_contracts!R466</f>
        <v>0</v>
      </c>
      <c r="I471" s="99">
        <f>unique_contracts!V466</f>
        <v>0</v>
      </c>
      <c r="J471" s="118" t="str">
        <f>unique_contracts!AB466</f>
        <v>Buy</v>
      </c>
      <c r="K471" s="99">
        <f>unique_contracts!AM466</f>
        <v>2017</v>
      </c>
      <c r="L471" s="99">
        <f>unique_contracts!AN466</f>
        <v>3</v>
      </c>
      <c r="M471" s="99">
        <f>unique_contracts!AO466</f>
        <v>10</v>
      </c>
      <c r="N471" s="99">
        <f>unique_contracts!AP466</f>
        <v>2037</v>
      </c>
      <c r="O471" s="99">
        <f>unique_contracts!AQ466</f>
        <v>3</v>
      </c>
      <c r="P471" s="99">
        <f>unique_contracts!AR466</f>
        <v>9</v>
      </c>
      <c r="Q471" s="99" t="str">
        <f>unique_contracts!BP466</f>
        <v>EnergyCapacity</v>
      </c>
      <c r="R471" s="99">
        <f t="shared" si="49"/>
        <v>1</v>
      </c>
      <c r="S471" s="99" t="str">
        <f>IFERROR(IF(AND(I471&gt;0,E471="NotHybrid"),_xlfn.CONCAT(MAX(MIN(ROUNDDOWN(I471/D471,0),8),4),INDEX(resources!$G:$G,MATCH(B471,resources!$A:$A,0))),INDEX(resources!$G:$G,MATCH(B471,resources!$A:$A,0))),"n/a")</f>
        <v>utility_pv</v>
      </c>
      <c r="T471" s="99" t="str">
        <f t="shared" si="50"/>
        <v>n/a</v>
      </c>
      <c r="U471" s="99" t="str">
        <f t="shared" si="51"/>
        <v>utility_pv</v>
      </c>
      <c r="V471" s="99">
        <f t="shared" si="52"/>
        <v>2017</v>
      </c>
      <c r="W471" s="99">
        <f t="shared" si="53"/>
        <v>2036</v>
      </c>
      <c r="X471" s="116">
        <f t="shared" si="54"/>
        <v>1</v>
      </c>
      <c r="Y471" s="116">
        <f t="shared" si="55"/>
        <v>1</v>
      </c>
      <c r="Z471" s="99">
        <f>MIN((IFERROR(IF(AND($V471&lt;=Z$1,$W471&gt;=Z$1),INDEX(Reliability!E$23:E$50,MATCH($S471,Reliability!$C$23:$C$50,0)),0),0)*IF($T471="n/a",$D471*$Y471,$G471)+IFERROR(IF(AND($V471&lt;=Z$1,$W471&gt;=Z$1),INDEX(Reliability!E$23:E$50,MATCH($T471,Reliability!$C$23:$C$50,0)),0),0)*$H471*$X471*$Y471),$D471)*$R471</f>
        <v>0.98233214826727877</v>
      </c>
      <c r="AA471" s="99">
        <f>MIN((IFERROR(IF(AND($V471&lt;=AA$1,$W471&gt;=AA$1),INDEX(Reliability!F$23:F$50,MATCH($S471,Reliability!$C$23:$C$50,0)),0),0)*IF($T471="n/a",$D471*$Y471,$G471)+IFERROR(IF(AND($V471&lt;=AA$1,$W471&gt;=AA$1),INDEX(Reliability!F$23:F$50,MATCH($T471,Reliability!$C$23:$C$50,0)),0),0)*$H471*$X471*$Y471),$D471)*$R471</f>
        <v>0.95613259996323108</v>
      </c>
      <c r="AB471" s="99">
        <f>MIN((IFERROR(IF(AND($V471&lt;=AB$1,$W471&gt;=AB$1),INDEX(Reliability!G$23:G$50,MATCH($S471,Reliability!$C$23:$C$50,0)),0),0)*IF($T471="n/a",$D471*$Y471,$G471)+IFERROR(IF(AND($V471&lt;=AB$1,$W471&gt;=AB$1),INDEX(Reliability!G$23:G$50,MATCH($T471,Reliability!$C$23:$C$50,0)),0),0)*$H471*$X471*$Y471),$D471)*$R471</f>
        <v>0.92993305165918339</v>
      </c>
      <c r="AC471" s="99">
        <f>MIN((IFERROR(IF(AND($V471&lt;=AC$1,$W471&gt;=AC$1),INDEX(Reliability!H$23:H$50,MATCH($S471,Reliability!$C$23:$C$50,0)),0),0)*IF($T471="n/a",$D471*$Y471,$G471)+IFERROR(IF(AND($V471&lt;=AC$1,$W471&gt;=AC$1),INDEX(Reliability!H$23:H$50,MATCH($T471,Reliability!$C$23:$C$50,0)),0),0)*$H471*$X471*$Y471),$D471)*$R471</f>
        <v>0.79128017444413046</v>
      </c>
      <c r="AD471" s="99">
        <f>MIN((IFERROR(IF(AND($V471&lt;=AD$1,$W471&gt;=AD$1),INDEX(Reliability!I$23:I$50,MATCH($S471,Reliability!$C$23:$C$50,0)),0),0)*IF($T471="n/a",$D471*$Y471,$G471)+IFERROR(IF(AND($V471&lt;=AD$1,$W471&gt;=AD$1),INDEX(Reliability!I$23:I$50,MATCH($T471,Reliability!$C$23:$C$50,0)),0),0)*$H471*$X471*$Y471),$D471)*$R471</f>
        <v>0.65262729722907764</v>
      </c>
      <c r="AE471" s="99">
        <f>MIN((IFERROR(IF(AND($V471&lt;=AE$1,$W471&gt;=AE$1),INDEX(Reliability!J$23:J$50,MATCH($S471,Reliability!$C$23:$C$50,0)),0),0)*IF($T471="n/a",$D471*$Y471,$G471)+IFERROR(IF(AND($V471&lt;=AE$1,$W471&gt;=AE$1),INDEX(Reliability!J$23:J$50,MATCH($T471,Reliability!$C$23:$C$50,0)),0),0)*$H471*$X471*$Y471),$D471)*$R471</f>
        <v>0.60517643914558461</v>
      </c>
      <c r="AF471" s="99">
        <f>MIN((IFERROR(IF(AND($V471&lt;=AF$1,$W471&gt;=AF$1),INDEX(Reliability!K$23:K$50,MATCH($S471,Reliability!$C$23:$C$50,0)),0),0)*IF($T471="n/a",$D471*$Y471,$G471)+IFERROR(IF(AND($V471&lt;=AF$1,$W471&gt;=AF$1),INDEX(Reliability!K$23:K$50,MATCH($T471,Reliability!$C$23:$C$50,0)),0),0)*$H471*$X471*$Y471),$D471)*$R471</f>
        <v>0.55772558106209147</v>
      </c>
      <c r="AG471" s="99">
        <f>MIN((IFERROR(IF(AND($V471&lt;=AG$1,$W471&gt;=AG$1),INDEX(Reliability!L$23:L$50,MATCH($S471,Reliability!$C$23:$C$50,0)),0),0)*IF($T471="n/a",$D471*$Y471,$G471)+IFERROR(IF(AND($V471&lt;=AG$1,$W471&gt;=AG$1),INDEX(Reliability!L$23:L$50,MATCH($T471,Reliability!$C$23:$C$50,0)),0),0)*$H471*$X471*$Y471),$D471)*$R471</f>
        <v>0.54730046484967321</v>
      </c>
      <c r="AH471" s="99">
        <f>MIN((IFERROR(IF(AND($V471&lt;=AH$1,$W471&gt;=AH$1),INDEX(Reliability!M$23:M$50,MATCH($S471,Reliability!$C$23:$C$50,0)),0),0)*IF($T471="n/a",$D471*$Y471,$G471)+IFERROR(IF(AND($V471&lt;=AH$1,$W471&gt;=AH$1),INDEX(Reliability!M$23:M$50,MATCH($T471,Reliability!$C$23:$C$50,0)),0),0)*$H471*$X471*$Y471),$D471)*$R471</f>
        <v>0.53687534863725483</v>
      </c>
      <c r="AI471" s="99">
        <f>MIN((IFERROR(IF(AND($V471&lt;=AI$1,$W471&gt;=AI$1),INDEX(Reliability!N$23:N$50,MATCH($S471,Reliability!$C$23:$C$50,0)),0),0)*IF($T471="n/a",$D471*$Y471,$G471)+IFERROR(IF(AND($V471&lt;=AI$1,$W471&gt;=AI$1),INDEX(Reliability!N$23:N$50,MATCH($T471,Reliability!$C$23:$C$50,0)),0),0)*$H471*$X471*$Y471),$D471)*$R471</f>
        <v>0.52645023242483646</v>
      </c>
      <c r="AJ471" s="99">
        <f>MIN((IFERROR(IF(AND($V471&lt;=AJ$1,$W471&gt;=AJ$1),INDEX(Reliability!O$23:O$50,MATCH($S471,Reliability!$C$23:$C$50,0)),0),0)*IF($T471="n/a",$D471*$Y471,$G471)+IFERROR(IF(AND($V471&lt;=AJ$1,$W471&gt;=AJ$1),INDEX(Reliability!O$23:O$50,MATCH($T471,Reliability!$C$23:$C$50,0)),0),0)*$H471*$X471*$Y471),$D471)*$R471</f>
        <v>0.5160251162124182</v>
      </c>
      <c r="AK471" s="99">
        <f>MIN((IFERROR(IF(AND($V471&lt;=AK$1,$W471&gt;=AK$1),INDEX(Reliability!P$23:P$50,MATCH($S471,Reliability!$C$23:$C$50,0)),0),0)*IF($T471="n/a",$D471*$Y471,$G471)+IFERROR(IF(AND($V471&lt;=AK$1,$W471&gt;=AK$1),INDEX(Reliability!P$23:P$50,MATCH($T471,Reliability!$C$23:$C$50,0)),0),0)*$H471*$X471*$Y471),$D471)*$R471</f>
        <v>0.50560000000000005</v>
      </c>
    </row>
    <row r="472" spans="2:37" x14ac:dyDescent="0.25">
      <c r="B472" s="118" t="str">
        <f>unique_contracts!B467</f>
        <v>AVENAL_6_AVPARK</v>
      </c>
      <c r="C472" s="99" t="str">
        <f>unique_contracts!D467</f>
        <v>Online</v>
      </c>
      <c r="D472" s="117">
        <f>unique_contracts!J467</f>
        <v>6</v>
      </c>
      <c r="E472" s="99">
        <f>unique_contracts!M467</f>
        <v>0</v>
      </c>
      <c r="F472" s="99">
        <f>unique_contracts!N467</f>
        <v>0</v>
      </c>
      <c r="G472" s="99">
        <f>unique_contracts!P467</f>
        <v>0</v>
      </c>
      <c r="H472" s="99">
        <f>unique_contracts!R467</f>
        <v>0</v>
      </c>
      <c r="I472" s="99">
        <f>unique_contracts!V467</f>
        <v>0</v>
      </c>
      <c r="J472" s="118" t="str">
        <f>unique_contracts!AB467</f>
        <v>Buy</v>
      </c>
      <c r="K472" s="99">
        <f>unique_contracts!AM467</f>
        <v>2011</v>
      </c>
      <c r="L472" s="99">
        <f>unique_contracts!AN467</f>
        <v>8</v>
      </c>
      <c r="M472" s="99">
        <f>unique_contracts!AO467</f>
        <v>5</v>
      </c>
      <c r="N472" s="99">
        <f>unique_contracts!AP467</f>
        <v>2031</v>
      </c>
      <c r="O472" s="99">
        <f>unique_contracts!AQ467</f>
        <v>8</v>
      </c>
      <c r="P472" s="99">
        <f>unique_contracts!AR467</f>
        <v>4</v>
      </c>
      <c r="Q472" s="99" t="str">
        <f>unique_contracts!BP467</f>
        <v>EnergyCapacity</v>
      </c>
      <c r="R472" s="99">
        <f t="shared" si="49"/>
        <v>1</v>
      </c>
      <c r="S472" s="99" t="str">
        <f>IFERROR(IF(AND(I472&gt;0,E472="NotHybrid"),_xlfn.CONCAT(MAX(MIN(ROUNDDOWN(I472/D472,0),8),4),INDEX(resources!$G:$G,MATCH(B472,resources!$A:$A,0))),INDEX(resources!$G:$G,MATCH(B472,resources!$A:$A,0))),"n/a")</f>
        <v>utility_pv</v>
      </c>
      <c r="T472" s="99" t="str">
        <f t="shared" si="50"/>
        <v>n/a</v>
      </c>
      <c r="U472" s="99" t="str">
        <f t="shared" si="51"/>
        <v>utility_pv</v>
      </c>
      <c r="V472" s="99">
        <f t="shared" si="52"/>
        <v>2012</v>
      </c>
      <c r="W472" s="99">
        <f t="shared" si="53"/>
        <v>2030</v>
      </c>
      <c r="X472" s="116">
        <f t="shared" si="54"/>
        <v>1</v>
      </c>
      <c r="Y472" s="116">
        <f t="shared" si="55"/>
        <v>1</v>
      </c>
      <c r="Z472" s="99">
        <f>MIN((IFERROR(IF(AND($V472&lt;=Z$1,$W472&gt;=Z$1),INDEX(Reliability!E$23:E$50,MATCH($S472,Reliability!$C$23:$C$50,0)),0),0)*IF($T472="n/a",$D472*$Y472,$G472)+IFERROR(IF(AND($V472&lt;=Z$1,$W472&gt;=Z$1),INDEX(Reliability!E$23:E$50,MATCH($T472,Reliability!$C$23:$C$50,0)),0),0)*$H472*$X472*$Y472),$D472)*$R472</f>
        <v>0.74607504931692059</v>
      </c>
      <c r="AA472" s="99">
        <f>MIN((IFERROR(IF(AND($V472&lt;=AA$1,$W472&gt;=AA$1),INDEX(Reliability!F$23:F$50,MATCH($S472,Reliability!$C$23:$C$50,0)),0),0)*IF($T472="n/a",$D472*$Y472,$G472)+IFERROR(IF(AND($V472&lt;=AA$1,$W472&gt;=AA$1),INDEX(Reliability!F$23:F$50,MATCH($T472,Reliability!$C$23:$C$50,0)),0),0)*$H472*$X472*$Y472),$D472)*$R472</f>
        <v>0.72617665819992228</v>
      </c>
      <c r="AB472" s="99">
        <f>MIN((IFERROR(IF(AND($V472&lt;=AB$1,$W472&gt;=AB$1),INDEX(Reliability!G$23:G$50,MATCH($S472,Reliability!$C$23:$C$50,0)),0),0)*IF($T472="n/a",$D472*$Y472,$G472)+IFERROR(IF(AND($V472&lt;=AB$1,$W472&gt;=AB$1),INDEX(Reliability!G$23:G$50,MATCH($T472,Reliability!$C$23:$C$50,0)),0),0)*$H472*$X472*$Y472),$D472)*$R472</f>
        <v>0.70627826708292407</v>
      </c>
      <c r="AC472" s="99">
        <f>MIN((IFERROR(IF(AND($V472&lt;=AC$1,$W472&gt;=AC$1),INDEX(Reliability!H$23:H$50,MATCH($S472,Reliability!$C$23:$C$50,0)),0),0)*IF($T472="n/a",$D472*$Y472,$G472)+IFERROR(IF(AND($V472&lt;=AC$1,$W472&gt;=AC$1),INDEX(Reliability!H$23:H$50,MATCH($T472,Reliability!$C$23:$C$50,0)),0),0)*$H472*$X472*$Y472),$D472)*$R472</f>
        <v>0.60097228438794725</v>
      </c>
      <c r="AD472" s="99">
        <f>MIN((IFERROR(IF(AND($V472&lt;=AD$1,$W472&gt;=AD$1),INDEX(Reliability!I$23:I$50,MATCH($S472,Reliability!$C$23:$C$50,0)),0),0)*IF($T472="n/a",$D472*$Y472,$G472)+IFERROR(IF(AND($V472&lt;=AD$1,$W472&gt;=AD$1),INDEX(Reliability!I$23:I$50,MATCH($T472,Reliability!$C$23:$C$50,0)),0),0)*$H472*$X472*$Y472),$D472)*$R472</f>
        <v>0.49566630169297038</v>
      </c>
      <c r="AE472" s="99">
        <f>MIN((IFERROR(IF(AND($V472&lt;=AE$1,$W472&gt;=AE$1),INDEX(Reliability!J$23:J$50,MATCH($S472,Reliability!$C$23:$C$50,0)),0),0)*IF($T472="n/a",$D472*$Y472,$G472)+IFERROR(IF(AND($V472&lt;=AE$1,$W472&gt;=AE$1),INDEX(Reliability!J$23:J$50,MATCH($T472,Reliability!$C$23:$C$50,0)),0),0)*$H472*$X472*$Y472),$D472)*$R472</f>
        <v>0.45962767530044402</v>
      </c>
      <c r="AF472" s="99">
        <f>MIN((IFERROR(IF(AND($V472&lt;=AF$1,$W472&gt;=AF$1),INDEX(Reliability!K$23:K$50,MATCH($S472,Reliability!$C$23:$C$50,0)),0),0)*IF($T472="n/a",$D472*$Y472,$G472)+IFERROR(IF(AND($V472&lt;=AF$1,$W472&gt;=AF$1),INDEX(Reliability!K$23:K$50,MATCH($T472,Reliability!$C$23:$C$50,0)),0),0)*$H472*$X472*$Y472),$D472)*$R472</f>
        <v>0.4235890489079176</v>
      </c>
      <c r="AG472" s="99">
        <f>MIN((IFERROR(IF(AND($V472&lt;=AG$1,$W472&gt;=AG$1),INDEX(Reliability!L$23:L$50,MATCH($S472,Reliability!$C$23:$C$50,0)),0),0)*IF($T472="n/a",$D472*$Y472,$G472)+IFERROR(IF(AND($V472&lt;=AG$1,$W472&gt;=AG$1),INDEX(Reliability!L$23:L$50,MATCH($T472,Reliability!$C$23:$C$50,0)),0),0)*$H472*$X472*$Y472),$D472)*$R472</f>
        <v>0</v>
      </c>
      <c r="AH472" s="99">
        <f>MIN((IFERROR(IF(AND($V472&lt;=AH$1,$W472&gt;=AH$1),INDEX(Reliability!M$23:M$50,MATCH($S472,Reliability!$C$23:$C$50,0)),0),0)*IF($T472="n/a",$D472*$Y472,$G472)+IFERROR(IF(AND($V472&lt;=AH$1,$W472&gt;=AH$1),INDEX(Reliability!M$23:M$50,MATCH($T472,Reliability!$C$23:$C$50,0)),0),0)*$H472*$X472*$Y472),$D472)*$R472</f>
        <v>0</v>
      </c>
      <c r="AI472" s="99">
        <f>MIN((IFERROR(IF(AND($V472&lt;=AI$1,$W472&gt;=AI$1),INDEX(Reliability!N$23:N$50,MATCH($S472,Reliability!$C$23:$C$50,0)),0),0)*IF($T472="n/a",$D472*$Y472,$G472)+IFERROR(IF(AND($V472&lt;=AI$1,$W472&gt;=AI$1),INDEX(Reliability!N$23:N$50,MATCH($T472,Reliability!$C$23:$C$50,0)),0),0)*$H472*$X472*$Y472),$D472)*$R472</f>
        <v>0</v>
      </c>
      <c r="AJ472" s="99">
        <f>MIN((IFERROR(IF(AND($V472&lt;=AJ$1,$W472&gt;=AJ$1),INDEX(Reliability!O$23:O$50,MATCH($S472,Reliability!$C$23:$C$50,0)),0),0)*IF($T472="n/a",$D472*$Y472,$G472)+IFERROR(IF(AND($V472&lt;=AJ$1,$W472&gt;=AJ$1),INDEX(Reliability!O$23:O$50,MATCH($T472,Reliability!$C$23:$C$50,0)),0),0)*$H472*$X472*$Y472),$D472)*$R472</f>
        <v>0</v>
      </c>
      <c r="AK472" s="99">
        <f>MIN((IFERROR(IF(AND($V472&lt;=AK$1,$W472&gt;=AK$1),INDEX(Reliability!P$23:P$50,MATCH($S472,Reliability!$C$23:$C$50,0)),0),0)*IF($T472="n/a",$D472*$Y472,$G472)+IFERROR(IF(AND($V472&lt;=AK$1,$W472&gt;=AK$1),INDEX(Reliability!P$23:P$50,MATCH($T472,Reliability!$C$23:$C$50,0)),0),0)*$H472*$X472*$Y472),$D472)*$R472</f>
        <v>0</v>
      </c>
    </row>
    <row r="473" spans="2:37" x14ac:dyDescent="0.25">
      <c r="B473" s="118" t="str">
        <f>unique_contracts!B468</f>
        <v>ATWELL_1_SOLAR</v>
      </c>
      <c r="C473" s="99" t="str">
        <f>unique_contracts!D468</f>
        <v>Online</v>
      </c>
      <c r="D473" s="117">
        <f>unique_contracts!J468</f>
        <v>20</v>
      </c>
      <c r="E473" s="99">
        <f>unique_contracts!M468</f>
        <v>0</v>
      </c>
      <c r="F473" s="99">
        <f>unique_contracts!N468</f>
        <v>0</v>
      </c>
      <c r="G473" s="99">
        <f>unique_contracts!P468</f>
        <v>0</v>
      </c>
      <c r="H473" s="99">
        <f>unique_contracts!R468</f>
        <v>0</v>
      </c>
      <c r="I473" s="99">
        <f>unique_contracts!V468</f>
        <v>0</v>
      </c>
      <c r="J473" s="118" t="str">
        <f>unique_contracts!AB468</f>
        <v>Buy</v>
      </c>
      <c r="K473" s="99">
        <f>unique_contracts!AM468</f>
        <v>2013</v>
      </c>
      <c r="L473" s="99">
        <f>unique_contracts!AN468</f>
        <v>3</v>
      </c>
      <c r="M473" s="99">
        <f>unique_contracts!AO468</f>
        <v>12</v>
      </c>
      <c r="N473" s="99">
        <f>unique_contracts!AP468</f>
        <v>2038</v>
      </c>
      <c r="O473" s="99">
        <f>unique_contracts!AQ468</f>
        <v>3</v>
      </c>
      <c r="P473" s="99">
        <f>unique_contracts!AR468</f>
        <v>11</v>
      </c>
      <c r="Q473" s="99" t="str">
        <f>unique_contracts!BP468</f>
        <v>EnergyCapacity</v>
      </c>
      <c r="R473" s="99">
        <f t="shared" si="49"/>
        <v>1</v>
      </c>
      <c r="S473" s="99" t="str">
        <f>IFERROR(IF(AND(I473&gt;0,E473="NotHybrid"),_xlfn.CONCAT(MAX(MIN(ROUNDDOWN(I473/D473,0),8),4),INDEX(resources!$G:$G,MATCH(B473,resources!$A:$A,0))),INDEX(resources!$G:$G,MATCH(B473,resources!$A:$A,0))),"n/a")</f>
        <v>utility_pv</v>
      </c>
      <c r="T473" s="99" t="str">
        <f t="shared" si="50"/>
        <v>n/a</v>
      </c>
      <c r="U473" s="99" t="str">
        <f t="shared" si="51"/>
        <v>utility_pv</v>
      </c>
      <c r="V473" s="99">
        <f t="shared" si="52"/>
        <v>2013</v>
      </c>
      <c r="W473" s="99">
        <f t="shared" si="53"/>
        <v>2037</v>
      </c>
      <c r="X473" s="116">
        <f t="shared" si="54"/>
        <v>1</v>
      </c>
      <c r="Y473" s="116">
        <f t="shared" si="55"/>
        <v>1</v>
      </c>
      <c r="Z473" s="99">
        <f>MIN((IFERROR(IF(AND($V473&lt;=Z$1,$W473&gt;=Z$1),INDEX(Reliability!E$23:E$50,MATCH($S473,Reliability!$C$23:$C$50,0)),0),0)*IF($T473="n/a",$D473*$Y473,$G473)+IFERROR(IF(AND($V473&lt;=Z$1,$W473&gt;=Z$1),INDEX(Reliability!E$23:E$50,MATCH($T473,Reliability!$C$23:$C$50,0)),0),0)*$H473*$X473*$Y473),$D473)*$R473</f>
        <v>2.4869168310564018</v>
      </c>
      <c r="AA473" s="99">
        <f>MIN((IFERROR(IF(AND($V473&lt;=AA$1,$W473&gt;=AA$1),INDEX(Reliability!F$23:F$50,MATCH($S473,Reliability!$C$23:$C$50,0)),0),0)*IF($T473="n/a",$D473*$Y473,$G473)+IFERROR(IF(AND($V473&lt;=AA$1,$W473&gt;=AA$1),INDEX(Reliability!F$23:F$50,MATCH($T473,Reliability!$C$23:$C$50,0)),0),0)*$H473*$X473*$Y473),$D473)*$R473</f>
        <v>2.4205888606664079</v>
      </c>
      <c r="AB473" s="99">
        <f>MIN((IFERROR(IF(AND($V473&lt;=AB$1,$W473&gt;=AB$1),INDEX(Reliability!G$23:G$50,MATCH($S473,Reliability!$C$23:$C$50,0)),0),0)*IF($T473="n/a",$D473*$Y473,$G473)+IFERROR(IF(AND($V473&lt;=AB$1,$W473&gt;=AB$1),INDEX(Reliability!G$23:G$50,MATCH($T473,Reliability!$C$23:$C$50,0)),0),0)*$H473*$X473*$Y473),$D473)*$R473</f>
        <v>2.3542608902764135</v>
      </c>
      <c r="AC473" s="99">
        <f>MIN((IFERROR(IF(AND($V473&lt;=AC$1,$W473&gt;=AC$1),INDEX(Reliability!H$23:H$50,MATCH($S473,Reliability!$C$23:$C$50,0)),0),0)*IF($T473="n/a",$D473*$Y473,$G473)+IFERROR(IF(AND($V473&lt;=AC$1,$W473&gt;=AC$1),INDEX(Reliability!H$23:H$50,MATCH($T473,Reliability!$C$23:$C$50,0)),0),0)*$H473*$X473*$Y473),$D473)*$R473</f>
        <v>2.0032409479598239</v>
      </c>
      <c r="AD473" s="99">
        <f>MIN((IFERROR(IF(AND($V473&lt;=AD$1,$W473&gt;=AD$1),INDEX(Reliability!I$23:I$50,MATCH($S473,Reliability!$C$23:$C$50,0)),0),0)*IF($T473="n/a",$D473*$Y473,$G473)+IFERROR(IF(AND($V473&lt;=AD$1,$W473&gt;=AD$1),INDEX(Reliability!I$23:I$50,MATCH($T473,Reliability!$C$23:$C$50,0)),0),0)*$H473*$X473*$Y473),$D473)*$R473</f>
        <v>1.6522210056432347</v>
      </c>
      <c r="AE473" s="99">
        <f>MIN((IFERROR(IF(AND($V473&lt;=AE$1,$W473&gt;=AE$1),INDEX(Reliability!J$23:J$50,MATCH($S473,Reliability!$C$23:$C$50,0)),0),0)*IF($T473="n/a",$D473*$Y473,$G473)+IFERROR(IF(AND($V473&lt;=AE$1,$W473&gt;=AE$1),INDEX(Reliability!J$23:J$50,MATCH($T473,Reliability!$C$23:$C$50,0)),0),0)*$H473*$X473*$Y473),$D473)*$R473</f>
        <v>1.5320922510014801</v>
      </c>
      <c r="AF473" s="99">
        <f>MIN((IFERROR(IF(AND($V473&lt;=AF$1,$W473&gt;=AF$1),INDEX(Reliability!K$23:K$50,MATCH($S473,Reliability!$C$23:$C$50,0)),0),0)*IF($T473="n/a",$D473*$Y473,$G473)+IFERROR(IF(AND($V473&lt;=AF$1,$W473&gt;=AF$1),INDEX(Reliability!K$23:K$50,MATCH($T473,Reliability!$C$23:$C$50,0)),0),0)*$H473*$X473*$Y473),$D473)*$R473</f>
        <v>1.4119634963597252</v>
      </c>
      <c r="AG473" s="99">
        <f>MIN((IFERROR(IF(AND($V473&lt;=AG$1,$W473&gt;=AG$1),INDEX(Reliability!L$23:L$50,MATCH($S473,Reliability!$C$23:$C$50,0)),0),0)*IF($T473="n/a",$D473*$Y473,$G473)+IFERROR(IF(AND($V473&lt;=AG$1,$W473&gt;=AG$1),INDEX(Reliability!L$23:L$50,MATCH($T473,Reliability!$C$23:$C$50,0)),0),0)*$H473*$X473*$Y473),$D473)*$R473</f>
        <v>1.3855707970877802</v>
      </c>
      <c r="AH473" s="99">
        <f>MIN((IFERROR(IF(AND($V473&lt;=AH$1,$W473&gt;=AH$1),INDEX(Reliability!M$23:M$50,MATCH($S473,Reliability!$C$23:$C$50,0)),0),0)*IF($T473="n/a",$D473*$Y473,$G473)+IFERROR(IF(AND($V473&lt;=AH$1,$W473&gt;=AH$1),INDEX(Reliability!M$23:M$50,MATCH($T473,Reliability!$C$23:$C$50,0)),0),0)*$H473*$X473*$Y473),$D473)*$R473</f>
        <v>1.359178097815835</v>
      </c>
      <c r="AI473" s="99">
        <f>MIN((IFERROR(IF(AND($V473&lt;=AI$1,$W473&gt;=AI$1),INDEX(Reliability!N$23:N$50,MATCH($S473,Reliability!$C$23:$C$50,0)),0),0)*IF($T473="n/a",$D473*$Y473,$G473)+IFERROR(IF(AND($V473&lt;=AI$1,$W473&gt;=AI$1),INDEX(Reliability!N$23:N$50,MATCH($T473,Reliability!$C$23:$C$50,0)),0),0)*$H473*$X473*$Y473),$D473)*$R473</f>
        <v>1.3327853985438898</v>
      </c>
      <c r="AJ473" s="99">
        <f>MIN((IFERROR(IF(AND($V473&lt;=AJ$1,$W473&gt;=AJ$1),INDEX(Reliability!O$23:O$50,MATCH($S473,Reliability!$C$23:$C$50,0)),0),0)*IF($T473="n/a",$D473*$Y473,$G473)+IFERROR(IF(AND($V473&lt;=AJ$1,$W473&gt;=AJ$1),INDEX(Reliability!O$23:O$50,MATCH($T473,Reliability!$C$23:$C$50,0)),0),0)*$H473*$X473*$Y473),$D473)*$R473</f>
        <v>1.3063926992719446</v>
      </c>
      <c r="AK473" s="99">
        <f>MIN((IFERROR(IF(AND($V473&lt;=AK$1,$W473&gt;=AK$1),INDEX(Reliability!P$23:P$50,MATCH($S473,Reliability!$C$23:$C$50,0)),0),0)*IF($T473="n/a",$D473*$Y473,$G473)+IFERROR(IF(AND($V473&lt;=AK$1,$W473&gt;=AK$1),INDEX(Reliability!P$23:P$50,MATCH($T473,Reliability!$C$23:$C$50,0)),0),0)*$H473*$X473*$Y473),$D473)*$R473</f>
        <v>1.28</v>
      </c>
    </row>
    <row r="474" spans="2:37" x14ac:dyDescent="0.25">
      <c r="B474" s="118" t="str">
        <f>unique_contracts!B469</f>
        <v>ASTORA_2_SOLAR1</v>
      </c>
      <c r="C474" s="99" t="str">
        <f>unique_contracts!D469</f>
        <v>Online</v>
      </c>
      <c r="D474" s="117">
        <f>unique_contracts!J469</f>
        <v>100</v>
      </c>
      <c r="E474" s="99">
        <f>unique_contracts!M469</f>
        <v>0</v>
      </c>
      <c r="F474" s="99">
        <f>unique_contracts!N469</f>
        <v>0</v>
      </c>
      <c r="G474" s="99">
        <f>unique_contracts!P469</f>
        <v>0</v>
      </c>
      <c r="H474" s="99">
        <f>unique_contracts!R469</f>
        <v>0</v>
      </c>
      <c r="I474" s="99">
        <f>unique_contracts!V469</f>
        <v>0</v>
      </c>
      <c r="J474" s="118" t="str">
        <f>unique_contracts!AB469</f>
        <v>Buy</v>
      </c>
      <c r="K474" s="99">
        <f>unique_contracts!AM469</f>
        <v>2019</v>
      </c>
      <c r="L474" s="99">
        <f>unique_contracts!AN469</f>
        <v>1</v>
      </c>
      <c r="M474" s="99">
        <f>unique_contracts!AO469</f>
        <v>3</v>
      </c>
      <c r="N474" s="99">
        <f>unique_contracts!AP469</f>
        <v>2034</v>
      </c>
      <c r="O474" s="99">
        <f>unique_contracts!AQ469</f>
        <v>1</v>
      </c>
      <c r="P474" s="99">
        <f>unique_contracts!AR469</f>
        <v>2</v>
      </c>
      <c r="Q474" s="99" t="str">
        <f>unique_contracts!BP469</f>
        <v>EnergyCapacity</v>
      </c>
      <c r="R474" s="99">
        <f t="shared" si="49"/>
        <v>1</v>
      </c>
      <c r="S474" s="99" t="str">
        <f>IFERROR(IF(AND(I474&gt;0,E474="NotHybrid"),_xlfn.CONCAT(MAX(MIN(ROUNDDOWN(I474/D474,0),8),4),INDEX(resources!$G:$G,MATCH(B474,resources!$A:$A,0))),INDEX(resources!$G:$G,MATCH(B474,resources!$A:$A,0))),"n/a")</f>
        <v>utility_pv</v>
      </c>
      <c r="T474" s="99" t="str">
        <f t="shared" si="50"/>
        <v>n/a</v>
      </c>
      <c r="U474" s="99" t="str">
        <f t="shared" si="51"/>
        <v>utility_pv</v>
      </c>
      <c r="V474" s="99">
        <f t="shared" si="52"/>
        <v>2019</v>
      </c>
      <c r="W474" s="99">
        <f t="shared" si="53"/>
        <v>2033</v>
      </c>
      <c r="X474" s="116">
        <f t="shared" si="54"/>
        <v>1</v>
      </c>
      <c r="Y474" s="116">
        <f t="shared" si="55"/>
        <v>1</v>
      </c>
      <c r="Z474" s="99">
        <f>MIN((IFERROR(IF(AND($V474&lt;=Z$1,$W474&gt;=Z$1),INDEX(Reliability!E$23:E$50,MATCH($S474,Reliability!$C$23:$C$50,0)),0),0)*IF($T474="n/a",$D474*$Y474,$G474)+IFERROR(IF(AND($V474&lt;=Z$1,$W474&gt;=Z$1),INDEX(Reliability!E$23:E$50,MATCH($T474,Reliability!$C$23:$C$50,0)),0),0)*$H474*$X474*$Y474),$D474)*$R474</f>
        <v>12.434584155282009</v>
      </c>
      <c r="AA474" s="99">
        <f>MIN((IFERROR(IF(AND($V474&lt;=AA$1,$W474&gt;=AA$1),INDEX(Reliability!F$23:F$50,MATCH($S474,Reliability!$C$23:$C$50,0)),0),0)*IF($T474="n/a",$D474*$Y474,$G474)+IFERROR(IF(AND($V474&lt;=AA$1,$W474&gt;=AA$1),INDEX(Reliability!F$23:F$50,MATCH($T474,Reliability!$C$23:$C$50,0)),0),0)*$H474*$X474*$Y474),$D474)*$R474</f>
        <v>12.102944303332039</v>
      </c>
      <c r="AB474" s="99">
        <f>MIN((IFERROR(IF(AND($V474&lt;=AB$1,$W474&gt;=AB$1),INDEX(Reliability!G$23:G$50,MATCH($S474,Reliability!$C$23:$C$50,0)),0),0)*IF($T474="n/a",$D474*$Y474,$G474)+IFERROR(IF(AND($V474&lt;=AB$1,$W474&gt;=AB$1),INDEX(Reliability!G$23:G$50,MATCH($T474,Reliability!$C$23:$C$50,0)),0),0)*$H474*$X474*$Y474),$D474)*$R474</f>
        <v>11.771304451382068</v>
      </c>
      <c r="AC474" s="99">
        <f>MIN((IFERROR(IF(AND($V474&lt;=AC$1,$W474&gt;=AC$1),INDEX(Reliability!H$23:H$50,MATCH($S474,Reliability!$C$23:$C$50,0)),0),0)*IF($T474="n/a",$D474*$Y474,$G474)+IFERROR(IF(AND($V474&lt;=AC$1,$W474&gt;=AC$1),INDEX(Reliability!H$23:H$50,MATCH($T474,Reliability!$C$23:$C$50,0)),0),0)*$H474*$X474*$Y474),$D474)*$R474</f>
        <v>10.01620473979912</v>
      </c>
      <c r="AD474" s="99">
        <f>MIN((IFERROR(IF(AND($V474&lt;=AD$1,$W474&gt;=AD$1),INDEX(Reliability!I$23:I$50,MATCH($S474,Reliability!$C$23:$C$50,0)),0),0)*IF($T474="n/a",$D474*$Y474,$G474)+IFERROR(IF(AND($V474&lt;=AD$1,$W474&gt;=AD$1),INDEX(Reliability!I$23:I$50,MATCH($T474,Reliability!$C$23:$C$50,0)),0),0)*$H474*$X474*$Y474),$D474)*$R474</f>
        <v>8.2611050282161731</v>
      </c>
      <c r="AE474" s="99">
        <f>MIN((IFERROR(IF(AND($V474&lt;=AE$1,$W474&gt;=AE$1),INDEX(Reliability!J$23:J$50,MATCH($S474,Reliability!$C$23:$C$50,0)),0),0)*IF($T474="n/a",$D474*$Y474,$G474)+IFERROR(IF(AND($V474&lt;=AE$1,$W474&gt;=AE$1),INDEX(Reliability!J$23:J$50,MATCH($T474,Reliability!$C$23:$C$50,0)),0),0)*$H474*$X474*$Y474),$D474)*$R474</f>
        <v>7.6604612550073998</v>
      </c>
      <c r="AF474" s="99">
        <f>MIN((IFERROR(IF(AND($V474&lt;=AF$1,$W474&gt;=AF$1),INDEX(Reliability!K$23:K$50,MATCH($S474,Reliability!$C$23:$C$50,0)),0),0)*IF($T474="n/a",$D474*$Y474,$G474)+IFERROR(IF(AND($V474&lt;=AF$1,$W474&gt;=AF$1),INDEX(Reliability!K$23:K$50,MATCH($T474,Reliability!$C$23:$C$50,0)),0),0)*$H474*$X474*$Y474),$D474)*$R474</f>
        <v>7.0598174817986266</v>
      </c>
      <c r="AG474" s="99">
        <f>MIN((IFERROR(IF(AND($V474&lt;=AG$1,$W474&gt;=AG$1),INDEX(Reliability!L$23:L$50,MATCH($S474,Reliability!$C$23:$C$50,0)),0),0)*IF($T474="n/a",$D474*$Y474,$G474)+IFERROR(IF(AND($V474&lt;=AG$1,$W474&gt;=AG$1),INDEX(Reliability!L$23:L$50,MATCH($T474,Reliability!$C$23:$C$50,0)),0),0)*$H474*$X474*$Y474),$D474)*$R474</f>
        <v>6.9278539854389001</v>
      </c>
      <c r="AH474" s="99">
        <f>MIN((IFERROR(IF(AND($V474&lt;=AH$1,$W474&gt;=AH$1),INDEX(Reliability!M$23:M$50,MATCH($S474,Reliability!$C$23:$C$50,0)),0),0)*IF($T474="n/a",$D474*$Y474,$G474)+IFERROR(IF(AND($V474&lt;=AH$1,$W474&gt;=AH$1),INDEX(Reliability!M$23:M$50,MATCH($T474,Reliability!$C$23:$C$50,0)),0),0)*$H474*$X474*$Y474),$D474)*$R474</f>
        <v>6.7958904890791745</v>
      </c>
      <c r="AI474" s="99">
        <f>MIN((IFERROR(IF(AND($V474&lt;=AI$1,$W474&gt;=AI$1),INDEX(Reliability!N$23:N$50,MATCH($S474,Reliability!$C$23:$C$50,0)),0),0)*IF($T474="n/a",$D474*$Y474,$G474)+IFERROR(IF(AND($V474&lt;=AI$1,$W474&gt;=AI$1),INDEX(Reliability!N$23:N$50,MATCH($T474,Reliability!$C$23:$C$50,0)),0),0)*$H474*$X474*$Y474),$D474)*$R474</f>
        <v>6.6639269927194489</v>
      </c>
      <c r="AJ474" s="99">
        <f>MIN((IFERROR(IF(AND($V474&lt;=AJ$1,$W474&gt;=AJ$1),INDEX(Reliability!O$23:O$50,MATCH($S474,Reliability!$C$23:$C$50,0)),0),0)*IF($T474="n/a",$D474*$Y474,$G474)+IFERROR(IF(AND($V474&lt;=AJ$1,$W474&gt;=AJ$1),INDEX(Reliability!O$23:O$50,MATCH($T474,Reliability!$C$23:$C$50,0)),0),0)*$H474*$X474*$Y474),$D474)*$R474</f>
        <v>0</v>
      </c>
      <c r="AK474" s="99">
        <f>MIN((IFERROR(IF(AND($V474&lt;=AK$1,$W474&gt;=AK$1),INDEX(Reliability!P$23:P$50,MATCH($S474,Reliability!$C$23:$C$50,0)),0),0)*IF($T474="n/a",$D474*$Y474,$G474)+IFERROR(IF(AND($V474&lt;=AK$1,$W474&gt;=AK$1),INDEX(Reliability!P$23:P$50,MATCH($T474,Reliability!$C$23:$C$50,0)),0),0)*$H474*$X474*$Y474),$D474)*$R474</f>
        <v>0</v>
      </c>
    </row>
    <row r="475" spans="2:37" x14ac:dyDescent="0.25">
      <c r="B475" s="118" t="str">
        <f>unique_contracts!B470</f>
        <v>ARVINN_6_ORION1</v>
      </c>
      <c r="C475" s="99" t="str">
        <f>unique_contracts!D470</f>
        <v>Online</v>
      </c>
      <c r="D475" s="117">
        <f>unique_contracts!J470</f>
        <v>12</v>
      </c>
      <c r="E475" s="99">
        <f>unique_contracts!M470</f>
        <v>0</v>
      </c>
      <c r="F475" s="99">
        <f>unique_contracts!N470</f>
        <v>0</v>
      </c>
      <c r="G475" s="99">
        <f>unique_contracts!P470</f>
        <v>0</v>
      </c>
      <c r="H475" s="99">
        <f>unique_contracts!R470</f>
        <v>0</v>
      </c>
      <c r="I475" s="99">
        <f>unique_contracts!V470</f>
        <v>0</v>
      </c>
      <c r="J475" s="118" t="str">
        <f>unique_contracts!AB470</f>
        <v>Buy</v>
      </c>
      <c r="K475" s="99">
        <f>unique_contracts!AM470</f>
        <v>2014</v>
      </c>
      <c r="L475" s="99">
        <f>unique_contracts!AN470</f>
        <v>6</v>
      </c>
      <c r="M475" s="99">
        <f>unique_contracts!AO470</f>
        <v>26</v>
      </c>
      <c r="N475" s="99">
        <f>unique_contracts!AP470</f>
        <v>2034</v>
      </c>
      <c r="O475" s="99">
        <f>unique_contracts!AQ470</f>
        <v>6</v>
      </c>
      <c r="P475" s="99">
        <f>unique_contracts!AR470</f>
        <v>25</v>
      </c>
      <c r="Q475" s="99" t="str">
        <f>unique_contracts!BP470</f>
        <v>EnergyCapacity</v>
      </c>
      <c r="R475" s="99">
        <f t="shared" si="49"/>
        <v>1</v>
      </c>
      <c r="S475" s="99" t="str">
        <f>IFERROR(IF(AND(I475&gt;0,E475="NotHybrid"),_xlfn.CONCAT(MAX(MIN(ROUNDDOWN(I475/D475,0),8),4),INDEX(resources!$G:$G,MATCH(B475,resources!$A:$A,0))),INDEX(resources!$G:$G,MATCH(B475,resources!$A:$A,0))),"n/a")</f>
        <v>utility_pv</v>
      </c>
      <c r="T475" s="99" t="str">
        <f t="shared" si="50"/>
        <v>n/a</v>
      </c>
      <c r="U475" s="99" t="str">
        <f t="shared" si="51"/>
        <v>utility_pv</v>
      </c>
      <c r="V475" s="99">
        <f t="shared" si="52"/>
        <v>2015</v>
      </c>
      <c r="W475" s="99">
        <f t="shared" si="53"/>
        <v>2033</v>
      </c>
      <c r="X475" s="116">
        <f t="shared" si="54"/>
        <v>1</v>
      </c>
      <c r="Y475" s="116">
        <f t="shared" si="55"/>
        <v>1</v>
      </c>
      <c r="Z475" s="99">
        <f>MIN((IFERROR(IF(AND($V475&lt;=Z$1,$W475&gt;=Z$1),INDEX(Reliability!E$23:E$50,MATCH($S475,Reliability!$C$23:$C$50,0)),0),0)*IF($T475="n/a",$D475*$Y475,$G475)+IFERROR(IF(AND($V475&lt;=Z$1,$W475&gt;=Z$1),INDEX(Reliability!E$23:E$50,MATCH($T475,Reliability!$C$23:$C$50,0)),0),0)*$H475*$X475*$Y475),$D475)*$R475</f>
        <v>1.4921500986338412</v>
      </c>
      <c r="AA475" s="99">
        <f>MIN((IFERROR(IF(AND($V475&lt;=AA$1,$W475&gt;=AA$1),INDEX(Reliability!F$23:F$50,MATCH($S475,Reliability!$C$23:$C$50,0)),0),0)*IF($T475="n/a",$D475*$Y475,$G475)+IFERROR(IF(AND($V475&lt;=AA$1,$W475&gt;=AA$1),INDEX(Reliability!F$23:F$50,MATCH($T475,Reliability!$C$23:$C$50,0)),0),0)*$H475*$X475*$Y475),$D475)*$R475</f>
        <v>1.4523533163998446</v>
      </c>
      <c r="AB475" s="99">
        <f>MIN((IFERROR(IF(AND($V475&lt;=AB$1,$W475&gt;=AB$1),INDEX(Reliability!G$23:G$50,MATCH($S475,Reliability!$C$23:$C$50,0)),0),0)*IF($T475="n/a",$D475*$Y475,$G475)+IFERROR(IF(AND($V475&lt;=AB$1,$W475&gt;=AB$1),INDEX(Reliability!G$23:G$50,MATCH($T475,Reliability!$C$23:$C$50,0)),0),0)*$H475*$X475*$Y475),$D475)*$R475</f>
        <v>1.4125565341658481</v>
      </c>
      <c r="AC475" s="99">
        <f>MIN((IFERROR(IF(AND($V475&lt;=AC$1,$W475&gt;=AC$1),INDEX(Reliability!H$23:H$50,MATCH($S475,Reliability!$C$23:$C$50,0)),0),0)*IF($T475="n/a",$D475*$Y475,$G475)+IFERROR(IF(AND($V475&lt;=AC$1,$W475&gt;=AC$1),INDEX(Reliability!H$23:H$50,MATCH($T475,Reliability!$C$23:$C$50,0)),0),0)*$H475*$X475*$Y475),$D475)*$R475</f>
        <v>1.2019445687758945</v>
      </c>
      <c r="AD475" s="99">
        <f>MIN((IFERROR(IF(AND($V475&lt;=AD$1,$W475&gt;=AD$1),INDEX(Reliability!I$23:I$50,MATCH($S475,Reliability!$C$23:$C$50,0)),0),0)*IF($T475="n/a",$D475*$Y475,$G475)+IFERROR(IF(AND($V475&lt;=AD$1,$W475&gt;=AD$1),INDEX(Reliability!I$23:I$50,MATCH($T475,Reliability!$C$23:$C$50,0)),0),0)*$H475*$X475*$Y475),$D475)*$R475</f>
        <v>0.99133260338594076</v>
      </c>
      <c r="AE475" s="99">
        <f>MIN((IFERROR(IF(AND($V475&lt;=AE$1,$W475&gt;=AE$1),INDEX(Reliability!J$23:J$50,MATCH($S475,Reliability!$C$23:$C$50,0)),0),0)*IF($T475="n/a",$D475*$Y475,$G475)+IFERROR(IF(AND($V475&lt;=AE$1,$W475&gt;=AE$1),INDEX(Reliability!J$23:J$50,MATCH($T475,Reliability!$C$23:$C$50,0)),0),0)*$H475*$X475*$Y475),$D475)*$R475</f>
        <v>0.91925535060088803</v>
      </c>
      <c r="AF475" s="99">
        <f>MIN((IFERROR(IF(AND($V475&lt;=AF$1,$W475&gt;=AF$1),INDEX(Reliability!K$23:K$50,MATCH($S475,Reliability!$C$23:$C$50,0)),0),0)*IF($T475="n/a",$D475*$Y475,$G475)+IFERROR(IF(AND($V475&lt;=AF$1,$W475&gt;=AF$1),INDEX(Reliability!K$23:K$50,MATCH($T475,Reliability!$C$23:$C$50,0)),0),0)*$H475*$X475*$Y475),$D475)*$R475</f>
        <v>0.8471780978158352</v>
      </c>
      <c r="AG475" s="99">
        <f>MIN((IFERROR(IF(AND($V475&lt;=AG$1,$W475&gt;=AG$1),INDEX(Reliability!L$23:L$50,MATCH($S475,Reliability!$C$23:$C$50,0)),0),0)*IF($T475="n/a",$D475*$Y475,$G475)+IFERROR(IF(AND($V475&lt;=AG$1,$W475&gt;=AG$1),INDEX(Reliability!L$23:L$50,MATCH($T475,Reliability!$C$23:$C$50,0)),0),0)*$H475*$X475*$Y475),$D475)*$R475</f>
        <v>0.83134247825266805</v>
      </c>
      <c r="AH475" s="99">
        <f>MIN((IFERROR(IF(AND($V475&lt;=AH$1,$W475&gt;=AH$1),INDEX(Reliability!M$23:M$50,MATCH($S475,Reliability!$C$23:$C$50,0)),0),0)*IF($T475="n/a",$D475*$Y475,$G475)+IFERROR(IF(AND($V475&lt;=AH$1,$W475&gt;=AH$1),INDEX(Reliability!M$23:M$50,MATCH($T475,Reliability!$C$23:$C$50,0)),0),0)*$H475*$X475*$Y475),$D475)*$R475</f>
        <v>0.8155068586895009</v>
      </c>
      <c r="AI475" s="99">
        <f>MIN((IFERROR(IF(AND($V475&lt;=AI$1,$W475&gt;=AI$1),INDEX(Reliability!N$23:N$50,MATCH($S475,Reliability!$C$23:$C$50,0)),0),0)*IF($T475="n/a",$D475*$Y475,$G475)+IFERROR(IF(AND($V475&lt;=AI$1,$W475&gt;=AI$1),INDEX(Reliability!N$23:N$50,MATCH($T475,Reliability!$C$23:$C$50,0)),0),0)*$H475*$X475*$Y475),$D475)*$R475</f>
        <v>0.79967123912633387</v>
      </c>
      <c r="AJ475" s="99">
        <f>MIN((IFERROR(IF(AND($V475&lt;=AJ$1,$W475&gt;=AJ$1),INDEX(Reliability!O$23:O$50,MATCH($S475,Reliability!$C$23:$C$50,0)),0),0)*IF($T475="n/a",$D475*$Y475,$G475)+IFERROR(IF(AND($V475&lt;=AJ$1,$W475&gt;=AJ$1),INDEX(Reliability!O$23:O$50,MATCH($T475,Reliability!$C$23:$C$50,0)),0),0)*$H475*$X475*$Y475),$D475)*$R475</f>
        <v>0</v>
      </c>
      <c r="AK475" s="99">
        <f>MIN((IFERROR(IF(AND($V475&lt;=AK$1,$W475&gt;=AK$1),INDEX(Reliability!P$23:P$50,MATCH($S475,Reliability!$C$23:$C$50,0)),0),0)*IF($T475="n/a",$D475*$Y475,$G475)+IFERROR(IF(AND($V475&lt;=AK$1,$W475&gt;=AK$1),INDEX(Reliability!P$23:P$50,MATCH($T475,Reliability!$C$23:$C$50,0)),0),0)*$H475*$X475*$Y475),$D475)*$R475</f>
        <v>0</v>
      </c>
    </row>
    <row r="476" spans="2:37" x14ac:dyDescent="0.25">
      <c r="B476" s="118" t="str">
        <f>unique_contracts!B471</f>
        <v>ALPSLR_1_SPSSLR</v>
      </c>
      <c r="C476" s="99" t="str">
        <f>unique_contracts!D471</f>
        <v>Online</v>
      </c>
      <c r="D476" s="117">
        <f>unique_contracts!J471</f>
        <v>50</v>
      </c>
      <c r="E476" s="99">
        <f>unique_contracts!M471</f>
        <v>0</v>
      </c>
      <c r="F476" s="99">
        <f>unique_contracts!N471</f>
        <v>0</v>
      </c>
      <c r="G476" s="99">
        <f>unique_contracts!P471</f>
        <v>0</v>
      </c>
      <c r="H476" s="99">
        <f>unique_contracts!R471</f>
        <v>0</v>
      </c>
      <c r="I476" s="99">
        <f>unique_contracts!V471</f>
        <v>0</v>
      </c>
      <c r="J476" s="118" t="str">
        <f>unique_contracts!AB471</f>
        <v>Buy</v>
      </c>
      <c r="K476" s="99">
        <f>unique_contracts!AM471</f>
        <v>2013</v>
      </c>
      <c r="L476" s="99">
        <f>unique_contracts!AN471</f>
        <v>3</v>
      </c>
      <c r="M476" s="99">
        <f>unique_contracts!AO471</f>
        <v>8</v>
      </c>
      <c r="N476" s="99">
        <f>unique_contracts!AP471</f>
        <v>2038</v>
      </c>
      <c r="O476" s="99">
        <f>unique_contracts!AQ471</f>
        <v>3</v>
      </c>
      <c r="P476" s="99">
        <f>unique_contracts!AR471</f>
        <v>7</v>
      </c>
      <c r="Q476" s="99" t="str">
        <f>unique_contracts!BP471</f>
        <v>EnergyCapacity</v>
      </c>
      <c r="R476" s="99">
        <f t="shared" si="49"/>
        <v>1</v>
      </c>
      <c r="S476" s="99" t="str">
        <f>IFERROR(IF(AND(I476&gt;0,E476="NotHybrid"),_xlfn.CONCAT(MAX(MIN(ROUNDDOWN(I476/D476,0),8),4),INDEX(resources!$G:$G,MATCH(B476,resources!$A:$A,0))),INDEX(resources!$G:$G,MATCH(B476,resources!$A:$A,0))),"n/a")</f>
        <v>utility_pv</v>
      </c>
      <c r="T476" s="99" t="str">
        <f t="shared" si="50"/>
        <v>n/a</v>
      </c>
      <c r="U476" s="99" t="str">
        <f t="shared" si="51"/>
        <v>utility_pv</v>
      </c>
      <c r="V476" s="99">
        <f t="shared" si="52"/>
        <v>2013</v>
      </c>
      <c r="W476" s="99">
        <f t="shared" si="53"/>
        <v>2037</v>
      </c>
      <c r="X476" s="116">
        <f t="shared" si="54"/>
        <v>1</v>
      </c>
      <c r="Y476" s="116">
        <f t="shared" si="55"/>
        <v>1</v>
      </c>
      <c r="Z476" s="99">
        <f>MIN((IFERROR(IF(AND($V476&lt;=Z$1,$W476&gt;=Z$1),INDEX(Reliability!E$23:E$50,MATCH($S476,Reliability!$C$23:$C$50,0)),0),0)*IF($T476="n/a",$D476*$Y476,$G476)+IFERROR(IF(AND($V476&lt;=Z$1,$W476&gt;=Z$1),INDEX(Reliability!E$23:E$50,MATCH($T476,Reliability!$C$23:$C$50,0)),0),0)*$H476*$X476*$Y476),$D476)*$R476</f>
        <v>6.2172920776410043</v>
      </c>
      <c r="AA476" s="99">
        <f>MIN((IFERROR(IF(AND($V476&lt;=AA$1,$W476&gt;=AA$1),INDEX(Reliability!F$23:F$50,MATCH($S476,Reliability!$C$23:$C$50,0)),0),0)*IF($T476="n/a",$D476*$Y476,$G476)+IFERROR(IF(AND($V476&lt;=AA$1,$W476&gt;=AA$1),INDEX(Reliability!F$23:F$50,MATCH($T476,Reliability!$C$23:$C$50,0)),0),0)*$H476*$X476*$Y476),$D476)*$R476</f>
        <v>6.0514721516660197</v>
      </c>
      <c r="AB476" s="99">
        <f>MIN((IFERROR(IF(AND($V476&lt;=AB$1,$W476&gt;=AB$1),INDEX(Reliability!G$23:G$50,MATCH($S476,Reliability!$C$23:$C$50,0)),0),0)*IF($T476="n/a",$D476*$Y476,$G476)+IFERROR(IF(AND($V476&lt;=AB$1,$W476&gt;=AB$1),INDEX(Reliability!G$23:G$50,MATCH($T476,Reliability!$C$23:$C$50,0)),0),0)*$H476*$X476*$Y476),$D476)*$R476</f>
        <v>5.8856522256910342</v>
      </c>
      <c r="AC476" s="99">
        <f>MIN((IFERROR(IF(AND($V476&lt;=AC$1,$W476&gt;=AC$1),INDEX(Reliability!H$23:H$50,MATCH($S476,Reliability!$C$23:$C$50,0)),0),0)*IF($T476="n/a",$D476*$Y476,$G476)+IFERROR(IF(AND($V476&lt;=AC$1,$W476&gt;=AC$1),INDEX(Reliability!H$23:H$50,MATCH($T476,Reliability!$C$23:$C$50,0)),0),0)*$H476*$X476*$Y476),$D476)*$R476</f>
        <v>5.0081023698995599</v>
      </c>
      <c r="AD476" s="99">
        <f>MIN((IFERROR(IF(AND($V476&lt;=AD$1,$W476&gt;=AD$1),INDEX(Reliability!I$23:I$50,MATCH($S476,Reliability!$C$23:$C$50,0)),0),0)*IF($T476="n/a",$D476*$Y476,$G476)+IFERROR(IF(AND($V476&lt;=AD$1,$W476&gt;=AD$1),INDEX(Reliability!I$23:I$50,MATCH($T476,Reliability!$C$23:$C$50,0)),0),0)*$H476*$X476*$Y476),$D476)*$R476</f>
        <v>4.1305525141080865</v>
      </c>
      <c r="AE476" s="99">
        <f>MIN((IFERROR(IF(AND($V476&lt;=AE$1,$W476&gt;=AE$1),INDEX(Reliability!J$23:J$50,MATCH($S476,Reliability!$C$23:$C$50,0)),0),0)*IF($T476="n/a",$D476*$Y476,$G476)+IFERROR(IF(AND($V476&lt;=AE$1,$W476&gt;=AE$1),INDEX(Reliability!J$23:J$50,MATCH($T476,Reliability!$C$23:$C$50,0)),0),0)*$H476*$X476*$Y476),$D476)*$R476</f>
        <v>3.8302306275036999</v>
      </c>
      <c r="AF476" s="99">
        <f>MIN((IFERROR(IF(AND($V476&lt;=AF$1,$W476&gt;=AF$1),INDEX(Reliability!K$23:K$50,MATCH($S476,Reliability!$C$23:$C$50,0)),0),0)*IF($T476="n/a",$D476*$Y476,$G476)+IFERROR(IF(AND($V476&lt;=AF$1,$W476&gt;=AF$1),INDEX(Reliability!K$23:K$50,MATCH($T476,Reliability!$C$23:$C$50,0)),0),0)*$H476*$X476*$Y476),$D476)*$R476</f>
        <v>3.5299087408993133</v>
      </c>
      <c r="AG476" s="99">
        <f>MIN((IFERROR(IF(AND($V476&lt;=AG$1,$W476&gt;=AG$1),INDEX(Reliability!L$23:L$50,MATCH($S476,Reliability!$C$23:$C$50,0)),0),0)*IF($T476="n/a",$D476*$Y476,$G476)+IFERROR(IF(AND($V476&lt;=AG$1,$W476&gt;=AG$1),INDEX(Reliability!L$23:L$50,MATCH($T476,Reliability!$C$23:$C$50,0)),0),0)*$H476*$X476*$Y476),$D476)*$R476</f>
        <v>3.46392699271945</v>
      </c>
      <c r="AH476" s="99">
        <f>MIN((IFERROR(IF(AND($V476&lt;=AH$1,$W476&gt;=AH$1),INDEX(Reliability!M$23:M$50,MATCH($S476,Reliability!$C$23:$C$50,0)),0),0)*IF($T476="n/a",$D476*$Y476,$G476)+IFERROR(IF(AND($V476&lt;=AH$1,$W476&gt;=AH$1),INDEX(Reliability!M$23:M$50,MATCH($T476,Reliability!$C$23:$C$50,0)),0),0)*$H476*$X476*$Y476),$D476)*$R476</f>
        <v>3.3979452445395872</v>
      </c>
      <c r="AI476" s="99">
        <f>MIN((IFERROR(IF(AND($V476&lt;=AI$1,$W476&gt;=AI$1),INDEX(Reliability!N$23:N$50,MATCH($S476,Reliability!$C$23:$C$50,0)),0),0)*IF($T476="n/a",$D476*$Y476,$G476)+IFERROR(IF(AND($V476&lt;=AI$1,$W476&gt;=AI$1),INDEX(Reliability!N$23:N$50,MATCH($T476,Reliability!$C$23:$C$50,0)),0),0)*$H476*$X476*$Y476),$D476)*$R476</f>
        <v>3.3319634963597244</v>
      </c>
      <c r="AJ476" s="99">
        <f>MIN((IFERROR(IF(AND($V476&lt;=AJ$1,$W476&gt;=AJ$1),INDEX(Reliability!O$23:O$50,MATCH($S476,Reliability!$C$23:$C$50,0)),0),0)*IF($T476="n/a",$D476*$Y476,$G476)+IFERROR(IF(AND($V476&lt;=AJ$1,$W476&gt;=AJ$1),INDEX(Reliability!O$23:O$50,MATCH($T476,Reliability!$C$23:$C$50,0)),0),0)*$H476*$X476*$Y476),$D476)*$R476</f>
        <v>3.2659817481798616</v>
      </c>
      <c r="AK476" s="99">
        <f>MIN((IFERROR(IF(AND($V476&lt;=AK$1,$W476&gt;=AK$1),INDEX(Reliability!P$23:P$50,MATCH($S476,Reliability!$C$23:$C$50,0)),0),0)*IF($T476="n/a",$D476*$Y476,$G476)+IFERROR(IF(AND($V476&lt;=AK$1,$W476&gt;=AK$1),INDEX(Reliability!P$23:P$50,MATCH($T476,Reliability!$C$23:$C$50,0)),0),0)*$H476*$X476*$Y476),$D476)*$R476</f>
        <v>3.2</v>
      </c>
    </row>
    <row r="477" spans="2:37" x14ac:dyDescent="0.25">
      <c r="B477" s="118" t="str">
        <f>unique_contracts!B472</f>
        <v>ALPSLR_1_NTHSLR</v>
      </c>
      <c r="C477" s="99" t="str">
        <f>unique_contracts!D472</f>
        <v>Online</v>
      </c>
      <c r="D477" s="117">
        <f>unique_contracts!J472</f>
        <v>20</v>
      </c>
      <c r="E477" s="99">
        <f>unique_contracts!M472</f>
        <v>0</v>
      </c>
      <c r="F477" s="99">
        <f>unique_contracts!N472</f>
        <v>0</v>
      </c>
      <c r="G477" s="99">
        <f>unique_contracts!P472</f>
        <v>0</v>
      </c>
      <c r="H477" s="99">
        <f>unique_contracts!R472</f>
        <v>0</v>
      </c>
      <c r="I477" s="99">
        <f>unique_contracts!V472</f>
        <v>0</v>
      </c>
      <c r="J477" s="118" t="str">
        <f>unique_contracts!AB472</f>
        <v>Buy</v>
      </c>
      <c r="K477" s="99">
        <f>unique_contracts!AM472</f>
        <v>2013</v>
      </c>
      <c r="L477" s="99">
        <f>unique_contracts!AN472</f>
        <v>3</v>
      </c>
      <c r="M477" s="99">
        <f>unique_contracts!AO472</f>
        <v>8</v>
      </c>
      <c r="N477" s="99">
        <f>unique_contracts!AP472</f>
        <v>2038</v>
      </c>
      <c r="O477" s="99">
        <f>unique_contracts!AQ472</f>
        <v>3</v>
      </c>
      <c r="P477" s="99">
        <f>unique_contracts!AR472</f>
        <v>7</v>
      </c>
      <c r="Q477" s="99" t="str">
        <f>unique_contracts!BP472</f>
        <v>EnergyCapacity</v>
      </c>
      <c r="R477" s="99">
        <f t="shared" si="49"/>
        <v>1</v>
      </c>
      <c r="S477" s="99" t="str">
        <f>IFERROR(IF(AND(I477&gt;0,E477="NotHybrid"),_xlfn.CONCAT(MAX(MIN(ROUNDDOWN(I477/D477,0),8),4),INDEX(resources!$G:$G,MATCH(B477,resources!$A:$A,0))),INDEX(resources!$G:$G,MATCH(B477,resources!$A:$A,0))),"n/a")</f>
        <v>utility_pv</v>
      </c>
      <c r="T477" s="99" t="str">
        <f t="shared" si="50"/>
        <v>n/a</v>
      </c>
      <c r="U477" s="99" t="str">
        <f t="shared" si="51"/>
        <v>utility_pv</v>
      </c>
      <c r="V477" s="99">
        <f t="shared" si="52"/>
        <v>2013</v>
      </c>
      <c r="W477" s="99">
        <f t="shared" si="53"/>
        <v>2037</v>
      </c>
      <c r="X477" s="116">
        <f t="shared" si="54"/>
        <v>1</v>
      </c>
      <c r="Y477" s="116">
        <f t="shared" si="55"/>
        <v>1</v>
      </c>
      <c r="Z477" s="99">
        <f>MIN((IFERROR(IF(AND($V477&lt;=Z$1,$W477&gt;=Z$1),INDEX(Reliability!E$23:E$50,MATCH($S477,Reliability!$C$23:$C$50,0)),0),0)*IF($T477="n/a",$D477*$Y477,$G477)+IFERROR(IF(AND($V477&lt;=Z$1,$W477&gt;=Z$1),INDEX(Reliability!E$23:E$50,MATCH($T477,Reliability!$C$23:$C$50,0)),0),0)*$H477*$X477*$Y477),$D477)*$R477</f>
        <v>2.4869168310564018</v>
      </c>
      <c r="AA477" s="99">
        <f>MIN((IFERROR(IF(AND($V477&lt;=AA$1,$W477&gt;=AA$1),INDEX(Reliability!F$23:F$50,MATCH($S477,Reliability!$C$23:$C$50,0)),0),0)*IF($T477="n/a",$D477*$Y477,$G477)+IFERROR(IF(AND($V477&lt;=AA$1,$W477&gt;=AA$1),INDEX(Reliability!F$23:F$50,MATCH($T477,Reliability!$C$23:$C$50,0)),0),0)*$H477*$X477*$Y477),$D477)*$R477</f>
        <v>2.4205888606664079</v>
      </c>
      <c r="AB477" s="99">
        <f>MIN((IFERROR(IF(AND($V477&lt;=AB$1,$W477&gt;=AB$1),INDEX(Reliability!G$23:G$50,MATCH($S477,Reliability!$C$23:$C$50,0)),0),0)*IF($T477="n/a",$D477*$Y477,$G477)+IFERROR(IF(AND($V477&lt;=AB$1,$W477&gt;=AB$1),INDEX(Reliability!G$23:G$50,MATCH($T477,Reliability!$C$23:$C$50,0)),0),0)*$H477*$X477*$Y477),$D477)*$R477</f>
        <v>2.3542608902764135</v>
      </c>
      <c r="AC477" s="99">
        <f>MIN((IFERROR(IF(AND($V477&lt;=AC$1,$W477&gt;=AC$1),INDEX(Reliability!H$23:H$50,MATCH($S477,Reliability!$C$23:$C$50,0)),0),0)*IF($T477="n/a",$D477*$Y477,$G477)+IFERROR(IF(AND($V477&lt;=AC$1,$W477&gt;=AC$1),INDEX(Reliability!H$23:H$50,MATCH($T477,Reliability!$C$23:$C$50,0)),0),0)*$H477*$X477*$Y477),$D477)*$R477</f>
        <v>2.0032409479598239</v>
      </c>
      <c r="AD477" s="99">
        <f>MIN((IFERROR(IF(AND($V477&lt;=AD$1,$W477&gt;=AD$1),INDEX(Reliability!I$23:I$50,MATCH($S477,Reliability!$C$23:$C$50,0)),0),0)*IF($T477="n/a",$D477*$Y477,$G477)+IFERROR(IF(AND($V477&lt;=AD$1,$W477&gt;=AD$1),INDEX(Reliability!I$23:I$50,MATCH($T477,Reliability!$C$23:$C$50,0)),0),0)*$H477*$X477*$Y477),$D477)*$R477</f>
        <v>1.6522210056432347</v>
      </c>
      <c r="AE477" s="99">
        <f>MIN((IFERROR(IF(AND($V477&lt;=AE$1,$W477&gt;=AE$1),INDEX(Reliability!J$23:J$50,MATCH($S477,Reliability!$C$23:$C$50,0)),0),0)*IF($T477="n/a",$D477*$Y477,$G477)+IFERROR(IF(AND($V477&lt;=AE$1,$W477&gt;=AE$1),INDEX(Reliability!J$23:J$50,MATCH($T477,Reliability!$C$23:$C$50,0)),0),0)*$H477*$X477*$Y477),$D477)*$R477</f>
        <v>1.5320922510014801</v>
      </c>
      <c r="AF477" s="99">
        <f>MIN((IFERROR(IF(AND($V477&lt;=AF$1,$W477&gt;=AF$1),INDEX(Reliability!K$23:K$50,MATCH($S477,Reliability!$C$23:$C$50,0)),0),0)*IF($T477="n/a",$D477*$Y477,$G477)+IFERROR(IF(AND($V477&lt;=AF$1,$W477&gt;=AF$1),INDEX(Reliability!K$23:K$50,MATCH($T477,Reliability!$C$23:$C$50,0)),0),0)*$H477*$X477*$Y477),$D477)*$R477</f>
        <v>1.4119634963597252</v>
      </c>
      <c r="AG477" s="99">
        <f>MIN((IFERROR(IF(AND($V477&lt;=AG$1,$W477&gt;=AG$1),INDEX(Reliability!L$23:L$50,MATCH($S477,Reliability!$C$23:$C$50,0)),0),0)*IF($T477="n/a",$D477*$Y477,$G477)+IFERROR(IF(AND($V477&lt;=AG$1,$W477&gt;=AG$1),INDEX(Reliability!L$23:L$50,MATCH($T477,Reliability!$C$23:$C$50,0)),0),0)*$H477*$X477*$Y477),$D477)*$R477</f>
        <v>1.3855707970877802</v>
      </c>
      <c r="AH477" s="99">
        <f>MIN((IFERROR(IF(AND($V477&lt;=AH$1,$W477&gt;=AH$1),INDEX(Reliability!M$23:M$50,MATCH($S477,Reliability!$C$23:$C$50,0)),0),0)*IF($T477="n/a",$D477*$Y477,$G477)+IFERROR(IF(AND($V477&lt;=AH$1,$W477&gt;=AH$1),INDEX(Reliability!M$23:M$50,MATCH($T477,Reliability!$C$23:$C$50,0)),0),0)*$H477*$X477*$Y477),$D477)*$R477</f>
        <v>1.359178097815835</v>
      </c>
      <c r="AI477" s="99">
        <f>MIN((IFERROR(IF(AND($V477&lt;=AI$1,$W477&gt;=AI$1),INDEX(Reliability!N$23:N$50,MATCH($S477,Reliability!$C$23:$C$50,0)),0),0)*IF($T477="n/a",$D477*$Y477,$G477)+IFERROR(IF(AND($V477&lt;=AI$1,$W477&gt;=AI$1),INDEX(Reliability!N$23:N$50,MATCH($T477,Reliability!$C$23:$C$50,0)),0),0)*$H477*$X477*$Y477),$D477)*$R477</f>
        <v>1.3327853985438898</v>
      </c>
      <c r="AJ477" s="99">
        <f>MIN((IFERROR(IF(AND($V477&lt;=AJ$1,$W477&gt;=AJ$1),INDEX(Reliability!O$23:O$50,MATCH($S477,Reliability!$C$23:$C$50,0)),0),0)*IF($T477="n/a",$D477*$Y477,$G477)+IFERROR(IF(AND($V477&lt;=AJ$1,$W477&gt;=AJ$1),INDEX(Reliability!O$23:O$50,MATCH($T477,Reliability!$C$23:$C$50,0)),0),0)*$H477*$X477*$Y477),$D477)*$R477</f>
        <v>1.3063926992719446</v>
      </c>
      <c r="AK477" s="99">
        <f>MIN((IFERROR(IF(AND($V477&lt;=AK$1,$W477&gt;=AK$1),INDEX(Reliability!P$23:P$50,MATCH($S477,Reliability!$C$23:$C$50,0)),0),0)*IF($T477="n/a",$D477*$Y477,$G477)+IFERROR(IF(AND($V477&lt;=AK$1,$W477&gt;=AK$1),INDEX(Reliability!P$23:P$50,MATCH($T477,Reliability!$C$23:$C$50,0)),0),0)*$H477*$X477*$Y477),$D477)*$R477</f>
        <v>1.28</v>
      </c>
    </row>
    <row r="478" spans="2:37" x14ac:dyDescent="0.25">
      <c r="B478" s="118" t="str">
        <f>unique_contracts!B473</f>
        <v>ALLGNY_6_HYDRO1</v>
      </c>
      <c r="C478" s="99" t="str">
        <f>unique_contracts!D473</f>
        <v>Online</v>
      </c>
      <c r="D478" s="117">
        <f>unique_contracts!J473</f>
        <v>0.52</v>
      </c>
      <c r="E478" s="99">
        <f>unique_contracts!M473</f>
        <v>0</v>
      </c>
      <c r="F478" s="99">
        <f>unique_contracts!N473</f>
        <v>0</v>
      </c>
      <c r="G478" s="99">
        <f>unique_contracts!P473</f>
        <v>0</v>
      </c>
      <c r="H478" s="99">
        <f>unique_contracts!R473</f>
        <v>0</v>
      </c>
      <c r="I478" s="99">
        <f>unique_contracts!V473</f>
        <v>0</v>
      </c>
      <c r="J478" s="118" t="str">
        <f>unique_contracts!AB473</f>
        <v>Buy</v>
      </c>
      <c r="K478" s="99">
        <f>unique_contracts!AM473</f>
        <v>2014</v>
      </c>
      <c r="L478" s="99">
        <f>unique_contracts!AN473</f>
        <v>12</v>
      </c>
      <c r="M478" s="99">
        <f>unique_contracts!AO473</f>
        <v>3</v>
      </c>
      <c r="N478" s="99">
        <f>unique_contracts!AP473</f>
        <v>2034</v>
      </c>
      <c r="O478" s="99">
        <f>unique_contracts!AQ473</f>
        <v>12</v>
      </c>
      <c r="P478" s="99">
        <f>unique_contracts!AR473</f>
        <v>2</v>
      </c>
      <c r="Q478" s="99" t="str">
        <f>unique_contracts!BP473</f>
        <v>EnergyCapacity</v>
      </c>
      <c r="R478" s="99">
        <f t="shared" si="49"/>
        <v>1</v>
      </c>
      <c r="S478" s="99" t="str">
        <f>IFERROR(IF(AND(I478&gt;0,E478="NotHybrid"),_xlfn.CONCAT(MAX(MIN(ROUNDDOWN(I478/D478,0),8),4),INDEX(resources!$G:$G,MATCH(B478,resources!$A:$A,0))),INDEX(resources!$G:$G,MATCH(B478,resources!$A:$A,0))),"n/a")</f>
        <v>small_hydro</v>
      </c>
      <c r="T478" s="99" t="str">
        <f t="shared" si="50"/>
        <v>n/a</v>
      </c>
      <c r="U478" s="99" t="str">
        <f t="shared" si="51"/>
        <v>small_hydro</v>
      </c>
      <c r="V478" s="99">
        <f t="shared" si="52"/>
        <v>2015</v>
      </c>
      <c r="W478" s="99">
        <f t="shared" si="53"/>
        <v>2034</v>
      </c>
      <c r="X478" s="116">
        <f t="shared" si="54"/>
        <v>1</v>
      </c>
      <c r="Y478" s="116">
        <f t="shared" si="55"/>
        <v>1</v>
      </c>
      <c r="Z478" s="99">
        <f>MIN((IFERROR(IF(AND($V478&lt;=Z$1,$W478&gt;=Z$1),INDEX(Reliability!E$23:E$50,MATCH($S478,Reliability!$C$23:$C$50,0)),0),0)*IF($T478="n/a",$D478*$Y478,$G478)+IFERROR(IF(AND($V478&lt;=Z$1,$W478&gt;=Z$1),INDEX(Reliability!E$23:E$50,MATCH($T478,Reliability!$C$23:$C$50,0)),0),0)*$H478*$X478*$Y478),$D478)*$R478</f>
        <v>0.18948589925796833</v>
      </c>
      <c r="AA478" s="99">
        <f>MIN((IFERROR(IF(AND($V478&lt;=AA$1,$W478&gt;=AA$1),INDEX(Reliability!F$23:F$50,MATCH($S478,Reliability!$C$23:$C$50,0)),0),0)*IF($T478="n/a",$D478*$Y478,$G478)+IFERROR(IF(AND($V478&lt;=AA$1,$W478&gt;=AA$1),INDEX(Reliability!F$23:F$50,MATCH($T478,Reliability!$C$23:$C$50,0)),0),0)*$H478*$X478*$Y478),$D478)*$R478</f>
        <v>0.1944387104222676</v>
      </c>
      <c r="AB478" s="99">
        <f>MIN((IFERROR(IF(AND($V478&lt;=AB$1,$W478&gt;=AB$1),INDEX(Reliability!G$23:G$50,MATCH($S478,Reliability!$C$23:$C$50,0)),0),0)*IF($T478="n/a",$D478*$Y478,$G478)+IFERROR(IF(AND($V478&lt;=AB$1,$W478&gt;=AB$1),INDEX(Reliability!G$23:G$50,MATCH($T478,Reliability!$C$23:$C$50,0)),0),0)*$H478*$X478*$Y478),$D478)*$R478</f>
        <v>0.19939152158656684</v>
      </c>
      <c r="AC478" s="99">
        <f>MIN((IFERROR(IF(AND($V478&lt;=AC$1,$W478&gt;=AC$1),INDEX(Reliability!H$23:H$50,MATCH($S478,Reliability!$C$23:$C$50,0)),0),0)*IF($T478="n/a",$D478*$Y478,$G478)+IFERROR(IF(AND($V478&lt;=AC$1,$W478&gt;=AC$1),INDEX(Reliability!H$23:H$50,MATCH($T478,Reliability!$C$23:$C$50,0)),0),0)*$H478*$X478*$Y478),$D478)*$R478</f>
        <v>0.19565762275812032</v>
      </c>
      <c r="AD478" s="99">
        <f>MIN((IFERROR(IF(AND($V478&lt;=AD$1,$W478&gt;=AD$1),INDEX(Reliability!I$23:I$50,MATCH($S478,Reliability!$C$23:$C$50,0)),0),0)*IF($T478="n/a",$D478*$Y478,$G478)+IFERROR(IF(AND($V478&lt;=AD$1,$W478&gt;=AD$1),INDEX(Reliability!I$23:I$50,MATCH($T478,Reliability!$C$23:$C$50,0)),0),0)*$H478*$X478*$Y478),$D478)*$R478</f>
        <v>0.19192372392967383</v>
      </c>
      <c r="AE478" s="99">
        <f>MIN((IFERROR(IF(AND($V478&lt;=AE$1,$W478&gt;=AE$1),INDEX(Reliability!J$23:J$50,MATCH($S478,Reliability!$C$23:$C$50,0)),0),0)*IF($T478="n/a",$D478*$Y478,$G478)+IFERROR(IF(AND($V478&lt;=AE$1,$W478&gt;=AE$1),INDEX(Reliability!J$23:J$50,MATCH($T478,Reliability!$C$23:$C$50,0)),0),0)*$H478*$X478*$Y478),$D478)*$R478</f>
        <v>0.19753171404034983</v>
      </c>
      <c r="AF478" s="99">
        <f>MIN((IFERROR(IF(AND($V478&lt;=AF$1,$W478&gt;=AF$1),INDEX(Reliability!K$23:K$50,MATCH($S478,Reliability!$C$23:$C$50,0)),0),0)*IF($T478="n/a",$D478*$Y478,$G478)+IFERROR(IF(AND($V478&lt;=AF$1,$W478&gt;=AF$1),INDEX(Reliability!K$23:K$50,MATCH($T478,Reliability!$C$23:$C$50,0)),0),0)*$H478*$X478*$Y478),$D478)*$R478</f>
        <v>0.20313970415102581</v>
      </c>
      <c r="AG478" s="99">
        <f>MIN((IFERROR(IF(AND($V478&lt;=AG$1,$W478&gt;=AG$1),INDEX(Reliability!L$23:L$50,MATCH($S478,Reliability!$C$23:$C$50,0)),0),0)*IF($T478="n/a",$D478*$Y478,$G478)+IFERROR(IF(AND($V478&lt;=AG$1,$W478&gt;=AG$1),INDEX(Reliability!L$23:L$50,MATCH($T478,Reliability!$C$23:$C$50,0)),0),0)*$H478*$X478*$Y478),$D478)*$R478</f>
        <v>0.19457262397835559</v>
      </c>
      <c r="AH478" s="99">
        <f>MIN((IFERROR(IF(AND($V478&lt;=AH$1,$W478&gt;=AH$1),INDEX(Reliability!M$23:M$50,MATCH($S478,Reliability!$C$23:$C$50,0)),0),0)*IF($T478="n/a",$D478*$Y478,$G478)+IFERROR(IF(AND($V478&lt;=AH$1,$W478&gt;=AH$1),INDEX(Reliability!M$23:M$50,MATCH($T478,Reliability!$C$23:$C$50,0)),0),0)*$H478*$X478*$Y478),$D478)*$R478</f>
        <v>0.18600554380568535</v>
      </c>
      <c r="AI478" s="99">
        <f>MIN((IFERROR(IF(AND($V478&lt;=AI$1,$W478&gt;=AI$1),INDEX(Reliability!N$23:N$50,MATCH($S478,Reliability!$C$23:$C$50,0)),0),0)*IF($T478="n/a",$D478*$Y478,$G478)+IFERROR(IF(AND($V478&lt;=AI$1,$W478&gt;=AI$1),INDEX(Reliability!N$23:N$50,MATCH($T478,Reliability!$C$23:$C$50,0)),0),0)*$H478*$X478*$Y478),$D478)*$R478</f>
        <v>0.1774384636330151</v>
      </c>
      <c r="AJ478" s="99">
        <f>MIN((IFERROR(IF(AND($V478&lt;=AJ$1,$W478&gt;=AJ$1),INDEX(Reliability!O$23:O$50,MATCH($S478,Reliability!$C$23:$C$50,0)),0),0)*IF($T478="n/a",$D478*$Y478,$G478)+IFERROR(IF(AND($V478&lt;=AJ$1,$W478&gt;=AJ$1),INDEX(Reliability!O$23:O$50,MATCH($T478,Reliability!$C$23:$C$50,0)),0),0)*$H478*$X478*$Y478),$D478)*$R478</f>
        <v>0.16887138346034486</v>
      </c>
      <c r="AK478" s="99">
        <f>MIN((IFERROR(IF(AND($V478&lt;=AK$1,$W478&gt;=AK$1),INDEX(Reliability!P$23:P$50,MATCH($S478,Reliability!$C$23:$C$50,0)),0),0)*IF($T478="n/a",$D478*$Y478,$G478)+IFERROR(IF(AND($V478&lt;=AK$1,$W478&gt;=AK$1),INDEX(Reliability!P$23:P$50,MATCH($T478,Reliability!$C$23:$C$50,0)),0),0)*$H478*$X478*$Y478),$D478)*$R478</f>
        <v>0</v>
      </c>
    </row>
    <row r="479" spans="2:37" x14ac:dyDescent="0.25">
      <c r="B479" s="118" t="str">
        <f>unique_contracts!B474</f>
        <v>AGUCAL_5_SOLAR1</v>
      </c>
      <c r="C479" s="99" t="str">
        <f>unique_contracts!D474</f>
        <v>Online</v>
      </c>
      <c r="D479" s="117">
        <f>unique_contracts!J474</f>
        <v>290</v>
      </c>
      <c r="E479" s="99">
        <f>unique_contracts!M474</f>
        <v>0</v>
      </c>
      <c r="F479" s="99">
        <f>unique_contracts!N474</f>
        <v>0</v>
      </c>
      <c r="G479" s="99">
        <f>unique_contracts!P474</f>
        <v>0</v>
      </c>
      <c r="H479" s="99">
        <f>unique_contracts!R474</f>
        <v>0</v>
      </c>
      <c r="I479" s="99">
        <f>unique_contracts!V474</f>
        <v>0</v>
      </c>
      <c r="J479" s="118" t="str">
        <f>unique_contracts!AB474</f>
        <v>Buy</v>
      </c>
      <c r="K479" s="99">
        <f>unique_contracts!AM474</f>
        <v>2014</v>
      </c>
      <c r="L479" s="99">
        <f>unique_contracts!AN474</f>
        <v>6</v>
      </c>
      <c r="M479" s="99">
        <f>unique_contracts!AO474</f>
        <v>23</v>
      </c>
      <c r="N479" s="99">
        <f>unique_contracts!AP474</f>
        <v>2039</v>
      </c>
      <c r="O479" s="99">
        <f>unique_contracts!AQ474</f>
        <v>6</v>
      </c>
      <c r="P479" s="99">
        <f>unique_contracts!AR474</f>
        <v>22</v>
      </c>
      <c r="Q479" s="99" t="str">
        <f>unique_contracts!BP474</f>
        <v>EnergyCapacity</v>
      </c>
      <c r="R479" s="99">
        <f t="shared" si="49"/>
        <v>1</v>
      </c>
      <c r="S479" s="99" t="str">
        <f>IFERROR(IF(AND(I479&gt;0,E479="NotHybrid"),_xlfn.CONCAT(MAX(MIN(ROUNDDOWN(I479/D479,0),8),4),INDEX(resources!$G:$G,MATCH(B479,resources!$A:$A,0))),INDEX(resources!$G:$G,MATCH(B479,resources!$A:$A,0))),"n/a")</f>
        <v>utility_pv</v>
      </c>
      <c r="T479" s="99" t="str">
        <f t="shared" si="50"/>
        <v>n/a</v>
      </c>
      <c r="U479" s="99" t="str">
        <f t="shared" si="51"/>
        <v>utility_pv</v>
      </c>
      <c r="V479" s="99">
        <f t="shared" si="52"/>
        <v>2015</v>
      </c>
      <c r="W479" s="99">
        <f t="shared" si="53"/>
        <v>2038</v>
      </c>
      <c r="X479" s="116">
        <f t="shared" si="54"/>
        <v>1</v>
      </c>
      <c r="Y479" s="116">
        <f t="shared" si="55"/>
        <v>1</v>
      </c>
      <c r="Z479" s="99">
        <f>MIN((IFERROR(IF(AND($V479&lt;=Z$1,$W479&gt;=Z$1),INDEX(Reliability!E$23:E$50,MATCH($S479,Reliability!$C$23:$C$50,0)),0),0)*IF($T479="n/a",$D479*$Y479,$G479)+IFERROR(IF(AND($V479&lt;=Z$1,$W479&gt;=Z$1),INDEX(Reliability!E$23:E$50,MATCH($T479,Reliability!$C$23:$C$50,0)),0),0)*$H479*$X479*$Y479),$D479)*$R479</f>
        <v>36.060294050317829</v>
      </c>
      <c r="AA479" s="99">
        <f>MIN((IFERROR(IF(AND($V479&lt;=AA$1,$W479&gt;=AA$1),INDEX(Reliability!F$23:F$50,MATCH($S479,Reliability!$C$23:$C$50,0)),0),0)*IF($T479="n/a",$D479*$Y479,$G479)+IFERROR(IF(AND($V479&lt;=AA$1,$W479&gt;=AA$1),INDEX(Reliability!F$23:F$50,MATCH($T479,Reliability!$C$23:$C$50,0)),0),0)*$H479*$X479*$Y479),$D479)*$R479</f>
        <v>35.098538479662913</v>
      </c>
      <c r="AB479" s="99">
        <f>MIN((IFERROR(IF(AND($V479&lt;=AB$1,$W479&gt;=AB$1),INDEX(Reliability!G$23:G$50,MATCH($S479,Reliability!$C$23:$C$50,0)),0),0)*IF($T479="n/a",$D479*$Y479,$G479)+IFERROR(IF(AND($V479&lt;=AB$1,$W479&gt;=AB$1),INDEX(Reliability!G$23:G$50,MATCH($T479,Reliability!$C$23:$C$50,0)),0),0)*$H479*$X479*$Y479),$D479)*$R479</f>
        <v>34.136782909007998</v>
      </c>
      <c r="AC479" s="99">
        <f>MIN((IFERROR(IF(AND($V479&lt;=AC$1,$W479&gt;=AC$1),INDEX(Reliability!H$23:H$50,MATCH($S479,Reliability!$C$23:$C$50,0)),0),0)*IF($T479="n/a",$D479*$Y479,$G479)+IFERROR(IF(AND($V479&lt;=AC$1,$W479&gt;=AC$1),INDEX(Reliability!H$23:H$50,MATCH($T479,Reliability!$C$23:$C$50,0)),0),0)*$H479*$X479*$Y479),$D479)*$R479</f>
        <v>29.046993745417449</v>
      </c>
      <c r="AD479" s="99">
        <f>MIN((IFERROR(IF(AND($V479&lt;=AD$1,$W479&gt;=AD$1),INDEX(Reliability!I$23:I$50,MATCH($S479,Reliability!$C$23:$C$50,0)),0),0)*IF($T479="n/a",$D479*$Y479,$G479)+IFERROR(IF(AND($V479&lt;=AD$1,$W479&gt;=AD$1),INDEX(Reliability!I$23:I$50,MATCH($T479,Reliability!$C$23:$C$50,0)),0),0)*$H479*$X479*$Y479),$D479)*$R479</f>
        <v>23.9572045818269</v>
      </c>
      <c r="AE479" s="99">
        <f>MIN((IFERROR(IF(AND($V479&lt;=AE$1,$W479&gt;=AE$1),INDEX(Reliability!J$23:J$50,MATCH($S479,Reliability!$C$23:$C$50,0)),0),0)*IF($T479="n/a",$D479*$Y479,$G479)+IFERROR(IF(AND($V479&lt;=AE$1,$W479&gt;=AE$1),INDEX(Reliability!J$23:J$50,MATCH($T479,Reliability!$C$23:$C$50,0)),0),0)*$H479*$X479*$Y479),$D479)*$R479</f>
        <v>22.215337639521461</v>
      </c>
      <c r="AF479" s="99">
        <f>MIN((IFERROR(IF(AND($V479&lt;=AF$1,$W479&gt;=AF$1),INDEX(Reliability!K$23:K$50,MATCH($S479,Reliability!$C$23:$C$50,0)),0),0)*IF($T479="n/a",$D479*$Y479,$G479)+IFERROR(IF(AND($V479&lt;=AF$1,$W479&gt;=AF$1),INDEX(Reliability!K$23:K$50,MATCH($T479,Reliability!$C$23:$C$50,0)),0),0)*$H479*$X479*$Y479),$D479)*$R479</f>
        <v>20.473470697216015</v>
      </c>
      <c r="AG479" s="99">
        <f>MIN((IFERROR(IF(AND($V479&lt;=AG$1,$W479&gt;=AG$1),INDEX(Reliability!L$23:L$50,MATCH($S479,Reliability!$C$23:$C$50,0)),0),0)*IF($T479="n/a",$D479*$Y479,$G479)+IFERROR(IF(AND($V479&lt;=AG$1,$W479&gt;=AG$1),INDEX(Reliability!L$23:L$50,MATCH($T479,Reliability!$C$23:$C$50,0)),0),0)*$H479*$X479*$Y479),$D479)*$R479</f>
        <v>20.090776557772813</v>
      </c>
      <c r="AH479" s="99">
        <f>MIN((IFERROR(IF(AND($V479&lt;=AH$1,$W479&gt;=AH$1),INDEX(Reliability!M$23:M$50,MATCH($S479,Reliability!$C$23:$C$50,0)),0),0)*IF($T479="n/a",$D479*$Y479,$G479)+IFERROR(IF(AND($V479&lt;=AH$1,$W479&gt;=AH$1),INDEX(Reliability!M$23:M$50,MATCH($T479,Reliability!$C$23:$C$50,0)),0),0)*$H479*$X479*$Y479),$D479)*$R479</f>
        <v>19.708082418329607</v>
      </c>
      <c r="AI479" s="99">
        <f>MIN((IFERROR(IF(AND($V479&lt;=AI$1,$W479&gt;=AI$1),INDEX(Reliability!N$23:N$50,MATCH($S479,Reliability!$C$23:$C$50,0)),0),0)*IF($T479="n/a",$D479*$Y479,$G479)+IFERROR(IF(AND($V479&lt;=AI$1,$W479&gt;=AI$1),INDEX(Reliability!N$23:N$50,MATCH($T479,Reliability!$C$23:$C$50,0)),0),0)*$H479*$X479*$Y479),$D479)*$R479</f>
        <v>19.3253882788864</v>
      </c>
      <c r="AJ479" s="99">
        <f>MIN((IFERROR(IF(AND($V479&lt;=AJ$1,$W479&gt;=AJ$1),INDEX(Reliability!O$23:O$50,MATCH($S479,Reliability!$C$23:$C$50,0)),0),0)*IF($T479="n/a",$D479*$Y479,$G479)+IFERROR(IF(AND($V479&lt;=AJ$1,$W479&gt;=AJ$1),INDEX(Reliability!O$23:O$50,MATCH($T479,Reliability!$C$23:$C$50,0)),0),0)*$H479*$X479*$Y479),$D479)*$R479</f>
        <v>18.942694139443198</v>
      </c>
      <c r="AK479" s="99">
        <f>MIN((IFERROR(IF(AND($V479&lt;=AK$1,$W479&gt;=AK$1),INDEX(Reliability!P$23:P$50,MATCH($S479,Reliability!$C$23:$C$50,0)),0),0)*IF($T479="n/a",$D479*$Y479,$G479)+IFERROR(IF(AND($V479&lt;=AK$1,$W479&gt;=AK$1),INDEX(Reliability!P$23:P$50,MATCH($T479,Reliability!$C$23:$C$50,0)),0),0)*$H479*$X479*$Y479),$D479)*$R479</f>
        <v>18.559999999999999</v>
      </c>
    </row>
    <row r="480" spans="2:37" x14ac:dyDescent="0.25">
      <c r="B480" s="118" t="str">
        <f>unique_contracts!B475</f>
        <v>ACACIA_6_SOLAR</v>
      </c>
      <c r="C480" s="99" t="str">
        <f>unique_contracts!D475</f>
        <v>Online</v>
      </c>
      <c r="D480" s="117">
        <f>unique_contracts!J475</f>
        <v>20</v>
      </c>
      <c r="E480" s="99">
        <f>unique_contracts!M475</f>
        <v>0</v>
      </c>
      <c r="F480" s="99">
        <f>unique_contracts!N475</f>
        <v>0</v>
      </c>
      <c r="G480" s="99">
        <f>unique_contracts!P475</f>
        <v>0</v>
      </c>
      <c r="H480" s="99">
        <f>unique_contracts!R475</f>
        <v>0</v>
      </c>
      <c r="I480" s="99">
        <f>unique_contracts!V475</f>
        <v>0</v>
      </c>
      <c r="J480" s="118" t="str">
        <f>unique_contracts!AB475</f>
        <v>Buy</v>
      </c>
      <c r="K480" s="99">
        <f>unique_contracts!AM475</f>
        <v>2015</v>
      </c>
      <c r="L480" s="99">
        <f>unique_contracts!AN475</f>
        <v>2</v>
      </c>
      <c r="M480" s="99">
        <f>unique_contracts!AO475</f>
        <v>9</v>
      </c>
      <c r="N480" s="99">
        <f>unique_contracts!AP475</f>
        <v>2035</v>
      </c>
      <c r="O480" s="99">
        <f>unique_contracts!AQ475</f>
        <v>2</v>
      </c>
      <c r="P480" s="99">
        <f>unique_contracts!AR475</f>
        <v>8</v>
      </c>
      <c r="Q480" s="99" t="str">
        <f>unique_contracts!BP475</f>
        <v>EnergyCapacity</v>
      </c>
      <c r="R480" s="99">
        <f t="shared" si="49"/>
        <v>1</v>
      </c>
      <c r="S480" s="99" t="str">
        <f>IFERROR(IF(AND(I480&gt;0,E480="NotHybrid"),_xlfn.CONCAT(MAX(MIN(ROUNDDOWN(I480/D480,0),8),4),INDEX(resources!$G:$G,MATCH(B480,resources!$A:$A,0))),INDEX(resources!$G:$G,MATCH(B480,resources!$A:$A,0))),"n/a")</f>
        <v>utility_pv</v>
      </c>
      <c r="T480" s="99" t="str">
        <f t="shared" si="50"/>
        <v>n/a</v>
      </c>
      <c r="U480" s="99" t="str">
        <f t="shared" si="51"/>
        <v>utility_pv</v>
      </c>
      <c r="V480" s="99">
        <f t="shared" si="52"/>
        <v>2015</v>
      </c>
      <c r="W480" s="99">
        <f t="shared" si="53"/>
        <v>2034</v>
      </c>
      <c r="X480" s="116">
        <f t="shared" si="54"/>
        <v>1</v>
      </c>
      <c r="Y480" s="116">
        <f t="shared" si="55"/>
        <v>1</v>
      </c>
      <c r="Z480" s="99">
        <f>MIN((IFERROR(IF(AND($V480&lt;=Z$1,$W480&gt;=Z$1),INDEX(Reliability!E$23:E$50,MATCH($S480,Reliability!$C$23:$C$50,0)),0),0)*IF($T480="n/a",$D480*$Y480,$G480)+IFERROR(IF(AND($V480&lt;=Z$1,$W480&gt;=Z$1),INDEX(Reliability!E$23:E$50,MATCH($T480,Reliability!$C$23:$C$50,0)),0),0)*$H480*$X480*$Y480),$D480)*$R480</f>
        <v>2.4869168310564018</v>
      </c>
      <c r="AA480" s="99">
        <f>MIN((IFERROR(IF(AND($V480&lt;=AA$1,$W480&gt;=AA$1),INDEX(Reliability!F$23:F$50,MATCH($S480,Reliability!$C$23:$C$50,0)),0),0)*IF($T480="n/a",$D480*$Y480,$G480)+IFERROR(IF(AND($V480&lt;=AA$1,$W480&gt;=AA$1),INDEX(Reliability!F$23:F$50,MATCH($T480,Reliability!$C$23:$C$50,0)),0),0)*$H480*$X480*$Y480),$D480)*$R480</f>
        <v>2.4205888606664079</v>
      </c>
      <c r="AB480" s="99">
        <f>MIN((IFERROR(IF(AND($V480&lt;=AB$1,$W480&gt;=AB$1),INDEX(Reliability!G$23:G$50,MATCH($S480,Reliability!$C$23:$C$50,0)),0),0)*IF($T480="n/a",$D480*$Y480,$G480)+IFERROR(IF(AND($V480&lt;=AB$1,$W480&gt;=AB$1),INDEX(Reliability!G$23:G$50,MATCH($T480,Reliability!$C$23:$C$50,0)),0),0)*$H480*$X480*$Y480),$D480)*$R480</f>
        <v>2.3542608902764135</v>
      </c>
      <c r="AC480" s="99">
        <f>MIN((IFERROR(IF(AND($V480&lt;=AC$1,$W480&gt;=AC$1),INDEX(Reliability!H$23:H$50,MATCH($S480,Reliability!$C$23:$C$50,0)),0),0)*IF($T480="n/a",$D480*$Y480,$G480)+IFERROR(IF(AND($V480&lt;=AC$1,$W480&gt;=AC$1),INDEX(Reliability!H$23:H$50,MATCH($T480,Reliability!$C$23:$C$50,0)),0),0)*$H480*$X480*$Y480),$D480)*$R480</f>
        <v>2.0032409479598239</v>
      </c>
      <c r="AD480" s="99">
        <f>MIN((IFERROR(IF(AND($V480&lt;=AD$1,$W480&gt;=AD$1),INDEX(Reliability!I$23:I$50,MATCH($S480,Reliability!$C$23:$C$50,0)),0),0)*IF($T480="n/a",$D480*$Y480,$G480)+IFERROR(IF(AND($V480&lt;=AD$1,$W480&gt;=AD$1),INDEX(Reliability!I$23:I$50,MATCH($T480,Reliability!$C$23:$C$50,0)),0),0)*$H480*$X480*$Y480),$D480)*$R480</f>
        <v>1.6522210056432347</v>
      </c>
      <c r="AE480" s="99">
        <f>MIN((IFERROR(IF(AND($V480&lt;=AE$1,$W480&gt;=AE$1),INDEX(Reliability!J$23:J$50,MATCH($S480,Reliability!$C$23:$C$50,0)),0),0)*IF($T480="n/a",$D480*$Y480,$G480)+IFERROR(IF(AND($V480&lt;=AE$1,$W480&gt;=AE$1),INDEX(Reliability!J$23:J$50,MATCH($T480,Reliability!$C$23:$C$50,0)),0),0)*$H480*$X480*$Y480),$D480)*$R480</f>
        <v>1.5320922510014801</v>
      </c>
      <c r="AF480" s="99">
        <f>MIN((IFERROR(IF(AND($V480&lt;=AF$1,$W480&gt;=AF$1),INDEX(Reliability!K$23:K$50,MATCH($S480,Reliability!$C$23:$C$50,0)),0),0)*IF($T480="n/a",$D480*$Y480,$G480)+IFERROR(IF(AND($V480&lt;=AF$1,$W480&gt;=AF$1),INDEX(Reliability!K$23:K$50,MATCH($T480,Reliability!$C$23:$C$50,0)),0),0)*$H480*$X480*$Y480),$D480)*$R480</f>
        <v>1.4119634963597252</v>
      </c>
      <c r="AG480" s="99">
        <f>MIN((IFERROR(IF(AND($V480&lt;=AG$1,$W480&gt;=AG$1),INDEX(Reliability!L$23:L$50,MATCH($S480,Reliability!$C$23:$C$50,0)),0),0)*IF($T480="n/a",$D480*$Y480,$G480)+IFERROR(IF(AND($V480&lt;=AG$1,$W480&gt;=AG$1),INDEX(Reliability!L$23:L$50,MATCH($T480,Reliability!$C$23:$C$50,0)),0),0)*$H480*$X480*$Y480),$D480)*$R480</f>
        <v>1.3855707970877802</v>
      </c>
      <c r="AH480" s="99">
        <f>MIN((IFERROR(IF(AND($V480&lt;=AH$1,$W480&gt;=AH$1),INDEX(Reliability!M$23:M$50,MATCH($S480,Reliability!$C$23:$C$50,0)),0),0)*IF($T480="n/a",$D480*$Y480,$G480)+IFERROR(IF(AND($V480&lt;=AH$1,$W480&gt;=AH$1),INDEX(Reliability!M$23:M$50,MATCH($T480,Reliability!$C$23:$C$50,0)),0),0)*$H480*$X480*$Y480),$D480)*$R480</f>
        <v>1.359178097815835</v>
      </c>
      <c r="AI480" s="99">
        <f>MIN((IFERROR(IF(AND($V480&lt;=AI$1,$W480&gt;=AI$1),INDEX(Reliability!N$23:N$50,MATCH($S480,Reliability!$C$23:$C$50,0)),0),0)*IF($T480="n/a",$D480*$Y480,$G480)+IFERROR(IF(AND($V480&lt;=AI$1,$W480&gt;=AI$1),INDEX(Reliability!N$23:N$50,MATCH($T480,Reliability!$C$23:$C$50,0)),0),0)*$H480*$X480*$Y480),$D480)*$R480</f>
        <v>1.3327853985438898</v>
      </c>
      <c r="AJ480" s="99">
        <f>MIN((IFERROR(IF(AND($V480&lt;=AJ$1,$W480&gt;=AJ$1),INDEX(Reliability!O$23:O$50,MATCH($S480,Reliability!$C$23:$C$50,0)),0),0)*IF($T480="n/a",$D480*$Y480,$G480)+IFERROR(IF(AND($V480&lt;=AJ$1,$W480&gt;=AJ$1),INDEX(Reliability!O$23:O$50,MATCH($T480,Reliability!$C$23:$C$50,0)),0),0)*$H480*$X480*$Y480),$D480)*$R480</f>
        <v>1.3063926992719446</v>
      </c>
      <c r="AK480" s="99">
        <f>MIN((IFERROR(IF(AND($V480&lt;=AK$1,$W480&gt;=AK$1),INDEX(Reliability!P$23:P$50,MATCH($S480,Reliability!$C$23:$C$50,0)),0),0)*IF($T480="n/a",$D480*$Y480,$G480)+IFERROR(IF(AND($V480&lt;=AK$1,$W480&gt;=AK$1),INDEX(Reliability!P$23:P$50,MATCH($T480,Reliability!$C$23:$C$50,0)),0),0)*$H480*$X480*$Y480),$D480)*$R480</f>
        <v>0</v>
      </c>
    </row>
    <row r="481" spans="2:37" x14ac:dyDescent="0.25">
      <c r="B481" s="118" t="str">
        <f>unique_contracts!B476</f>
        <v>7STDRD_1_SOLAR1</v>
      </c>
      <c r="C481" s="99" t="str">
        <f>unique_contracts!D476</f>
        <v>Online</v>
      </c>
      <c r="D481" s="117">
        <f>unique_contracts!J476</f>
        <v>19.98</v>
      </c>
      <c r="E481" s="99">
        <f>unique_contracts!M476</f>
        <v>0</v>
      </c>
      <c r="F481" s="99">
        <f>unique_contracts!N476</f>
        <v>0</v>
      </c>
      <c r="G481" s="99">
        <f>unique_contracts!P476</f>
        <v>0</v>
      </c>
      <c r="H481" s="99">
        <f>unique_contracts!R476</f>
        <v>0</v>
      </c>
      <c r="I481" s="99">
        <f>unique_contracts!V476</f>
        <v>0</v>
      </c>
      <c r="J481" s="118" t="str">
        <f>unique_contracts!AB476</f>
        <v>Buy</v>
      </c>
      <c r="K481" s="99">
        <f>unique_contracts!AM476</f>
        <v>2015</v>
      </c>
      <c r="L481" s="99">
        <f>unique_contracts!AN476</f>
        <v>7</v>
      </c>
      <c r="M481" s="99">
        <f>unique_contracts!AO476</f>
        <v>16</v>
      </c>
      <c r="N481" s="99">
        <f>unique_contracts!AP476</f>
        <v>2035</v>
      </c>
      <c r="O481" s="99">
        <f>unique_contracts!AQ476</f>
        <v>7</v>
      </c>
      <c r="P481" s="99">
        <f>unique_contracts!AR476</f>
        <v>15</v>
      </c>
      <c r="Q481" s="99" t="str">
        <f>unique_contracts!BP476</f>
        <v>EnergyCapacity</v>
      </c>
      <c r="R481" s="99">
        <f t="shared" si="49"/>
        <v>1</v>
      </c>
      <c r="S481" s="99" t="str">
        <f>IFERROR(IF(AND(I481&gt;0,E481="NotHybrid"),_xlfn.CONCAT(MAX(MIN(ROUNDDOWN(I481/D481,0),8),4),INDEX(resources!$G:$G,MATCH(B481,resources!$A:$A,0))),INDEX(resources!$G:$G,MATCH(B481,resources!$A:$A,0))),"n/a")</f>
        <v>utility_pv</v>
      </c>
      <c r="T481" s="99" t="str">
        <f t="shared" si="50"/>
        <v>n/a</v>
      </c>
      <c r="U481" s="99" t="str">
        <f t="shared" si="51"/>
        <v>utility_pv</v>
      </c>
      <c r="V481" s="99">
        <f t="shared" si="52"/>
        <v>2016</v>
      </c>
      <c r="W481" s="99">
        <f t="shared" si="53"/>
        <v>2034</v>
      </c>
      <c r="X481" s="116">
        <f t="shared" si="54"/>
        <v>1</v>
      </c>
      <c r="Y481" s="116">
        <f t="shared" si="55"/>
        <v>1</v>
      </c>
      <c r="Z481" s="99">
        <f>MIN((IFERROR(IF(AND($V481&lt;=Z$1,$W481&gt;=Z$1),INDEX(Reliability!E$23:E$50,MATCH($S481,Reliability!$C$23:$C$50,0)),0),0)*IF($T481="n/a",$D481*$Y481,$G481)+IFERROR(IF(AND($V481&lt;=Z$1,$W481&gt;=Z$1),INDEX(Reliability!E$23:E$50,MATCH($T481,Reliability!$C$23:$C$50,0)),0),0)*$H481*$X481*$Y481),$D481)*$R481</f>
        <v>2.4844299142253456</v>
      </c>
      <c r="AA481" s="99">
        <f>MIN((IFERROR(IF(AND($V481&lt;=AA$1,$W481&gt;=AA$1),INDEX(Reliability!F$23:F$50,MATCH($S481,Reliability!$C$23:$C$50,0)),0),0)*IF($T481="n/a",$D481*$Y481,$G481)+IFERROR(IF(AND($V481&lt;=AA$1,$W481&gt;=AA$1),INDEX(Reliability!F$23:F$50,MATCH($T481,Reliability!$C$23:$C$50,0)),0),0)*$H481*$X481*$Y481),$D481)*$R481</f>
        <v>2.4181682718057416</v>
      </c>
      <c r="AB481" s="99">
        <f>MIN((IFERROR(IF(AND($V481&lt;=AB$1,$W481&gt;=AB$1),INDEX(Reliability!G$23:G$50,MATCH($S481,Reliability!$C$23:$C$50,0)),0),0)*IF($T481="n/a",$D481*$Y481,$G481)+IFERROR(IF(AND($V481&lt;=AB$1,$W481&gt;=AB$1),INDEX(Reliability!G$23:G$50,MATCH($T481,Reliability!$C$23:$C$50,0)),0),0)*$H481*$X481*$Y481),$D481)*$R481</f>
        <v>2.3519066293861375</v>
      </c>
      <c r="AC481" s="99">
        <f>MIN((IFERROR(IF(AND($V481&lt;=AC$1,$W481&gt;=AC$1),INDEX(Reliability!H$23:H$50,MATCH($S481,Reliability!$C$23:$C$50,0)),0),0)*IF($T481="n/a",$D481*$Y481,$G481)+IFERROR(IF(AND($V481&lt;=AC$1,$W481&gt;=AC$1),INDEX(Reliability!H$23:H$50,MATCH($T481,Reliability!$C$23:$C$50,0)),0),0)*$H481*$X481*$Y481),$D481)*$R481</f>
        <v>2.0012377070118643</v>
      </c>
      <c r="AD481" s="99">
        <f>MIN((IFERROR(IF(AND($V481&lt;=AD$1,$W481&gt;=AD$1),INDEX(Reliability!I$23:I$50,MATCH($S481,Reliability!$C$23:$C$50,0)),0),0)*IF($T481="n/a",$D481*$Y481,$G481)+IFERROR(IF(AND($V481&lt;=AD$1,$W481&gt;=AD$1),INDEX(Reliability!I$23:I$50,MATCH($T481,Reliability!$C$23:$C$50,0)),0),0)*$H481*$X481*$Y481),$D481)*$R481</f>
        <v>1.6505687846375914</v>
      </c>
      <c r="AE481" s="99">
        <f>MIN((IFERROR(IF(AND($V481&lt;=AE$1,$W481&gt;=AE$1),INDEX(Reliability!J$23:J$50,MATCH($S481,Reliability!$C$23:$C$50,0)),0),0)*IF($T481="n/a",$D481*$Y481,$G481)+IFERROR(IF(AND($V481&lt;=AE$1,$W481&gt;=AE$1),INDEX(Reliability!J$23:J$50,MATCH($T481,Reliability!$C$23:$C$50,0)),0),0)*$H481*$X481*$Y481),$D481)*$R481</f>
        <v>1.5305601587504787</v>
      </c>
      <c r="AF481" s="99">
        <f>MIN((IFERROR(IF(AND($V481&lt;=AF$1,$W481&gt;=AF$1),INDEX(Reliability!K$23:K$50,MATCH($S481,Reliability!$C$23:$C$50,0)),0),0)*IF($T481="n/a",$D481*$Y481,$G481)+IFERROR(IF(AND($V481&lt;=AF$1,$W481&gt;=AF$1),INDEX(Reliability!K$23:K$50,MATCH($T481,Reliability!$C$23:$C$50,0)),0),0)*$H481*$X481*$Y481),$D481)*$R481</f>
        <v>1.4105515328633655</v>
      </c>
      <c r="AG481" s="99">
        <f>MIN((IFERROR(IF(AND($V481&lt;=AG$1,$W481&gt;=AG$1),INDEX(Reliability!L$23:L$50,MATCH($S481,Reliability!$C$23:$C$50,0)),0),0)*IF($T481="n/a",$D481*$Y481,$G481)+IFERROR(IF(AND($V481&lt;=AG$1,$W481&gt;=AG$1),INDEX(Reliability!L$23:L$50,MATCH($T481,Reliability!$C$23:$C$50,0)),0),0)*$H481*$X481*$Y481),$D481)*$R481</f>
        <v>1.3841852262906924</v>
      </c>
      <c r="AH481" s="99">
        <f>MIN((IFERROR(IF(AND($V481&lt;=AH$1,$W481&gt;=AH$1),INDEX(Reliability!M$23:M$50,MATCH($S481,Reliability!$C$23:$C$50,0)),0),0)*IF($T481="n/a",$D481*$Y481,$G481)+IFERROR(IF(AND($V481&lt;=AH$1,$W481&gt;=AH$1),INDEX(Reliability!M$23:M$50,MATCH($T481,Reliability!$C$23:$C$50,0)),0),0)*$H481*$X481*$Y481),$D481)*$R481</f>
        <v>1.357818919718019</v>
      </c>
      <c r="AI481" s="99">
        <f>MIN((IFERROR(IF(AND($V481&lt;=AI$1,$W481&gt;=AI$1),INDEX(Reliability!N$23:N$50,MATCH($S481,Reliability!$C$23:$C$50,0)),0),0)*IF($T481="n/a",$D481*$Y481,$G481)+IFERROR(IF(AND($V481&lt;=AI$1,$W481&gt;=AI$1),INDEX(Reliability!N$23:N$50,MATCH($T481,Reliability!$C$23:$C$50,0)),0),0)*$H481*$X481*$Y481),$D481)*$R481</f>
        <v>1.3314526131453459</v>
      </c>
      <c r="AJ481" s="99">
        <f>MIN((IFERROR(IF(AND($V481&lt;=AJ$1,$W481&gt;=AJ$1),INDEX(Reliability!O$23:O$50,MATCH($S481,Reliability!$C$23:$C$50,0)),0),0)*IF($T481="n/a",$D481*$Y481,$G481)+IFERROR(IF(AND($V481&lt;=AJ$1,$W481&gt;=AJ$1),INDEX(Reliability!O$23:O$50,MATCH($T481,Reliability!$C$23:$C$50,0)),0),0)*$H481*$X481*$Y481),$D481)*$R481</f>
        <v>1.3050863065726728</v>
      </c>
      <c r="AK481" s="99">
        <f>MIN((IFERROR(IF(AND($V481&lt;=AK$1,$W481&gt;=AK$1),INDEX(Reliability!P$23:P$50,MATCH($S481,Reliability!$C$23:$C$50,0)),0),0)*IF($T481="n/a",$D481*$Y481,$G481)+IFERROR(IF(AND($V481&lt;=AK$1,$W481&gt;=AK$1),INDEX(Reliability!P$23:P$50,MATCH($T481,Reliability!$C$23:$C$50,0)),0),0)*$H481*$X481*$Y481),$D481)*$R481</f>
        <v>0</v>
      </c>
    </row>
    <row r="482" spans="2:37" x14ac:dyDescent="0.25">
      <c r="B482" s="118" t="str">
        <f>unique_contracts!B477</f>
        <v>_EXISTING_GENERIC_SOLAR_FIXED</v>
      </c>
      <c r="C482" s="99" t="str">
        <f>unique_contracts!D477</f>
        <v>Online</v>
      </c>
      <c r="D482" s="117">
        <f>unique_contracts!J477</f>
        <v>0</v>
      </c>
      <c r="E482" s="99">
        <f>unique_contracts!M477</f>
        <v>0</v>
      </c>
      <c r="F482" s="99">
        <f>unique_contracts!N477</f>
        <v>0</v>
      </c>
      <c r="G482" s="99">
        <f>unique_contracts!P477</f>
        <v>0</v>
      </c>
      <c r="H482" s="99">
        <f>unique_contracts!R477</f>
        <v>0</v>
      </c>
      <c r="I482" s="99">
        <f>unique_contracts!V477</f>
        <v>0</v>
      </c>
      <c r="J482" s="118" t="str">
        <f>unique_contracts!AB477</f>
        <v>Sell</v>
      </c>
      <c r="K482" s="99">
        <f>unique_contracts!AM477</f>
        <v>2023</v>
      </c>
      <c r="L482" s="99">
        <f>unique_contracts!AN477</f>
        <v>1</v>
      </c>
      <c r="M482" s="99">
        <f>unique_contracts!AO477</f>
        <v>1</v>
      </c>
      <c r="N482" s="99">
        <f>unique_contracts!AP477</f>
        <v>0</v>
      </c>
      <c r="O482" s="99">
        <f>unique_contracts!AQ477</f>
        <v>0</v>
      </c>
      <c r="P482" s="99">
        <f>unique_contracts!AR477</f>
        <v>0</v>
      </c>
      <c r="Q482" s="99" t="str">
        <f>unique_contracts!BP477</f>
        <v>EnergyOnly</v>
      </c>
      <c r="R482" s="99">
        <f t="shared" si="49"/>
        <v>0</v>
      </c>
      <c r="S482" s="99" t="str">
        <f>IFERROR(IF(AND(I482&gt;0,E482="NotHybrid"),_xlfn.CONCAT(MAX(MIN(ROUNDDOWN(I482/D482,0),8),4),INDEX(resources!$G:$G,MATCH(B482,resources!$A:$A,0))),INDEX(resources!$G:$G,MATCH(B482,resources!$A:$A,0))),"n/a")</f>
        <v>utility_pv</v>
      </c>
      <c r="T482" s="99" t="str">
        <f t="shared" si="50"/>
        <v>n/a</v>
      </c>
      <c r="U482" s="99" t="str">
        <f t="shared" si="51"/>
        <v>utility_pv</v>
      </c>
      <c r="V482" s="99">
        <f t="shared" si="52"/>
        <v>2023</v>
      </c>
      <c r="W482" s="99">
        <f t="shared" si="53"/>
        <v>0</v>
      </c>
      <c r="X482" s="116">
        <f t="shared" si="54"/>
        <v>1</v>
      </c>
      <c r="Y482" s="116">
        <f t="shared" si="55"/>
        <v>1</v>
      </c>
      <c r="Z482" s="99">
        <f>MIN((IFERROR(IF(AND($V482&lt;=Z$1,$W482&gt;=Z$1),INDEX(Reliability!E$23:E$50,MATCH($S482,Reliability!$C$23:$C$50,0)),0),0)*IF($T482="n/a",$D482*$Y482,$G482)+IFERROR(IF(AND($V482&lt;=Z$1,$W482&gt;=Z$1),INDEX(Reliability!E$23:E$50,MATCH($T482,Reliability!$C$23:$C$50,0)),0),0)*$H482*$X482*$Y482),$D482)*$R482</f>
        <v>0</v>
      </c>
      <c r="AA482" s="99">
        <f>MIN((IFERROR(IF(AND($V482&lt;=AA$1,$W482&gt;=AA$1),INDEX(Reliability!F$23:F$50,MATCH($S482,Reliability!$C$23:$C$50,0)),0),0)*IF($T482="n/a",$D482*$Y482,$G482)+IFERROR(IF(AND($V482&lt;=AA$1,$W482&gt;=AA$1),INDEX(Reliability!F$23:F$50,MATCH($T482,Reliability!$C$23:$C$50,0)),0),0)*$H482*$X482*$Y482),$D482)*$R482</f>
        <v>0</v>
      </c>
      <c r="AB482" s="99">
        <f>MIN((IFERROR(IF(AND($V482&lt;=AB$1,$W482&gt;=AB$1),INDEX(Reliability!G$23:G$50,MATCH($S482,Reliability!$C$23:$C$50,0)),0),0)*IF($T482="n/a",$D482*$Y482,$G482)+IFERROR(IF(AND($V482&lt;=AB$1,$W482&gt;=AB$1),INDEX(Reliability!G$23:G$50,MATCH($T482,Reliability!$C$23:$C$50,0)),0),0)*$H482*$X482*$Y482),$D482)*$R482</f>
        <v>0</v>
      </c>
      <c r="AC482" s="99">
        <f>MIN((IFERROR(IF(AND($V482&lt;=AC$1,$W482&gt;=AC$1),INDEX(Reliability!H$23:H$50,MATCH($S482,Reliability!$C$23:$C$50,0)),0),0)*IF($T482="n/a",$D482*$Y482,$G482)+IFERROR(IF(AND($V482&lt;=AC$1,$W482&gt;=AC$1),INDEX(Reliability!H$23:H$50,MATCH($T482,Reliability!$C$23:$C$50,0)),0),0)*$H482*$X482*$Y482),$D482)*$R482</f>
        <v>0</v>
      </c>
      <c r="AD482" s="99">
        <f>MIN((IFERROR(IF(AND($V482&lt;=AD$1,$W482&gt;=AD$1),INDEX(Reliability!I$23:I$50,MATCH($S482,Reliability!$C$23:$C$50,0)),0),0)*IF($T482="n/a",$D482*$Y482,$G482)+IFERROR(IF(AND($V482&lt;=AD$1,$W482&gt;=AD$1),INDEX(Reliability!I$23:I$50,MATCH($T482,Reliability!$C$23:$C$50,0)),0),0)*$H482*$X482*$Y482),$D482)*$R482</f>
        <v>0</v>
      </c>
      <c r="AE482" s="99">
        <f>MIN((IFERROR(IF(AND($V482&lt;=AE$1,$W482&gt;=AE$1),INDEX(Reliability!J$23:J$50,MATCH($S482,Reliability!$C$23:$C$50,0)),0),0)*IF($T482="n/a",$D482*$Y482,$G482)+IFERROR(IF(AND($V482&lt;=AE$1,$W482&gt;=AE$1),INDEX(Reliability!J$23:J$50,MATCH($T482,Reliability!$C$23:$C$50,0)),0),0)*$H482*$X482*$Y482),$D482)*$R482</f>
        <v>0</v>
      </c>
      <c r="AF482" s="99">
        <f>MIN((IFERROR(IF(AND($V482&lt;=AF$1,$W482&gt;=AF$1),INDEX(Reliability!K$23:K$50,MATCH($S482,Reliability!$C$23:$C$50,0)),0),0)*IF($T482="n/a",$D482*$Y482,$G482)+IFERROR(IF(AND($V482&lt;=AF$1,$W482&gt;=AF$1),INDEX(Reliability!K$23:K$50,MATCH($T482,Reliability!$C$23:$C$50,0)),0),0)*$H482*$X482*$Y482),$D482)*$R482</f>
        <v>0</v>
      </c>
      <c r="AG482" s="99">
        <f>MIN((IFERROR(IF(AND($V482&lt;=AG$1,$W482&gt;=AG$1),INDEX(Reliability!L$23:L$50,MATCH($S482,Reliability!$C$23:$C$50,0)),0),0)*IF($T482="n/a",$D482*$Y482,$G482)+IFERROR(IF(AND($V482&lt;=AG$1,$W482&gt;=AG$1),INDEX(Reliability!L$23:L$50,MATCH($T482,Reliability!$C$23:$C$50,0)),0),0)*$H482*$X482*$Y482),$D482)*$R482</f>
        <v>0</v>
      </c>
      <c r="AH482" s="99">
        <f>MIN((IFERROR(IF(AND($V482&lt;=AH$1,$W482&gt;=AH$1),INDEX(Reliability!M$23:M$50,MATCH($S482,Reliability!$C$23:$C$50,0)),0),0)*IF($T482="n/a",$D482*$Y482,$G482)+IFERROR(IF(AND($V482&lt;=AH$1,$W482&gt;=AH$1),INDEX(Reliability!M$23:M$50,MATCH($T482,Reliability!$C$23:$C$50,0)),0),0)*$H482*$X482*$Y482),$D482)*$R482</f>
        <v>0</v>
      </c>
      <c r="AI482" s="99">
        <f>MIN((IFERROR(IF(AND($V482&lt;=AI$1,$W482&gt;=AI$1),INDEX(Reliability!N$23:N$50,MATCH($S482,Reliability!$C$23:$C$50,0)),0),0)*IF($T482="n/a",$D482*$Y482,$G482)+IFERROR(IF(AND($V482&lt;=AI$1,$W482&gt;=AI$1),INDEX(Reliability!N$23:N$50,MATCH($T482,Reliability!$C$23:$C$50,0)),0),0)*$H482*$X482*$Y482),$D482)*$R482</f>
        <v>0</v>
      </c>
      <c r="AJ482" s="99">
        <f>MIN((IFERROR(IF(AND($V482&lt;=AJ$1,$W482&gt;=AJ$1),INDEX(Reliability!O$23:O$50,MATCH($S482,Reliability!$C$23:$C$50,0)),0),0)*IF($T482="n/a",$D482*$Y482,$G482)+IFERROR(IF(AND($V482&lt;=AJ$1,$W482&gt;=AJ$1),INDEX(Reliability!O$23:O$50,MATCH($T482,Reliability!$C$23:$C$50,0)),0),0)*$H482*$X482*$Y482),$D482)*$R482</f>
        <v>0</v>
      </c>
      <c r="AK482" s="99">
        <f>MIN((IFERROR(IF(AND($V482&lt;=AK$1,$W482&gt;=AK$1),INDEX(Reliability!P$23:P$50,MATCH($S482,Reliability!$C$23:$C$50,0)),0),0)*IF($T482="n/a",$D482*$Y482,$G482)+IFERROR(IF(AND($V482&lt;=AK$1,$W482&gt;=AK$1),INDEX(Reliability!P$23:P$50,MATCH($T482,Reliability!$C$23:$C$50,0)),0),0)*$H482*$X482*$Y482),$D482)*$R482</f>
        <v>0</v>
      </c>
    </row>
    <row r="483" spans="2:37" x14ac:dyDescent="0.25">
      <c r="B483" s="118" t="str">
        <f>unique_contracts!B478</f>
        <v>_EXISTING_GENERIC_WIND</v>
      </c>
      <c r="C483" s="99" t="str">
        <f>unique_contracts!D478</f>
        <v>Online</v>
      </c>
      <c r="D483" s="117">
        <f>unique_contracts!J478</f>
        <v>0</v>
      </c>
      <c r="E483" s="99">
        <f>unique_contracts!M478</f>
        <v>0</v>
      </c>
      <c r="F483" s="99">
        <f>unique_contracts!N478</f>
        <v>0</v>
      </c>
      <c r="G483" s="99">
        <f>unique_contracts!P478</f>
        <v>0</v>
      </c>
      <c r="H483" s="99">
        <f>unique_contracts!R478</f>
        <v>0</v>
      </c>
      <c r="I483" s="99">
        <f>unique_contracts!V478</f>
        <v>0</v>
      </c>
      <c r="J483" s="118" t="str">
        <f>unique_contracts!AB478</f>
        <v>Sell</v>
      </c>
      <c r="K483" s="99">
        <f>unique_contracts!AM478</f>
        <v>2023</v>
      </c>
      <c r="L483" s="99">
        <f>unique_contracts!AN478</f>
        <v>1</v>
      </c>
      <c r="M483" s="99">
        <f>unique_contracts!AO478</f>
        <v>1</v>
      </c>
      <c r="N483" s="99">
        <f>unique_contracts!AP478</f>
        <v>0</v>
      </c>
      <c r="O483" s="99">
        <f>unique_contracts!AQ478</f>
        <v>0</v>
      </c>
      <c r="P483" s="99">
        <f>unique_contracts!AR478</f>
        <v>0</v>
      </c>
      <c r="Q483" s="99" t="str">
        <f>unique_contracts!BP478</f>
        <v>EnergyOnly</v>
      </c>
      <c r="R483" s="99">
        <f t="shared" si="49"/>
        <v>0</v>
      </c>
      <c r="S483" s="99" t="str">
        <f>IFERROR(IF(AND(I483&gt;0,E483="NotHybrid"),_xlfn.CONCAT(MAX(MIN(ROUNDDOWN(I483/D483,0),8),4),INDEX(resources!$G:$G,MATCH(B483,resources!$A:$A,0))),INDEX(resources!$G:$G,MATCH(B483,resources!$A:$A,0))),"n/a")</f>
        <v>in_state_wind_south</v>
      </c>
      <c r="T483" s="99" t="str">
        <f t="shared" si="50"/>
        <v>n/a</v>
      </c>
      <c r="U483" s="99" t="str">
        <f t="shared" si="51"/>
        <v>in_state_wind_south</v>
      </c>
      <c r="V483" s="99">
        <f t="shared" si="52"/>
        <v>2023</v>
      </c>
      <c r="W483" s="99">
        <f t="shared" si="53"/>
        <v>0</v>
      </c>
      <c r="X483" s="116">
        <f t="shared" si="54"/>
        <v>1</v>
      </c>
      <c r="Y483" s="116">
        <f t="shared" si="55"/>
        <v>1</v>
      </c>
      <c r="Z483" s="99">
        <f>MIN((IFERROR(IF(AND($V483&lt;=Z$1,$W483&gt;=Z$1),INDEX(Reliability!E$23:E$50,MATCH($S483,Reliability!$C$23:$C$50,0)),0),0)*IF($T483="n/a",$D483*$Y483,$G483)+IFERROR(IF(AND($V483&lt;=Z$1,$W483&gt;=Z$1),INDEX(Reliability!E$23:E$50,MATCH($T483,Reliability!$C$23:$C$50,0)),0),0)*$H483*$X483*$Y483),$D483)*$R483</f>
        <v>0</v>
      </c>
      <c r="AA483" s="99">
        <f>MIN((IFERROR(IF(AND($V483&lt;=AA$1,$W483&gt;=AA$1),INDEX(Reliability!F$23:F$50,MATCH($S483,Reliability!$C$23:$C$50,0)),0),0)*IF($T483="n/a",$D483*$Y483,$G483)+IFERROR(IF(AND($V483&lt;=AA$1,$W483&gt;=AA$1),INDEX(Reliability!F$23:F$50,MATCH($T483,Reliability!$C$23:$C$50,0)),0),0)*$H483*$X483*$Y483),$D483)*$R483</f>
        <v>0</v>
      </c>
      <c r="AB483" s="99">
        <f>MIN((IFERROR(IF(AND($V483&lt;=AB$1,$W483&gt;=AB$1),INDEX(Reliability!G$23:G$50,MATCH($S483,Reliability!$C$23:$C$50,0)),0),0)*IF($T483="n/a",$D483*$Y483,$G483)+IFERROR(IF(AND($V483&lt;=AB$1,$W483&gt;=AB$1),INDEX(Reliability!G$23:G$50,MATCH($T483,Reliability!$C$23:$C$50,0)),0),0)*$H483*$X483*$Y483),$D483)*$R483</f>
        <v>0</v>
      </c>
      <c r="AC483" s="99">
        <f>MIN((IFERROR(IF(AND($V483&lt;=AC$1,$W483&gt;=AC$1),INDEX(Reliability!H$23:H$50,MATCH($S483,Reliability!$C$23:$C$50,0)),0),0)*IF($T483="n/a",$D483*$Y483,$G483)+IFERROR(IF(AND($V483&lt;=AC$1,$W483&gt;=AC$1),INDEX(Reliability!H$23:H$50,MATCH($T483,Reliability!$C$23:$C$50,0)),0),0)*$H483*$X483*$Y483),$D483)*$R483</f>
        <v>0</v>
      </c>
      <c r="AD483" s="99">
        <f>MIN((IFERROR(IF(AND($V483&lt;=AD$1,$W483&gt;=AD$1),INDEX(Reliability!I$23:I$50,MATCH($S483,Reliability!$C$23:$C$50,0)),0),0)*IF($T483="n/a",$D483*$Y483,$G483)+IFERROR(IF(AND($V483&lt;=AD$1,$W483&gt;=AD$1),INDEX(Reliability!I$23:I$50,MATCH($T483,Reliability!$C$23:$C$50,0)),0),0)*$H483*$X483*$Y483),$D483)*$R483</f>
        <v>0</v>
      </c>
      <c r="AE483" s="99">
        <f>MIN((IFERROR(IF(AND($V483&lt;=AE$1,$W483&gt;=AE$1),INDEX(Reliability!J$23:J$50,MATCH($S483,Reliability!$C$23:$C$50,0)),0),0)*IF($T483="n/a",$D483*$Y483,$G483)+IFERROR(IF(AND($V483&lt;=AE$1,$W483&gt;=AE$1),INDEX(Reliability!J$23:J$50,MATCH($T483,Reliability!$C$23:$C$50,0)),0),0)*$H483*$X483*$Y483),$D483)*$R483</f>
        <v>0</v>
      </c>
      <c r="AF483" s="99">
        <f>MIN((IFERROR(IF(AND($V483&lt;=AF$1,$W483&gt;=AF$1),INDEX(Reliability!K$23:K$50,MATCH($S483,Reliability!$C$23:$C$50,0)),0),0)*IF($T483="n/a",$D483*$Y483,$G483)+IFERROR(IF(AND($V483&lt;=AF$1,$W483&gt;=AF$1),INDEX(Reliability!K$23:K$50,MATCH($T483,Reliability!$C$23:$C$50,0)),0),0)*$H483*$X483*$Y483),$D483)*$R483</f>
        <v>0</v>
      </c>
      <c r="AG483" s="99">
        <f>MIN((IFERROR(IF(AND($V483&lt;=AG$1,$W483&gt;=AG$1),INDEX(Reliability!L$23:L$50,MATCH($S483,Reliability!$C$23:$C$50,0)),0),0)*IF($T483="n/a",$D483*$Y483,$G483)+IFERROR(IF(AND($V483&lt;=AG$1,$W483&gt;=AG$1),INDEX(Reliability!L$23:L$50,MATCH($T483,Reliability!$C$23:$C$50,0)),0),0)*$H483*$X483*$Y483),$D483)*$R483</f>
        <v>0</v>
      </c>
      <c r="AH483" s="99">
        <f>MIN((IFERROR(IF(AND($V483&lt;=AH$1,$W483&gt;=AH$1),INDEX(Reliability!M$23:M$50,MATCH($S483,Reliability!$C$23:$C$50,0)),0),0)*IF($T483="n/a",$D483*$Y483,$G483)+IFERROR(IF(AND($V483&lt;=AH$1,$W483&gt;=AH$1),INDEX(Reliability!M$23:M$50,MATCH($T483,Reliability!$C$23:$C$50,0)),0),0)*$H483*$X483*$Y483),$D483)*$R483</f>
        <v>0</v>
      </c>
      <c r="AI483" s="99">
        <f>MIN((IFERROR(IF(AND($V483&lt;=AI$1,$W483&gt;=AI$1),INDEX(Reliability!N$23:N$50,MATCH($S483,Reliability!$C$23:$C$50,0)),0),0)*IF($T483="n/a",$D483*$Y483,$G483)+IFERROR(IF(AND($V483&lt;=AI$1,$W483&gt;=AI$1),INDEX(Reliability!N$23:N$50,MATCH($T483,Reliability!$C$23:$C$50,0)),0),0)*$H483*$X483*$Y483),$D483)*$R483</f>
        <v>0</v>
      </c>
      <c r="AJ483" s="99">
        <f>MIN((IFERROR(IF(AND($V483&lt;=AJ$1,$W483&gt;=AJ$1),INDEX(Reliability!O$23:O$50,MATCH($S483,Reliability!$C$23:$C$50,0)),0),0)*IF($T483="n/a",$D483*$Y483,$G483)+IFERROR(IF(AND($V483&lt;=AJ$1,$W483&gt;=AJ$1),INDEX(Reliability!O$23:O$50,MATCH($T483,Reliability!$C$23:$C$50,0)),0),0)*$H483*$X483*$Y483),$D483)*$R483</f>
        <v>0</v>
      </c>
      <c r="AK483" s="99">
        <f>MIN((IFERROR(IF(AND($V483&lt;=AK$1,$W483&gt;=AK$1),INDEX(Reliability!P$23:P$50,MATCH($S483,Reliability!$C$23:$C$50,0)),0),0)*IF($T483="n/a",$D483*$Y483,$G483)+IFERROR(IF(AND($V483&lt;=AK$1,$W483&gt;=AK$1),INDEX(Reliability!P$23:P$50,MATCH($T483,Reliability!$C$23:$C$50,0)),0),0)*$H483*$X483*$Y483),$D483)*$R483</f>
        <v>0</v>
      </c>
    </row>
    <row r="484" spans="2:37" x14ac:dyDescent="0.25">
      <c r="B484" s="118" t="str">
        <f>unique_contracts!B479</f>
        <v>_EXISTING_GENERIC_BIOMASS/WOOD</v>
      </c>
      <c r="C484" s="99" t="str">
        <f>unique_contracts!D479</f>
        <v>Online</v>
      </c>
      <c r="D484" s="117">
        <f>unique_contracts!J479</f>
        <v>0</v>
      </c>
      <c r="E484" s="99">
        <f>unique_contracts!M479</f>
        <v>0</v>
      </c>
      <c r="F484" s="99">
        <f>unique_contracts!N479</f>
        <v>0</v>
      </c>
      <c r="G484" s="99">
        <f>unique_contracts!P479</f>
        <v>0</v>
      </c>
      <c r="H484" s="99">
        <f>unique_contracts!R479</f>
        <v>0</v>
      </c>
      <c r="I484" s="99">
        <f>unique_contracts!V479</f>
        <v>0</v>
      </c>
      <c r="J484" s="118" t="str">
        <f>unique_contracts!AB479</f>
        <v>Sell</v>
      </c>
      <c r="K484" s="99">
        <f>unique_contracts!AM479</f>
        <v>2023</v>
      </c>
      <c r="L484" s="99">
        <f>unique_contracts!AN479</f>
        <v>1</v>
      </c>
      <c r="M484" s="99">
        <f>unique_contracts!AO479</f>
        <v>1</v>
      </c>
      <c r="N484" s="99">
        <f>unique_contracts!AP479</f>
        <v>0</v>
      </c>
      <c r="O484" s="99">
        <f>unique_contracts!AQ479</f>
        <v>0</v>
      </c>
      <c r="P484" s="99">
        <f>unique_contracts!AR479</f>
        <v>0</v>
      </c>
      <c r="Q484" s="99" t="str">
        <f>unique_contracts!BP479</f>
        <v>EnergyOnly</v>
      </c>
      <c r="R484" s="99">
        <f t="shared" si="49"/>
        <v>0</v>
      </c>
      <c r="S484" s="99" t="str">
        <f>IFERROR(IF(AND(I484&gt;0,E484="NotHybrid"),_xlfn.CONCAT(MAX(MIN(ROUNDDOWN(I484/D484,0),8),4),INDEX(resources!$G:$G,MATCH(B484,resources!$A:$A,0))),INDEX(resources!$G:$G,MATCH(B484,resources!$A:$A,0))),"n/a")</f>
        <v>biomass_wood</v>
      </c>
      <c r="T484" s="99" t="str">
        <f t="shared" si="50"/>
        <v>n/a</v>
      </c>
      <c r="U484" s="99" t="str">
        <f t="shared" si="51"/>
        <v>biomass_wood</v>
      </c>
      <c r="V484" s="99">
        <f t="shared" si="52"/>
        <v>2023</v>
      </c>
      <c r="W484" s="99">
        <f t="shared" si="53"/>
        <v>0</v>
      </c>
      <c r="X484" s="116">
        <f t="shared" si="54"/>
        <v>1</v>
      </c>
      <c r="Y484" s="116">
        <f t="shared" si="55"/>
        <v>1</v>
      </c>
      <c r="Z484" s="99">
        <f>MIN((IFERROR(IF(AND($V484&lt;=Z$1,$W484&gt;=Z$1),INDEX(Reliability!E$23:E$50,MATCH($S484,Reliability!$C$23:$C$50,0)),0),0)*IF($T484="n/a",$D484*$Y484,$G484)+IFERROR(IF(AND($V484&lt;=Z$1,$W484&gt;=Z$1),INDEX(Reliability!E$23:E$50,MATCH($T484,Reliability!$C$23:$C$50,0)),0),0)*$H484*$X484*$Y484),$D484)*$R484</f>
        <v>0</v>
      </c>
      <c r="AA484" s="99">
        <f>MIN((IFERROR(IF(AND($V484&lt;=AA$1,$W484&gt;=AA$1),INDEX(Reliability!F$23:F$50,MATCH($S484,Reliability!$C$23:$C$50,0)),0),0)*IF($T484="n/a",$D484*$Y484,$G484)+IFERROR(IF(AND($V484&lt;=AA$1,$W484&gt;=AA$1),INDEX(Reliability!F$23:F$50,MATCH($T484,Reliability!$C$23:$C$50,0)),0),0)*$H484*$X484*$Y484),$D484)*$R484</f>
        <v>0</v>
      </c>
      <c r="AB484" s="99">
        <f>MIN((IFERROR(IF(AND($V484&lt;=AB$1,$W484&gt;=AB$1),INDEX(Reliability!G$23:G$50,MATCH($S484,Reliability!$C$23:$C$50,0)),0),0)*IF($T484="n/a",$D484*$Y484,$G484)+IFERROR(IF(AND($V484&lt;=AB$1,$W484&gt;=AB$1),INDEX(Reliability!G$23:G$50,MATCH($T484,Reliability!$C$23:$C$50,0)),0),0)*$H484*$X484*$Y484),$D484)*$R484</f>
        <v>0</v>
      </c>
      <c r="AC484" s="99">
        <f>MIN((IFERROR(IF(AND($V484&lt;=AC$1,$W484&gt;=AC$1),INDEX(Reliability!H$23:H$50,MATCH($S484,Reliability!$C$23:$C$50,0)),0),0)*IF($T484="n/a",$D484*$Y484,$G484)+IFERROR(IF(AND($V484&lt;=AC$1,$W484&gt;=AC$1),INDEX(Reliability!H$23:H$50,MATCH($T484,Reliability!$C$23:$C$50,0)),0),0)*$H484*$X484*$Y484),$D484)*$R484</f>
        <v>0</v>
      </c>
      <c r="AD484" s="99">
        <f>MIN((IFERROR(IF(AND($V484&lt;=AD$1,$W484&gt;=AD$1),INDEX(Reliability!I$23:I$50,MATCH($S484,Reliability!$C$23:$C$50,0)),0),0)*IF($T484="n/a",$D484*$Y484,$G484)+IFERROR(IF(AND($V484&lt;=AD$1,$W484&gt;=AD$1),INDEX(Reliability!I$23:I$50,MATCH($T484,Reliability!$C$23:$C$50,0)),0),0)*$H484*$X484*$Y484),$D484)*$R484</f>
        <v>0</v>
      </c>
      <c r="AE484" s="99">
        <f>MIN((IFERROR(IF(AND($V484&lt;=AE$1,$W484&gt;=AE$1),INDEX(Reliability!J$23:J$50,MATCH($S484,Reliability!$C$23:$C$50,0)),0),0)*IF($T484="n/a",$D484*$Y484,$G484)+IFERROR(IF(AND($V484&lt;=AE$1,$W484&gt;=AE$1),INDEX(Reliability!J$23:J$50,MATCH($T484,Reliability!$C$23:$C$50,0)),0),0)*$H484*$X484*$Y484),$D484)*$R484</f>
        <v>0</v>
      </c>
      <c r="AF484" s="99">
        <f>MIN((IFERROR(IF(AND($V484&lt;=AF$1,$W484&gt;=AF$1),INDEX(Reliability!K$23:K$50,MATCH($S484,Reliability!$C$23:$C$50,0)),0),0)*IF($T484="n/a",$D484*$Y484,$G484)+IFERROR(IF(AND($V484&lt;=AF$1,$W484&gt;=AF$1),INDEX(Reliability!K$23:K$50,MATCH($T484,Reliability!$C$23:$C$50,0)),0),0)*$H484*$X484*$Y484),$D484)*$R484</f>
        <v>0</v>
      </c>
      <c r="AG484" s="99">
        <f>MIN((IFERROR(IF(AND($V484&lt;=AG$1,$W484&gt;=AG$1),INDEX(Reliability!L$23:L$50,MATCH($S484,Reliability!$C$23:$C$50,0)),0),0)*IF($T484="n/a",$D484*$Y484,$G484)+IFERROR(IF(AND($V484&lt;=AG$1,$W484&gt;=AG$1),INDEX(Reliability!L$23:L$50,MATCH($T484,Reliability!$C$23:$C$50,0)),0),0)*$H484*$X484*$Y484),$D484)*$R484</f>
        <v>0</v>
      </c>
      <c r="AH484" s="99">
        <f>MIN((IFERROR(IF(AND($V484&lt;=AH$1,$W484&gt;=AH$1),INDEX(Reliability!M$23:M$50,MATCH($S484,Reliability!$C$23:$C$50,0)),0),0)*IF($T484="n/a",$D484*$Y484,$G484)+IFERROR(IF(AND($V484&lt;=AH$1,$W484&gt;=AH$1),INDEX(Reliability!M$23:M$50,MATCH($T484,Reliability!$C$23:$C$50,0)),0),0)*$H484*$X484*$Y484),$D484)*$R484</f>
        <v>0</v>
      </c>
      <c r="AI484" s="99">
        <f>MIN((IFERROR(IF(AND($V484&lt;=AI$1,$W484&gt;=AI$1),INDEX(Reliability!N$23:N$50,MATCH($S484,Reliability!$C$23:$C$50,0)),0),0)*IF($T484="n/a",$D484*$Y484,$G484)+IFERROR(IF(AND($V484&lt;=AI$1,$W484&gt;=AI$1),INDEX(Reliability!N$23:N$50,MATCH($T484,Reliability!$C$23:$C$50,0)),0),0)*$H484*$X484*$Y484),$D484)*$R484</f>
        <v>0</v>
      </c>
      <c r="AJ484" s="99">
        <f>MIN((IFERROR(IF(AND($V484&lt;=AJ$1,$W484&gt;=AJ$1),INDEX(Reliability!O$23:O$50,MATCH($S484,Reliability!$C$23:$C$50,0)),0),0)*IF($T484="n/a",$D484*$Y484,$G484)+IFERROR(IF(AND($V484&lt;=AJ$1,$W484&gt;=AJ$1),INDEX(Reliability!O$23:O$50,MATCH($T484,Reliability!$C$23:$C$50,0)),0),0)*$H484*$X484*$Y484),$D484)*$R484</f>
        <v>0</v>
      </c>
      <c r="AK484" s="99">
        <f>MIN((IFERROR(IF(AND($V484&lt;=AK$1,$W484&gt;=AK$1),INDEX(Reliability!P$23:P$50,MATCH($S484,Reliability!$C$23:$C$50,0)),0),0)*IF($T484="n/a",$D484*$Y484,$G484)+IFERROR(IF(AND($V484&lt;=AK$1,$W484&gt;=AK$1),INDEX(Reliability!P$23:P$50,MATCH($T484,Reliability!$C$23:$C$50,0)),0),0)*$H484*$X484*$Y484),$D484)*$R484</f>
        <v>0</v>
      </c>
    </row>
    <row r="485" spans="2:37" x14ac:dyDescent="0.25">
      <c r="B485" s="118" t="str">
        <f>unique_contracts!B480</f>
        <v>_EXISTING_GENERIC_BIOGAS_LANDFILLGAS</v>
      </c>
      <c r="C485" s="99" t="str">
        <f>unique_contracts!D480</f>
        <v>Online</v>
      </c>
      <c r="D485" s="117">
        <f>unique_contracts!J480</f>
        <v>0</v>
      </c>
      <c r="E485" s="99">
        <f>unique_contracts!M480</f>
        <v>0</v>
      </c>
      <c r="F485" s="99">
        <f>unique_contracts!N480</f>
        <v>0</v>
      </c>
      <c r="G485" s="99">
        <f>unique_contracts!P480</f>
        <v>0</v>
      </c>
      <c r="H485" s="99">
        <f>unique_contracts!R480</f>
        <v>0</v>
      </c>
      <c r="I485" s="99">
        <f>unique_contracts!V480</f>
        <v>0</v>
      </c>
      <c r="J485" s="118" t="str">
        <f>unique_contracts!AB480</f>
        <v>Sell</v>
      </c>
      <c r="K485" s="99">
        <f>unique_contracts!AM480</f>
        <v>2023</v>
      </c>
      <c r="L485" s="99">
        <f>unique_contracts!AN480</f>
        <v>1</v>
      </c>
      <c r="M485" s="99">
        <f>unique_contracts!AO480</f>
        <v>1</v>
      </c>
      <c r="N485" s="99">
        <f>unique_contracts!AP480</f>
        <v>0</v>
      </c>
      <c r="O485" s="99">
        <f>unique_contracts!AQ480</f>
        <v>0</v>
      </c>
      <c r="P485" s="99">
        <f>unique_contracts!AR480</f>
        <v>0</v>
      </c>
      <c r="Q485" s="99" t="str">
        <f>unique_contracts!BP480</f>
        <v>EnergyOnly</v>
      </c>
      <c r="R485" s="99">
        <f t="shared" si="49"/>
        <v>0</v>
      </c>
      <c r="S485" s="99" t="str">
        <f>IFERROR(IF(AND(I485&gt;0,E485="NotHybrid"),_xlfn.CONCAT(MAX(MIN(ROUNDDOWN(I485/D485,0),8),4),INDEX(resources!$G:$G,MATCH(B485,resources!$A:$A,0))),INDEX(resources!$G:$G,MATCH(B485,resources!$A:$A,0))),"n/a")</f>
        <v>biomass_wood</v>
      </c>
      <c r="T485" s="99" t="str">
        <f t="shared" si="50"/>
        <v>n/a</v>
      </c>
      <c r="U485" s="99" t="str">
        <f t="shared" si="51"/>
        <v>biomass_wood</v>
      </c>
      <c r="V485" s="99">
        <f t="shared" si="52"/>
        <v>2023</v>
      </c>
      <c r="W485" s="99">
        <f t="shared" si="53"/>
        <v>0</v>
      </c>
      <c r="X485" s="116">
        <f t="shared" si="54"/>
        <v>1</v>
      </c>
      <c r="Y485" s="116">
        <f t="shared" si="55"/>
        <v>1</v>
      </c>
      <c r="Z485" s="99">
        <f>MIN((IFERROR(IF(AND($V485&lt;=Z$1,$W485&gt;=Z$1),INDEX(Reliability!E$23:E$50,MATCH($S485,Reliability!$C$23:$C$50,0)),0),0)*IF($T485="n/a",$D485*$Y485,$G485)+IFERROR(IF(AND($V485&lt;=Z$1,$W485&gt;=Z$1),INDEX(Reliability!E$23:E$50,MATCH($T485,Reliability!$C$23:$C$50,0)),0),0)*$H485*$X485*$Y485),$D485)*$R485</f>
        <v>0</v>
      </c>
      <c r="AA485" s="99">
        <f>MIN((IFERROR(IF(AND($V485&lt;=AA$1,$W485&gt;=AA$1),INDEX(Reliability!F$23:F$50,MATCH($S485,Reliability!$C$23:$C$50,0)),0),0)*IF($T485="n/a",$D485*$Y485,$G485)+IFERROR(IF(AND($V485&lt;=AA$1,$W485&gt;=AA$1),INDEX(Reliability!F$23:F$50,MATCH($T485,Reliability!$C$23:$C$50,0)),0),0)*$H485*$X485*$Y485),$D485)*$R485</f>
        <v>0</v>
      </c>
      <c r="AB485" s="99">
        <f>MIN((IFERROR(IF(AND($V485&lt;=AB$1,$W485&gt;=AB$1),INDEX(Reliability!G$23:G$50,MATCH($S485,Reliability!$C$23:$C$50,0)),0),0)*IF($T485="n/a",$D485*$Y485,$G485)+IFERROR(IF(AND($V485&lt;=AB$1,$W485&gt;=AB$1),INDEX(Reliability!G$23:G$50,MATCH($T485,Reliability!$C$23:$C$50,0)),0),0)*$H485*$X485*$Y485),$D485)*$R485</f>
        <v>0</v>
      </c>
      <c r="AC485" s="99">
        <f>MIN((IFERROR(IF(AND($V485&lt;=AC$1,$W485&gt;=AC$1),INDEX(Reliability!H$23:H$50,MATCH($S485,Reliability!$C$23:$C$50,0)),0),0)*IF($T485="n/a",$D485*$Y485,$G485)+IFERROR(IF(AND($V485&lt;=AC$1,$W485&gt;=AC$1),INDEX(Reliability!H$23:H$50,MATCH($T485,Reliability!$C$23:$C$50,0)),0),0)*$H485*$X485*$Y485),$D485)*$R485</f>
        <v>0</v>
      </c>
      <c r="AD485" s="99">
        <f>MIN((IFERROR(IF(AND($V485&lt;=AD$1,$W485&gt;=AD$1),INDEX(Reliability!I$23:I$50,MATCH($S485,Reliability!$C$23:$C$50,0)),0),0)*IF($T485="n/a",$D485*$Y485,$G485)+IFERROR(IF(AND($V485&lt;=AD$1,$W485&gt;=AD$1),INDEX(Reliability!I$23:I$50,MATCH($T485,Reliability!$C$23:$C$50,0)),0),0)*$H485*$X485*$Y485),$D485)*$R485</f>
        <v>0</v>
      </c>
      <c r="AE485" s="99">
        <f>MIN((IFERROR(IF(AND($V485&lt;=AE$1,$W485&gt;=AE$1),INDEX(Reliability!J$23:J$50,MATCH($S485,Reliability!$C$23:$C$50,0)),0),0)*IF($T485="n/a",$D485*$Y485,$G485)+IFERROR(IF(AND($V485&lt;=AE$1,$W485&gt;=AE$1),INDEX(Reliability!J$23:J$50,MATCH($T485,Reliability!$C$23:$C$50,0)),0),0)*$H485*$X485*$Y485),$D485)*$R485</f>
        <v>0</v>
      </c>
      <c r="AF485" s="99">
        <f>MIN((IFERROR(IF(AND($V485&lt;=AF$1,$W485&gt;=AF$1),INDEX(Reliability!K$23:K$50,MATCH($S485,Reliability!$C$23:$C$50,0)),0),0)*IF($T485="n/a",$D485*$Y485,$G485)+IFERROR(IF(AND($V485&lt;=AF$1,$W485&gt;=AF$1),INDEX(Reliability!K$23:K$50,MATCH($T485,Reliability!$C$23:$C$50,0)),0),0)*$H485*$X485*$Y485),$D485)*$R485</f>
        <v>0</v>
      </c>
      <c r="AG485" s="99">
        <f>MIN((IFERROR(IF(AND($V485&lt;=AG$1,$W485&gt;=AG$1),INDEX(Reliability!L$23:L$50,MATCH($S485,Reliability!$C$23:$C$50,0)),0),0)*IF($T485="n/a",$D485*$Y485,$G485)+IFERROR(IF(AND($V485&lt;=AG$1,$W485&gt;=AG$1),INDEX(Reliability!L$23:L$50,MATCH($T485,Reliability!$C$23:$C$50,0)),0),0)*$H485*$X485*$Y485),$D485)*$R485</f>
        <v>0</v>
      </c>
      <c r="AH485" s="99">
        <f>MIN((IFERROR(IF(AND($V485&lt;=AH$1,$W485&gt;=AH$1),INDEX(Reliability!M$23:M$50,MATCH($S485,Reliability!$C$23:$C$50,0)),0),0)*IF($T485="n/a",$D485*$Y485,$G485)+IFERROR(IF(AND($V485&lt;=AH$1,$W485&gt;=AH$1),INDEX(Reliability!M$23:M$50,MATCH($T485,Reliability!$C$23:$C$50,0)),0),0)*$H485*$X485*$Y485),$D485)*$R485</f>
        <v>0</v>
      </c>
      <c r="AI485" s="99">
        <f>MIN((IFERROR(IF(AND($V485&lt;=AI$1,$W485&gt;=AI$1),INDEX(Reliability!N$23:N$50,MATCH($S485,Reliability!$C$23:$C$50,0)),0),0)*IF($T485="n/a",$D485*$Y485,$G485)+IFERROR(IF(AND($V485&lt;=AI$1,$W485&gt;=AI$1),INDEX(Reliability!N$23:N$50,MATCH($T485,Reliability!$C$23:$C$50,0)),0),0)*$H485*$X485*$Y485),$D485)*$R485</f>
        <v>0</v>
      </c>
      <c r="AJ485" s="99">
        <f>MIN((IFERROR(IF(AND($V485&lt;=AJ$1,$W485&gt;=AJ$1),INDEX(Reliability!O$23:O$50,MATCH($S485,Reliability!$C$23:$C$50,0)),0),0)*IF($T485="n/a",$D485*$Y485,$G485)+IFERROR(IF(AND($V485&lt;=AJ$1,$W485&gt;=AJ$1),INDEX(Reliability!O$23:O$50,MATCH($T485,Reliability!$C$23:$C$50,0)),0),0)*$H485*$X485*$Y485),$D485)*$R485</f>
        <v>0</v>
      </c>
      <c r="AK485" s="99">
        <f>MIN((IFERROR(IF(AND($V485&lt;=AK$1,$W485&gt;=AK$1),INDEX(Reliability!P$23:P$50,MATCH($S485,Reliability!$C$23:$C$50,0)),0),0)*IF($T485="n/a",$D485*$Y485,$G485)+IFERROR(IF(AND($V485&lt;=AK$1,$W485&gt;=AK$1),INDEX(Reliability!P$23:P$50,MATCH($T485,Reliability!$C$23:$C$50,0)),0),0)*$H485*$X485*$Y485),$D485)*$R485</f>
        <v>0</v>
      </c>
    </row>
    <row r="486" spans="2:37" x14ac:dyDescent="0.25">
      <c r="B486" s="118" t="str">
        <f>unique_contracts!B481</f>
        <v>_EXISTING_GENERIC_GEOTHERMAL</v>
      </c>
      <c r="C486" s="99" t="str">
        <f>unique_contracts!D481</f>
        <v>Online</v>
      </c>
      <c r="D486" s="117">
        <f>unique_contracts!J481</f>
        <v>0</v>
      </c>
      <c r="E486" s="99">
        <f>unique_contracts!M481</f>
        <v>0</v>
      </c>
      <c r="F486" s="99">
        <f>unique_contracts!N481</f>
        <v>0</v>
      </c>
      <c r="G486" s="99">
        <f>unique_contracts!P481</f>
        <v>0</v>
      </c>
      <c r="H486" s="99">
        <f>unique_contracts!R481</f>
        <v>0</v>
      </c>
      <c r="I486" s="99">
        <f>unique_contracts!V481</f>
        <v>0</v>
      </c>
      <c r="J486" s="118" t="str">
        <f>unique_contracts!AB481</f>
        <v>Sell</v>
      </c>
      <c r="K486" s="99">
        <f>unique_contracts!AM481</f>
        <v>2023</v>
      </c>
      <c r="L486" s="99">
        <f>unique_contracts!AN481</f>
        <v>1</v>
      </c>
      <c r="M486" s="99">
        <f>unique_contracts!AO481</f>
        <v>1</v>
      </c>
      <c r="N486" s="99">
        <f>unique_contracts!AP481</f>
        <v>0</v>
      </c>
      <c r="O486" s="99">
        <f>unique_contracts!AQ481</f>
        <v>0</v>
      </c>
      <c r="P486" s="99">
        <f>unique_contracts!AR481</f>
        <v>0</v>
      </c>
      <c r="Q486" s="99" t="str">
        <f>unique_contracts!BP481</f>
        <v>EnergyOnly</v>
      </c>
      <c r="R486" s="99">
        <f t="shared" si="49"/>
        <v>0</v>
      </c>
      <c r="S486" s="99" t="str">
        <f>IFERROR(IF(AND(I486&gt;0,E486="NotHybrid"),_xlfn.CONCAT(MAX(MIN(ROUNDDOWN(I486/D486,0),8),4),INDEX(resources!$G:$G,MATCH(B486,resources!$A:$A,0))),INDEX(resources!$G:$G,MATCH(B486,resources!$A:$A,0))),"n/a")</f>
        <v>geothermal</v>
      </c>
      <c r="T486" s="99" t="str">
        <f t="shared" si="50"/>
        <v>n/a</v>
      </c>
      <c r="U486" s="99" t="str">
        <f t="shared" si="51"/>
        <v>geothermal</v>
      </c>
      <c r="V486" s="99">
        <f t="shared" si="52"/>
        <v>2023</v>
      </c>
      <c r="W486" s="99">
        <f t="shared" si="53"/>
        <v>0</v>
      </c>
      <c r="X486" s="116">
        <f t="shared" si="54"/>
        <v>1</v>
      </c>
      <c r="Y486" s="116">
        <f t="shared" si="55"/>
        <v>1</v>
      </c>
      <c r="Z486" s="99">
        <f>MIN((IFERROR(IF(AND($V486&lt;=Z$1,$W486&gt;=Z$1),INDEX(Reliability!E$23:E$50,MATCH($S486,Reliability!$C$23:$C$50,0)),0),0)*IF($T486="n/a",$D486*$Y486,$G486)+IFERROR(IF(AND($V486&lt;=Z$1,$W486&gt;=Z$1),INDEX(Reliability!E$23:E$50,MATCH($T486,Reliability!$C$23:$C$50,0)),0),0)*$H486*$X486*$Y486),$D486)*$R486</f>
        <v>0</v>
      </c>
      <c r="AA486" s="99">
        <f>MIN((IFERROR(IF(AND($V486&lt;=AA$1,$W486&gt;=AA$1),INDEX(Reliability!F$23:F$50,MATCH($S486,Reliability!$C$23:$C$50,0)),0),0)*IF($T486="n/a",$D486*$Y486,$G486)+IFERROR(IF(AND($V486&lt;=AA$1,$W486&gt;=AA$1),INDEX(Reliability!F$23:F$50,MATCH($T486,Reliability!$C$23:$C$50,0)),0),0)*$H486*$X486*$Y486),$D486)*$R486</f>
        <v>0</v>
      </c>
      <c r="AB486" s="99">
        <f>MIN((IFERROR(IF(AND($V486&lt;=AB$1,$W486&gt;=AB$1),INDEX(Reliability!G$23:G$50,MATCH($S486,Reliability!$C$23:$C$50,0)),0),0)*IF($T486="n/a",$D486*$Y486,$G486)+IFERROR(IF(AND($V486&lt;=AB$1,$W486&gt;=AB$1),INDEX(Reliability!G$23:G$50,MATCH($T486,Reliability!$C$23:$C$50,0)),0),0)*$H486*$X486*$Y486),$D486)*$R486</f>
        <v>0</v>
      </c>
      <c r="AC486" s="99">
        <f>MIN((IFERROR(IF(AND($V486&lt;=AC$1,$W486&gt;=AC$1),INDEX(Reliability!H$23:H$50,MATCH($S486,Reliability!$C$23:$C$50,0)),0),0)*IF($T486="n/a",$D486*$Y486,$G486)+IFERROR(IF(AND($V486&lt;=AC$1,$W486&gt;=AC$1),INDEX(Reliability!H$23:H$50,MATCH($T486,Reliability!$C$23:$C$50,0)),0),0)*$H486*$X486*$Y486),$D486)*$R486</f>
        <v>0</v>
      </c>
      <c r="AD486" s="99">
        <f>MIN((IFERROR(IF(AND($V486&lt;=AD$1,$W486&gt;=AD$1),INDEX(Reliability!I$23:I$50,MATCH($S486,Reliability!$C$23:$C$50,0)),0),0)*IF($T486="n/a",$D486*$Y486,$G486)+IFERROR(IF(AND($V486&lt;=AD$1,$W486&gt;=AD$1),INDEX(Reliability!I$23:I$50,MATCH($T486,Reliability!$C$23:$C$50,0)),0),0)*$H486*$X486*$Y486),$D486)*$R486</f>
        <v>0</v>
      </c>
      <c r="AE486" s="99">
        <f>MIN((IFERROR(IF(AND($V486&lt;=AE$1,$W486&gt;=AE$1),INDEX(Reliability!J$23:J$50,MATCH($S486,Reliability!$C$23:$C$50,0)),0),0)*IF($T486="n/a",$D486*$Y486,$G486)+IFERROR(IF(AND($V486&lt;=AE$1,$W486&gt;=AE$1),INDEX(Reliability!J$23:J$50,MATCH($T486,Reliability!$C$23:$C$50,0)),0),0)*$H486*$X486*$Y486),$D486)*$R486</f>
        <v>0</v>
      </c>
      <c r="AF486" s="99">
        <f>MIN((IFERROR(IF(AND($V486&lt;=AF$1,$W486&gt;=AF$1),INDEX(Reliability!K$23:K$50,MATCH($S486,Reliability!$C$23:$C$50,0)),0),0)*IF($T486="n/a",$D486*$Y486,$G486)+IFERROR(IF(AND($V486&lt;=AF$1,$W486&gt;=AF$1),INDEX(Reliability!K$23:K$50,MATCH($T486,Reliability!$C$23:$C$50,0)),0),0)*$H486*$X486*$Y486),$D486)*$R486</f>
        <v>0</v>
      </c>
      <c r="AG486" s="99">
        <f>MIN((IFERROR(IF(AND($V486&lt;=AG$1,$W486&gt;=AG$1),INDEX(Reliability!L$23:L$50,MATCH($S486,Reliability!$C$23:$C$50,0)),0),0)*IF($T486="n/a",$D486*$Y486,$G486)+IFERROR(IF(AND($V486&lt;=AG$1,$W486&gt;=AG$1),INDEX(Reliability!L$23:L$50,MATCH($T486,Reliability!$C$23:$C$50,0)),0),0)*$H486*$X486*$Y486),$D486)*$R486</f>
        <v>0</v>
      </c>
      <c r="AH486" s="99">
        <f>MIN((IFERROR(IF(AND($V486&lt;=AH$1,$W486&gt;=AH$1),INDEX(Reliability!M$23:M$50,MATCH($S486,Reliability!$C$23:$C$50,0)),0),0)*IF($T486="n/a",$D486*$Y486,$G486)+IFERROR(IF(AND($V486&lt;=AH$1,$W486&gt;=AH$1),INDEX(Reliability!M$23:M$50,MATCH($T486,Reliability!$C$23:$C$50,0)),0),0)*$H486*$X486*$Y486),$D486)*$R486</f>
        <v>0</v>
      </c>
      <c r="AI486" s="99">
        <f>MIN((IFERROR(IF(AND($V486&lt;=AI$1,$W486&gt;=AI$1),INDEX(Reliability!N$23:N$50,MATCH($S486,Reliability!$C$23:$C$50,0)),0),0)*IF($T486="n/a",$D486*$Y486,$G486)+IFERROR(IF(AND($V486&lt;=AI$1,$W486&gt;=AI$1),INDEX(Reliability!N$23:N$50,MATCH($T486,Reliability!$C$23:$C$50,0)),0),0)*$H486*$X486*$Y486),$D486)*$R486</f>
        <v>0</v>
      </c>
      <c r="AJ486" s="99">
        <f>MIN((IFERROR(IF(AND($V486&lt;=AJ$1,$W486&gt;=AJ$1),INDEX(Reliability!O$23:O$50,MATCH($S486,Reliability!$C$23:$C$50,0)),0),0)*IF($T486="n/a",$D486*$Y486,$G486)+IFERROR(IF(AND($V486&lt;=AJ$1,$W486&gt;=AJ$1),INDEX(Reliability!O$23:O$50,MATCH($T486,Reliability!$C$23:$C$50,0)),0),0)*$H486*$X486*$Y486),$D486)*$R486</f>
        <v>0</v>
      </c>
      <c r="AK486" s="99">
        <f>MIN((IFERROR(IF(AND($V486&lt;=AK$1,$W486&gt;=AK$1),INDEX(Reliability!P$23:P$50,MATCH($S486,Reliability!$C$23:$C$50,0)),0),0)*IF($T486="n/a",$D486*$Y486,$G486)+IFERROR(IF(AND($V486&lt;=AK$1,$W486&gt;=AK$1),INDEX(Reliability!P$23:P$50,MATCH($T486,Reliability!$C$23:$C$50,0)),0),0)*$H486*$X486*$Y486),$D486)*$R486</f>
        <v>0</v>
      </c>
    </row>
    <row r="487" spans="2:37" x14ac:dyDescent="0.25">
      <c r="B487" s="118" t="str">
        <f>unique_contracts!B482</f>
        <v>_EXISTING_GENERIC_INSTATE_SMALL_HYDRO</v>
      </c>
      <c r="C487" s="99" t="str">
        <f>unique_contracts!D482</f>
        <v>Online</v>
      </c>
      <c r="D487" s="117">
        <f>unique_contracts!J482</f>
        <v>0</v>
      </c>
      <c r="E487" s="99">
        <f>unique_contracts!M482</f>
        <v>0</v>
      </c>
      <c r="F487" s="99">
        <f>unique_contracts!N482</f>
        <v>0</v>
      </c>
      <c r="G487" s="99">
        <f>unique_contracts!P482</f>
        <v>0</v>
      </c>
      <c r="H487" s="99">
        <f>unique_contracts!R482</f>
        <v>0</v>
      </c>
      <c r="I487" s="99">
        <f>unique_contracts!V482</f>
        <v>0</v>
      </c>
      <c r="J487" s="118" t="str">
        <f>unique_contracts!AB482</f>
        <v>Sell</v>
      </c>
      <c r="K487" s="99">
        <f>unique_contracts!AM482</f>
        <v>2023</v>
      </c>
      <c r="L487" s="99">
        <f>unique_contracts!AN482</f>
        <v>1</v>
      </c>
      <c r="M487" s="99">
        <f>unique_contracts!AO482</f>
        <v>1</v>
      </c>
      <c r="N487" s="99">
        <f>unique_contracts!AP482</f>
        <v>0</v>
      </c>
      <c r="O487" s="99">
        <f>unique_contracts!AQ482</f>
        <v>0</v>
      </c>
      <c r="P487" s="99">
        <f>unique_contracts!AR482</f>
        <v>0</v>
      </c>
      <c r="Q487" s="99" t="str">
        <f>unique_contracts!BP482</f>
        <v>EnergyOnly</v>
      </c>
      <c r="R487" s="99">
        <f t="shared" si="49"/>
        <v>0</v>
      </c>
      <c r="S487" s="99" t="str">
        <f>IFERROR(IF(AND(I487&gt;0,E487="NotHybrid"),_xlfn.CONCAT(MAX(MIN(ROUNDDOWN(I487/D487,0),8),4),INDEX(resources!$G:$G,MATCH(B487,resources!$A:$A,0))),INDEX(resources!$G:$G,MATCH(B487,resources!$A:$A,0))),"n/a")</f>
        <v>hydro</v>
      </c>
      <c r="T487" s="99" t="str">
        <f t="shared" si="50"/>
        <v>n/a</v>
      </c>
      <c r="U487" s="99" t="str">
        <f t="shared" si="51"/>
        <v>hydro</v>
      </c>
      <c r="V487" s="99">
        <f t="shared" si="52"/>
        <v>2023</v>
      </c>
      <c r="W487" s="99">
        <f t="shared" si="53"/>
        <v>0</v>
      </c>
      <c r="X487" s="116">
        <f t="shared" si="54"/>
        <v>1</v>
      </c>
      <c r="Y487" s="116">
        <f t="shared" si="55"/>
        <v>1</v>
      </c>
      <c r="Z487" s="99">
        <f>MIN((IFERROR(IF(AND($V487&lt;=Z$1,$W487&gt;=Z$1),INDEX(Reliability!E$23:E$50,MATCH($S487,Reliability!$C$23:$C$50,0)),0),0)*IF($T487="n/a",$D487*$Y487,$G487)+IFERROR(IF(AND($V487&lt;=Z$1,$W487&gt;=Z$1),INDEX(Reliability!E$23:E$50,MATCH($T487,Reliability!$C$23:$C$50,0)),0),0)*$H487*$X487*$Y487),$D487)*$R487</f>
        <v>0</v>
      </c>
      <c r="AA487" s="99">
        <f>MIN((IFERROR(IF(AND($V487&lt;=AA$1,$W487&gt;=AA$1),INDEX(Reliability!F$23:F$50,MATCH($S487,Reliability!$C$23:$C$50,0)),0),0)*IF($T487="n/a",$D487*$Y487,$G487)+IFERROR(IF(AND($V487&lt;=AA$1,$W487&gt;=AA$1),INDEX(Reliability!F$23:F$50,MATCH($T487,Reliability!$C$23:$C$50,0)),0),0)*$H487*$X487*$Y487),$D487)*$R487</f>
        <v>0</v>
      </c>
      <c r="AB487" s="99">
        <f>MIN((IFERROR(IF(AND($V487&lt;=AB$1,$W487&gt;=AB$1),INDEX(Reliability!G$23:G$50,MATCH($S487,Reliability!$C$23:$C$50,0)),0),0)*IF($T487="n/a",$D487*$Y487,$G487)+IFERROR(IF(AND($V487&lt;=AB$1,$W487&gt;=AB$1),INDEX(Reliability!G$23:G$50,MATCH($T487,Reliability!$C$23:$C$50,0)),0),0)*$H487*$X487*$Y487),$D487)*$R487</f>
        <v>0</v>
      </c>
      <c r="AC487" s="99">
        <f>MIN((IFERROR(IF(AND($V487&lt;=AC$1,$W487&gt;=AC$1),INDEX(Reliability!H$23:H$50,MATCH($S487,Reliability!$C$23:$C$50,0)),0),0)*IF($T487="n/a",$D487*$Y487,$G487)+IFERROR(IF(AND($V487&lt;=AC$1,$W487&gt;=AC$1),INDEX(Reliability!H$23:H$50,MATCH($T487,Reliability!$C$23:$C$50,0)),0),0)*$H487*$X487*$Y487),$D487)*$R487</f>
        <v>0</v>
      </c>
      <c r="AD487" s="99">
        <f>MIN((IFERROR(IF(AND($V487&lt;=AD$1,$W487&gt;=AD$1),INDEX(Reliability!I$23:I$50,MATCH($S487,Reliability!$C$23:$C$50,0)),0),0)*IF($T487="n/a",$D487*$Y487,$G487)+IFERROR(IF(AND($V487&lt;=AD$1,$W487&gt;=AD$1),INDEX(Reliability!I$23:I$50,MATCH($T487,Reliability!$C$23:$C$50,0)),0),0)*$H487*$X487*$Y487),$D487)*$R487</f>
        <v>0</v>
      </c>
      <c r="AE487" s="99">
        <f>MIN((IFERROR(IF(AND($V487&lt;=AE$1,$W487&gt;=AE$1),INDEX(Reliability!J$23:J$50,MATCH($S487,Reliability!$C$23:$C$50,0)),0),0)*IF($T487="n/a",$D487*$Y487,$G487)+IFERROR(IF(AND($V487&lt;=AE$1,$W487&gt;=AE$1),INDEX(Reliability!J$23:J$50,MATCH($T487,Reliability!$C$23:$C$50,0)),0),0)*$H487*$X487*$Y487),$D487)*$R487</f>
        <v>0</v>
      </c>
      <c r="AF487" s="99">
        <f>MIN((IFERROR(IF(AND($V487&lt;=AF$1,$W487&gt;=AF$1),INDEX(Reliability!K$23:K$50,MATCH($S487,Reliability!$C$23:$C$50,0)),0),0)*IF($T487="n/a",$D487*$Y487,$G487)+IFERROR(IF(AND($V487&lt;=AF$1,$W487&gt;=AF$1),INDEX(Reliability!K$23:K$50,MATCH($T487,Reliability!$C$23:$C$50,0)),0),0)*$H487*$X487*$Y487),$D487)*$R487</f>
        <v>0</v>
      </c>
      <c r="AG487" s="99">
        <f>MIN((IFERROR(IF(AND($V487&lt;=AG$1,$W487&gt;=AG$1),INDEX(Reliability!L$23:L$50,MATCH($S487,Reliability!$C$23:$C$50,0)),0),0)*IF($T487="n/a",$D487*$Y487,$G487)+IFERROR(IF(AND($V487&lt;=AG$1,$W487&gt;=AG$1),INDEX(Reliability!L$23:L$50,MATCH($T487,Reliability!$C$23:$C$50,0)),0),0)*$H487*$X487*$Y487),$D487)*$R487</f>
        <v>0</v>
      </c>
      <c r="AH487" s="99">
        <f>MIN((IFERROR(IF(AND($V487&lt;=AH$1,$W487&gt;=AH$1),INDEX(Reliability!M$23:M$50,MATCH($S487,Reliability!$C$23:$C$50,0)),0),0)*IF($T487="n/a",$D487*$Y487,$G487)+IFERROR(IF(AND($V487&lt;=AH$1,$W487&gt;=AH$1),INDEX(Reliability!M$23:M$50,MATCH($T487,Reliability!$C$23:$C$50,0)),0),0)*$H487*$X487*$Y487),$D487)*$R487</f>
        <v>0</v>
      </c>
      <c r="AI487" s="99">
        <f>MIN((IFERROR(IF(AND($V487&lt;=AI$1,$W487&gt;=AI$1),INDEX(Reliability!N$23:N$50,MATCH($S487,Reliability!$C$23:$C$50,0)),0),0)*IF($T487="n/a",$D487*$Y487,$G487)+IFERROR(IF(AND($V487&lt;=AI$1,$W487&gt;=AI$1),INDEX(Reliability!N$23:N$50,MATCH($T487,Reliability!$C$23:$C$50,0)),0),0)*$H487*$X487*$Y487),$D487)*$R487</f>
        <v>0</v>
      </c>
      <c r="AJ487" s="99">
        <f>MIN((IFERROR(IF(AND($V487&lt;=AJ$1,$W487&gt;=AJ$1),INDEX(Reliability!O$23:O$50,MATCH($S487,Reliability!$C$23:$C$50,0)),0),0)*IF($T487="n/a",$D487*$Y487,$G487)+IFERROR(IF(AND($V487&lt;=AJ$1,$W487&gt;=AJ$1),INDEX(Reliability!O$23:O$50,MATCH($T487,Reliability!$C$23:$C$50,0)),0),0)*$H487*$X487*$Y487),$D487)*$R487</f>
        <v>0</v>
      </c>
      <c r="AK487" s="99">
        <f>MIN((IFERROR(IF(AND($V487&lt;=AK$1,$W487&gt;=AK$1),INDEX(Reliability!P$23:P$50,MATCH($S487,Reliability!$C$23:$C$50,0)),0),0)*IF($T487="n/a",$D487*$Y487,$G487)+IFERROR(IF(AND($V487&lt;=AK$1,$W487&gt;=AK$1),INDEX(Reliability!P$23:P$50,MATCH($T487,Reliability!$C$23:$C$50,0)),0),0)*$H487*$X487*$Y487),$D487)*$R487</f>
        <v>0</v>
      </c>
    </row>
    <row r="488" spans="2:37" x14ac:dyDescent="0.25">
      <c r="B488" s="118" t="str">
        <f>unique_contracts!B483</f>
        <v>_EXISTING_GENERIC_BATTERY_STORAGE</v>
      </c>
      <c r="C488" s="99" t="str">
        <f>unique_contracts!D483</f>
        <v>Online</v>
      </c>
      <c r="D488" s="117">
        <f>unique_contracts!J483</f>
        <v>49.959000000000003</v>
      </c>
      <c r="E488" s="99">
        <f>unique_contracts!M483</f>
        <v>0</v>
      </c>
      <c r="F488" s="99">
        <f>unique_contracts!N483</f>
        <v>0</v>
      </c>
      <c r="G488" s="99">
        <f>unique_contracts!P483</f>
        <v>0</v>
      </c>
      <c r="H488" s="99">
        <f>unique_contracts!R483</f>
        <v>0</v>
      </c>
      <c r="I488" s="99">
        <f>unique_contracts!V483</f>
        <v>199.83600000000001</v>
      </c>
      <c r="J488" s="118" t="str">
        <f>unique_contracts!AB483</f>
        <v>Sell</v>
      </c>
      <c r="K488" s="99">
        <f>unique_contracts!AM483</f>
        <v>2024</v>
      </c>
      <c r="L488" s="99">
        <f>unique_contracts!AN483</f>
        <v>1</v>
      </c>
      <c r="M488" s="99">
        <f>unique_contracts!AO483</f>
        <v>1</v>
      </c>
      <c r="N488" s="99">
        <f>unique_contracts!AP483</f>
        <v>0</v>
      </c>
      <c r="O488" s="99">
        <f>unique_contracts!AQ483</f>
        <v>0</v>
      </c>
      <c r="P488" s="99">
        <f>unique_contracts!AR483</f>
        <v>0</v>
      </c>
      <c r="Q488" s="99" t="str">
        <f>unique_contracts!BP483</f>
        <v>CapacityOnly</v>
      </c>
      <c r="R488" s="99">
        <f t="shared" si="49"/>
        <v>-1</v>
      </c>
      <c r="S488" s="99" t="str">
        <f>IFERROR(IF(AND(I488&gt;0,E488="NotHybrid"),_xlfn.CONCAT(MAX(MIN(ROUNDDOWN(I488/D488,0),8),4),INDEX(resources!$G:$G,MATCH(B488,resources!$A:$A,0))),INDEX(resources!$G:$G,MATCH(B488,resources!$A:$A,0))),"n/a")</f>
        <v>hr_batteries</v>
      </c>
      <c r="T488" s="99" t="str">
        <f t="shared" si="50"/>
        <v>n/a</v>
      </c>
      <c r="U488" s="99" t="str">
        <f t="shared" si="51"/>
        <v>hr_batteries</v>
      </c>
      <c r="V488" s="99">
        <f t="shared" si="52"/>
        <v>2024</v>
      </c>
      <c r="W488" s="99">
        <f t="shared" si="53"/>
        <v>0</v>
      </c>
      <c r="X488" s="116">
        <f t="shared" si="54"/>
        <v>1</v>
      </c>
      <c r="Y488" s="116">
        <f t="shared" si="55"/>
        <v>1</v>
      </c>
      <c r="Z488" s="99">
        <f>MIN((IFERROR(IF(AND($V488&lt;=Z$1,$W488&gt;=Z$1),INDEX(Reliability!E$23:E$50,MATCH($S488,Reliability!$C$23:$C$50,0)),0),0)*IF($T488="n/a",$D488*$Y488,$G488)+IFERROR(IF(AND($V488&lt;=Z$1,$W488&gt;=Z$1),INDEX(Reliability!E$23:E$50,MATCH($T488,Reliability!$C$23:$C$50,0)),0),0)*$H488*$X488*$Y488),$D488)*$R488</f>
        <v>0</v>
      </c>
      <c r="AA488" s="99">
        <f>MIN((IFERROR(IF(AND($V488&lt;=AA$1,$W488&gt;=AA$1),INDEX(Reliability!F$23:F$50,MATCH($S488,Reliability!$C$23:$C$50,0)),0),0)*IF($T488="n/a",$D488*$Y488,$G488)+IFERROR(IF(AND($V488&lt;=AA$1,$W488&gt;=AA$1),INDEX(Reliability!F$23:F$50,MATCH($T488,Reliability!$C$23:$C$50,0)),0),0)*$H488*$X488*$Y488),$D488)*$R488</f>
        <v>0</v>
      </c>
      <c r="AB488" s="99">
        <f>MIN((IFERROR(IF(AND($V488&lt;=AB$1,$W488&gt;=AB$1),INDEX(Reliability!G$23:G$50,MATCH($S488,Reliability!$C$23:$C$50,0)),0),0)*IF($T488="n/a",$D488*$Y488,$G488)+IFERROR(IF(AND($V488&lt;=AB$1,$W488&gt;=AB$1),INDEX(Reliability!G$23:G$50,MATCH($T488,Reliability!$C$23:$C$50,0)),0),0)*$H488*$X488*$Y488),$D488)*$R488</f>
        <v>0</v>
      </c>
      <c r="AC488" s="99">
        <f>MIN((IFERROR(IF(AND($V488&lt;=AC$1,$W488&gt;=AC$1),INDEX(Reliability!H$23:H$50,MATCH($S488,Reliability!$C$23:$C$50,0)),0),0)*IF($T488="n/a",$D488*$Y488,$G488)+IFERROR(IF(AND($V488&lt;=AC$1,$W488&gt;=AC$1),INDEX(Reliability!H$23:H$50,MATCH($T488,Reliability!$C$23:$C$50,0)),0),0)*$H488*$X488*$Y488),$D488)*$R488</f>
        <v>0</v>
      </c>
      <c r="AD488" s="99">
        <f>MIN((IFERROR(IF(AND($V488&lt;=AD$1,$W488&gt;=AD$1),INDEX(Reliability!I$23:I$50,MATCH($S488,Reliability!$C$23:$C$50,0)),0),0)*IF($T488="n/a",$D488*$Y488,$G488)+IFERROR(IF(AND($V488&lt;=AD$1,$W488&gt;=AD$1),INDEX(Reliability!I$23:I$50,MATCH($T488,Reliability!$C$23:$C$50,0)),0),0)*$H488*$X488*$Y488),$D488)*$R488</f>
        <v>0</v>
      </c>
      <c r="AE488" s="99">
        <f>MIN((IFERROR(IF(AND($V488&lt;=AE$1,$W488&gt;=AE$1),INDEX(Reliability!J$23:J$50,MATCH($S488,Reliability!$C$23:$C$50,0)),0),0)*IF($T488="n/a",$D488*$Y488,$G488)+IFERROR(IF(AND($V488&lt;=AE$1,$W488&gt;=AE$1),INDEX(Reliability!J$23:J$50,MATCH($T488,Reliability!$C$23:$C$50,0)),0),0)*$H488*$X488*$Y488),$D488)*$R488</f>
        <v>0</v>
      </c>
      <c r="AF488" s="99">
        <f>MIN((IFERROR(IF(AND($V488&lt;=AF$1,$W488&gt;=AF$1),INDEX(Reliability!K$23:K$50,MATCH($S488,Reliability!$C$23:$C$50,0)),0),0)*IF($T488="n/a",$D488*$Y488,$G488)+IFERROR(IF(AND($V488&lt;=AF$1,$W488&gt;=AF$1),INDEX(Reliability!K$23:K$50,MATCH($T488,Reliability!$C$23:$C$50,0)),0),0)*$H488*$X488*$Y488),$D488)*$R488</f>
        <v>0</v>
      </c>
      <c r="AG488" s="99">
        <f>MIN((IFERROR(IF(AND($V488&lt;=AG$1,$W488&gt;=AG$1),INDEX(Reliability!L$23:L$50,MATCH($S488,Reliability!$C$23:$C$50,0)),0),0)*IF($T488="n/a",$D488*$Y488,$G488)+IFERROR(IF(AND($V488&lt;=AG$1,$W488&gt;=AG$1),INDEX(Reliability!L$23:L$50,MATCH($T488,Reliability!$C$23:$C$50,0)),0),0)*$H488*$X488*$Y488),$D488)*$R488</f>
        <v>0</v>
      </c>
      <c r="AH488" s="99">
        <f>MIN((IFERROR(IF(AND($V488&lt;=AH$1,$W488&gt;=AH$1),INDEX(Reliability!M$23:M$50,MATCH($S488,Reliability!$C$23:$C$50,0)),0),0)*IF($T488="n/a",$D488*$Y488,$G488)+IFERROR(IF(AND($V488&lt;=AH$1,$W488&gt;=AH$1),INDEX(Reliability!M$23:M$50,MATCH($T488,Reliability!$C$23:$C$50,0)),0),0)*$H488*$X488*$Y488),$D488)*$R488</f>
        <v>0</v>
      </c>
      <c r="AI488" s="99">
        <f>MIN((IFERROR(IF(AND($V488&lt;=AI$1,$W488&gt;=AI$1),INDEX(Reliability!N$23:N$50,MATCH($S488,Reliability!$C$23:$C$50,0)),0),0)*IF($T488="n/a",$D488*$Y488,$G488)+IFERROR(IF(AND($V488&lt;=AI$1,$W488&gt;=AI$1),INDEX(Reliability!N$23:N$50,MATCH($T488,Reliability!$C$23:$C$50,0)),0),0)*$H488*$X488*$Y488),$D488)*$R488</f>
        <v>0</v>
      </c>
      <c r="AJ488" s="99">
        <f>MIN((IFERROR(IF(AND($V488&lt;=AJ$1,$W488&gt;=AJ$1),INDEX(Reliability!O$23:O$50,MATCH($S488,Reliability!$C$23:$C$50,0)),0),0)*IF($T488="n/a",$D488*$Y488,$G488)+IFERROR(IF(AND($V488&lt;=AJ$1,$W488&gt;=AJ$1),INDEX(Reliability!O$23:O$50,MATCH($T488,Reliability!$C$23:$C$50,0)),0),0)*$H488*$X488*$Y488),$D488)*$R488</f>
        <v>0</v>
      </c>
      <c r="AK488" s="99">
        <f>MIN((IFERROR(IF(AND($V488&lt;=AK$1,$W488&gt;=AK$1),INDEX(Reliability!P$23:P$50,MATCH($S488,Reliability!$C$23:$C$50,0)),0),0)*IF($T488="n/a",$D488*$Y488,$G488)+IFERROR(IF(AND($V488&lt;=AK$1,$W488&gt;=AK$1),INDEX(Reliability!P$23:P$50,MATCH($T488,Reliability!$C$23:$C$50,0)),0),0)*$H488*$X488*$Y488),$D488)*$R488</f>
        <v>0</v>
      </c>
    </row>
    <row r="489" spans="2:37" x14ac:dyDescent="0.25">
      <c r="B489" s="118" t="str">
        <f>unique_contracts!B484</f>
        <v>_EXISTING_GENERIC_BATTERY_STORAGE</v>
      </c>
      <c r="C489" s="99" t="str">
        <f>unique_contracts!D484</f>
        <v>Online</v>
      </c>
      <c r="D489" s="117">
        <f>unique_contracts!J484</f>
        <v>43.658999999999999</v>
      </c>
      <c r="E489" s="99">
        <f>unique_contracts!M484</f>
        <v>0</v>
      </c>
      <c r="F489" s="99">
        <f>unique_contracts!N484</f>
        <v>0</v>
      </c>
      <c r="G489" s="99">
        <f>unique_contracts!P484</f>
        <v>0</v>
      </c>
      <c r="H489" s="99">
        <f>unique_contracts!R484</f>
        <v>0</v>
      </c>
      <c r="I489" s="99">
        <f>unique_contracts!V484</f>
        <v>174.636</v>
      </c>
      <c r="J489" s="118" t="str">
        <f>unique_contracts!AB484</f>
        <v>Sell</v>
      </c>
      <c r="K489" s="99">
        <f>unique_contracts!AM484</f>
        <v>2032</v>
      </c>
      <c r="L489" s="99">
        <f>unique_contracts!AN484</f>
        <v>1</v>
      </c>
      <c r="M489" s="99">
        <f>unique_contracts!AO484</f>
        <v>1</v>
      </c>
      <c r="N489" s="99">
        <f>unique_contracts!AP484</f>
        <v>0</v>
      </c>
      <c r="O489" s="99">
        <f>unique_contracts!AQ484</f>
        <v>0</v>
      </c>
      <c r="P489" s="99">
        <f>unique_contracts!AR484</f>
        <v>0</v>
      </c>
      <c r="Q489" s="99" t="str">
        <f>unique_contracts!BP484</f>
        <v>CapacityOnly</v>
      </c>
      <c r="R489" s="99">
        <f t="shared" si="49"/>
        <v>-1</v>
      </c>
      <c r="S489" s="99" t="str">
        <f>IFERROR(IF(AND(I489&gt;0,E489="NotHybrid"),_xlfn.CONCAT(MAX(MIN(ROUNDDOWN(I489/D489,0),8),4),INDEX(resources!$G:$G,MATCH(B489,resources!$A:$A,0))),INDEX(resources!$G:$G,MATCH(B489,resources!$A:$A,0))),"n/a")</f>
        <v>hr_batteries</v>
      </c>
      <c r="T489" s="99" t="str">
        <f t="shared" si="50"/>
        <v>n/a</v>
      </c>
      <c r="U489" s="99" t="str">
        <f t="shared" si="51"/>
        <v>hr_batteries</v>
      </c>
      <c r="V489" s="99">
        <f t="shared" si="52"/>
        <v>2032</v>
      </c>
      <c r="W489" s="99">
        <f t="shared" si="53"/>
        <v>0</v>
      </c>
      <c r="X489" s="116">
        <f t="shared" si="54"/>
        <v>1</v>
      </c>
      <c r="Y489" s="116">
        <f t="shared" si="55"/>
        <v>1</v>
      </c>
      <c r="Z489" s="99">
        <f>MIN((IFERROR(IF(AND($V489&lt;=Z$1,$W489&gt;=Z$1),INDEX(Reliability!E$23:E$50,MATCH($S489,Reliability!$C$23:$C$50,0)),0),0)*IF($T489="n/a",$D489*$Y489,$G489)+IFERROR(IF(AND($V489&lt;=Z$1,$W489&gt;=Z$1),INDEX(Reliability!E$23:E$50,MATCH($T489,Reliability!$C$23:$C$50,0)),0),0)*$H489*$X489*$Y489),$D489)*$R489</f>
        <v>0</v>
      </c>
      <c r="AA489" s="99">
        <f>MIN((IFERROR(IF(AND($V489&lt;=AA$1,$W489&gt;=AA$1),INDEX(Reliability!F$23:F$50,MATCH($S489,Reliability!$C$23:$C$50,0)),0),0)*IF($T489="n/a",$D489*$Y489,$G489)+IFERROR(IF(AND($V489&lt;=AA$1,$W489&gt;=AA$1),INDEX(Reliability!F$23:F$50,MATCH($T489,Reliability!$C$23:$C$50,0)),0),0)*$H489*$X489*$Y489),$D489)*$R489</f>
        <v>0</v>
      </c>
      <c r="AB489" s="99">
        <f>MIN((IFERROR(IF(AND($V489&lt;=AB$1,$W489&gt;=AB$1),INDEX(Reliability!G$23:G$50,MATCH($S489,Reliability!$C$23:$C$50,0)),0),0)*IF($T489="n/a",$D489*$Y489,$G489)+IFERROR(IF(AND($V489&lt;=AB$1,$W489&gt;=AB$1),INDEX(Reliability!G$23:G$50,MATCH($T489,Reliability!$C$23:$C$50,0)),0),0)*$H489*$X489*$Y489),$D489)*$R489</f>
        <v>0</v>
      </c>
      <c r="AC489" s="99">
        <f>MIN((IFERROR(IF(AND($V489&lt;=AC$1,$W489&gt;=AC$1),INDEX(Reliability!H$23:H$50,MATCH($S489,Reliability!$C$23:$C$50,0)),0),0)*IF($T489="n/a",$D489*$Y489,$G489)+IFERROR(IF(AND($V489&lt;=AC$1,$W489&gt;=AC$1),INDEX(Reliability!H$23:H$50,MATCH($T489,Reliability!$C$23:$C$50,0)),0),0)*$H489*$X489*$Y489),$D489)*$R489</f>
        <v>0</v>
      </c>
      <c r="AD489" s="99">
        <f>MIN((IFERROR(IF(AND($V489&lt;=AD$1,$W489&gt;=AD$1),INDEX(Reliability!I$23:I$50,MATCH($S489,Reliability!$C$23:$C$50,0)),0),0)*IF($T489="n/a",$D489*$Y489,$G489)+IFERROR(IF(AND($V489&lt;=AD$1,$W489&gt;=AD$1),INDEX(Reliability!I$23:I$50,MATCH($T489,Reliability!$C$23:$C$50,0)),0),0)*$H489*$X489*$Y489),$D489)*$R489</f>
        <v>0</v>
      </c>
      <c r="AE489" s="99">
        <f>MIN((IFERROR(IF(AND($V489&lt;=AE$1,$W489&gt;=AE$1),INDEX(Reliability!J$23:J$50,MATCH($S489,Reliability!$C$23:$C$50,0)),0),0)*IF($T489="n/a",$D489*$Y489,$G489)+IFERROR(IF(AND($V489&lt;=AE$1,$W489&gt;=AE$1),INDEX(Reliability!J$23:J$50,MATCH($T489,Reliability!$C$23:$C$50,0)),0),0)*$H489*$X489*$Y489),$D489)*$R489</f>
        <v>0</v>
      </c>
      <c r="AF489" s="99">
        <f>MIN((IFERROR(IF(AND($V489&lt;=AF$1,$W489&gt;=AF$1),INDEX(Reliability!K$23:K$50,MATCH($S489,Reliability!$C$23:$C$50,0)),0),0)*IF($T489="n/a",$D489*$Y489,$G489)+IFERROR(IF(AND($V489&lt;=AF$1,$W489&gt;=AF$1),INDEX(Reliability!K$23:K$50,MATCH($T489,Reliability!$C$23:$C$50,0)),0),0)*$H489*$X489*$Y489),$D489)*$R489</f>
        <v>0</v>
      </c>
      <c r="AG489" s="99">
        <f>MIN((IFERROR(IF(AND($V489&lt;=AG$1,$W489&gt;=AG$1),INDEX(Reliability!L$23:L$50,MATCH($S489,Reliability!$C$23:$C$50,0)),0),0)*IF($T489="n/a",$D489*$Y489,$G489)+IFERROR(IF(AND($V489&lt;=AG$1,$W489&gt;=AG$1),INDEX(Reliability!L$23:L$50,MATCH($T489,Reliability!$C$23:$C$50,0)),0),0)*$H489*$X489*$Y489),$D489)*$R489</f>
        <v>0</v>
      </c>
      <c r="AH489" s="99">
        <f>MIN((IFERROR(IF(AND($V489&lt;=AH$1,$W489&gt;=AH$1),INDEX(Reliability!M$23:M$50,MATCH($S489,Reliability!$C$23:$C$50,0)),0),0)*IF($T489="n/a",$D489*$Y489,$G489)+IFERROR(IF(AND($V489&lt;=AH$1,$W489&gt;=AH$1),INDEX(Reliability!M$23:M$50,MATCH($T489,Reliability!$C$23:$C$50,0)),0),0)*$H489*$X489*$Y489),$D489)*$R489</f>
        <v>0</v>
      </c>
      <c r="AI489" s="99">
        <f>MIN((IFERROR(IF(AND($V489&lt;=AI$1,$W489&gt;=AI$1),INDEX(Reliability!N$23:N$50,MATCH($S489,Reliability!$C$23:$C$50,0)),0),0)*IF($T489="n/a",$D489*$Y489,$G489)+IFERROR(IF(AND($V489&lt;=AI$1,$W489&gt;=AI$1),INDEX(Reliability!N$23:N$50,MATCH($T489,Reliability!$C$23:$C$50,0)),0),0)*$H489*$X489*$Y489),$D489)*$R489</f>
        <v>0</v>
      </c>
      <c r="AJ489" s="99">
        <f>MIN((IFERROR(IF(AND($V489&lt;=AJ$1,$W489&gt;=AJ$1),INDEX(Reliability!O$23:O$50,MATCH($S489,Reliability!$C$23:$C$50,0)),0),0)*IF($T489="n/a",$D489*$Y489,$G489)+IFERROR(IF(AND($V489&lt;=AJ$1,$W489&gt;=AJ$1),INDEX(Reliability!O$23:O$50,MATCH($T489,Reliability!$C$23:$C$50,0)),0),0)*$H489*$X489*$Y489),$D489)*$R489</f>
        <v>0</v>
      </c>
      <c r="AK489" s="99">
        <f>MIN((IFERROR(IF(AND($V489&lt;=AK$1,$W489&gt;=AK$1),INDEX(Reliability!P$23:P$50,MATCH($S489,Reliability!$C$23:$C$50,0)),0),0)*IF($T489="n/a",$D489*$Y489,$G489)+IFERROR(IF(AND($V489&lt;=AK$1,$W489&gt;=AK$1),INDEX(Reliability!P$23:P$50,MATCH($T489,Reliability!$C$23:$C$50,0)),0),0)*$H489*$X489*$Y489),$D489)*$R489</f>
        <v>0</v>
      </c>
    </row>
    <row r="490" spans="2:37" x14ac:dyDescent="0.25">
      <c r="B490" s="118" t="str">
        <f>unique_contracts!B485</f>
        <v>_EXISTING_GENERIC_COMBINED_CYCLE</v>
      </c>
      <c r="C490" s="99" t="str">
        <f>unique_contracts!D485</f>
        <v>Online</v>
      </c>
      <c r="D490" s="117">
        <f>unique_contracts!J485</f>
        <v>1180.6979999999999</v>
      </c>
      <c r="E490" s="99">
        <f>unique_contracts!M485</f>
        <v>0</v>
      </c>
      <c r="F490" s="99">
        <f>unique_contracts!N485</f>
        <v>0</v>
      </c>
      <c r="G490" s="99">
        <f>unique_contracts!P485</f>
        <v>0</v>
      </c>
      <c r="H490" s="99">
        <f>unique_contracts!R485</f>
        <v>0</v>
      </c>
      <c r="I490" s="99">
        <f>unique_contracts!V485</f>
        <v>0</v>
      </c>
      <c r="J490" s="118" t="str">
        <f>unique_contracts!AB485</f>
        <v>Sell</v>
      </c>
      <c r="K490" s="99">
        <f>unique_contracts!AM485</f>
        <v>2024</v>
      </c>
      <c r="L490" s="99">
        <f>unique_contracts!AN485</f>
        <v>1</v>
      </c>
      <c r="M490" s="99">
        <f>unique_contracts!AO485</f>
        <v>1</v>
      </c>
      <c r="N490" s="99">
        <f>unique_contracts!AP485</f>
        <v>0</v>
      </c>
      <c r="O490" s="99">
        <f>unique_contracts!AQ485</f>
        <v>0</v>
      </c>
      <c r="P490" s="99">
        <f>unique_contracts!AR485</f>
        <v>0</v>
      </c>
      <c r="Q490" s="99" t="str">
        <f>unique_contracts!BP485</f>
        <v>CapacityOnly</v>
      </c>
      <c r="R490" s="99">
        <f t="shared" si="49"/>
        <v>-1</v>
      </c>
      <c r="S490" s="99" t="str">
        <f>IFERROR(IF(AND(I490&gt;0,E490="NotHybrid"),_xlfn.CONCAT(MAX(MIN(ROUNDDOWN(I490/D490,0),8),4),INDEX(resources!$G:$G,MATCH(B490,resources!$A:$A,0))),INDEX(resources!$G:$G,MATCH(B490,resources!$A:$A,0))),"n/a")</f>
        <v>gas_cc</v>
      </c>
      <c r="T490" s="99" t="str">
        <f t="shared" si="50"/>
        <v>n/a</v>
      </c>
      <c r="U490" s="99" t="str">
        <f t="shared" si="51"/>
        <v>gas_cc</v>
      </c>
      <c r="V490" s="99">
        <f t="shared" si="52"/>
        <v>2024</v>
      </c>
      <c r="W490" s="99">
        <f t="shared" si="53"/>
        <v>0</v>
      </c>
      <c r="X490" s="116">
        <f t="shared" si="54"/>
        <v>1</v>
      </c>
      <c r="Y490" s="116">
        <f t="shared" si="55"/>
        <v>1</v>
      </c>
      <c r="Z490" s="99">
        <f>MIN((IFERROR(IF(AND($V490&lt;=Z$1,$W490&gt;=Z$1),INDEX(Reliability!E$23:E$50,MATCH($S490,Reliability!$C$23:$C$50,0)),0),0)*IF($T490="n/a",$D490*$Y490,$G490)+IFERROR(IF(AND($V490&lt;=Z$1,$W490&gt;=Z$1),INDEX(Reliability!E$23:E$50,MATCH($T490,Reliability!$C$23:$C$50,0)),0),0)*$H490*$X490*$Y490),$D490)*$R490</f>
        <v>0</v>
      </c>
      <c r="AA490" s="99">
        <f>MIN((IFERROR(IF(AND($V490&lt;=AA$1,$W490&gt;=AA$1),INDEX(Reliability!F$23:F$50,MATCH($S490,Reliability!$C$23:$C$50,0)),0),0)*IF($T490="n/a",$D490*$Y490,$G490)+IFERROR(IF(AND($V490&lt;=AA$1,$W490&gt;=AA$1),INDEX(Reliability!F$23:F$50,MATCH($T490,Reliability!$C$23:$C$50,0)),0),0)*$H490*$X490*$Y490),$D490)*$R490</f>
        <v>0</v>
      </c>
      <c r="AB490" s="99">
        <f>MIN((IFERROR(IF(AND($V490&lt;=AB$1,$W490&gt;=AB$1),INDEX(Reliability!G$23:G$50,MATCH($S490,Reliability!$C$23:$C$50,0)),0),0)*IF($T490="n/a",$D490*$Y490,$G490)+IFERROR(IF(AND($V490&lt;=AB$1,$W490&gt;=AB$1),INDEX(Reliability!G$23:G$50,MATCH($T490,Reliability!$C$23:$C$50,0)),0),0)*$H490*$X490*$Y490),$D490)*$R490</f>
        <v>0</v>
      </c>
      <c r="AC490" s="99">
        <f>MIN((IFERROR(IF(AND($V490&lt;=AC$1,$W490&gt;=AC$1),INDEX(Reliability!H$23:H$50,MATCH($S490,Reliability!$C$23:$C$50,0)),0),0)*IF($T490="n/a",$D490*$Y490,$G490)+IFERROR(IF(AND($V490&lt;=AC$1,$W490&gt;=AC$1),INDEX(Reliability!H$23:H$50,MATCH($T490,Reliability!$C$23:$C$50,0)),0),0)*$H490*$X490*$Y490),$D490)*$R490</f>
        <v>0</v>
      </c>
      <c r="AD490" s="99">
        <f>MIN((IFERROR(IF(AND($V490&lt;=AD$1,$W490&gt;=AD$1),INDEX(Reliability!I$23:I$50,MATCH($S490,Reliability!$C$23:$C$50,0)),0),0)*IF($T490="n/a",$D490*$Y490,$G490)+IFERROR(IF(AND($V490&lt;=AD$1,$W490&gt;=AD$1),INDEX(Reliability!I$23:I$50,MATCH($T490,Reliability!$C$23:$C$50,0)),0),0)*$H490*$X490*$Y490),$D490)*$R490</f>
        <v>0</v>
      </c>
      <c r="AE490" s="99">
        <f>MIN((IFERROR(IF(AND($V490&lt;=AE$1,$W490&gt;=AE$1),INDEX(Reliability!J$23:J$50,MATCH($S490,Reliability!$C$23:$C$50,0)),0),0)*IF($T490="n/a",$D490*$Y490,$G490)+IFERROR(IF(AND($V490&lt;=AE$1,$W490&gt;=AE$1),INDEX(Reliability!J$23:J$50,MATCH($T490,Reliability!$C$23:$C$50,0)),0),0)*$H490*$X490*$Y490),$D490)*$R490</f>
        <v>0</v>
      </c>
      <c r="AF490" s="99">
        <f>MIN((IFERROR(IF(AND($V490&lt;=AF$1,$W490&gt;=AF$1),INDEX(Reliability!K$23:K$50,MATCH($S490,Reliability!$C$23:$C$50,0)),0),0)*IF($T490="n/a",$D490*$Y490,$G490)+IFERROR(IF(AND($V490&lt;=AF$1,$W490&gt;=AF$1),INDEX(Reliability!K$23:K$50,MATCH($T490,Reliability!$C$23:$C$50,0)),0),0)*$H490*$X490*$Y490),$D490)*$R490</f>
        <v>0</v>
      </c>
      <c r="AG490" s="99">
        <f>MIN((IFERROR(IF(AND($V490&lt;=AG$1,$W490&gt;=AG$1),INDEX(Reliability!L$23:L$50,MATCH($S490,Reliability!$C$23:$C$50,0)),0),0)*IF($T490="n/a",$D490*$Y490,$G490)+IFERROR(IF(AND($V490&lt;=AG$1,$W490&gt;=AG$1),INDEX(Reliability!L$23:L$50,MATCH($T490,Reliability!$C$23:$C$50,0)),0),0)*$H490*$X490*$Y490),$D490)*$R490</f>
        <v>0</v>
      </c>
      <c r="AH490" s="99">
        <f>MIN((IFERROR(IF(AND($V490&lt;=AH$1,$W490&gt;=AH$1),INDEX(Reliability!M$23:M$50,MATCH($S490,Reliability!$C$23:$C$50,0)),0),0)*IF($T490="n/a",$D490*$Y490,$G490)+IFERROR(IF(AND($V490&lt;=AH$1,$W490&gt;=AH$1),INDEX(Reliability!M$23:M$50,MATCH($T490,Reliability!$C$23:$C$50,0)),0),0)*$H490*$X490*$Y490),$D490)*$R490</f>
        <v>0</v>
      </c>
      <c r="AI490" s="99">
        <f>MIN((IFERROR(IF(AND($V490&lt;=AI$1,$W490&gt;=AI$1),INDEX(Reliability!N$23:N$50,MATCH($S490,Reliability!$C$23:$C$50,0)),0),0)*IF($T490="n/a",$D490*$Y490,$G490)+IFERROR(IF(AND($V490&lt;=AI$1,$W490&gt;=AI$1),INDEX(Reliability!N$23:N$50,MATCH($T490,Reliability!$C$23:$C$50,0)),0),0)*$H490*$X490*$Y490),$D490)*$R490</f>
        <v>0</v>
      </c>
      <c r="AJ490" s="99">
        <f>MIN((IFERROR(IF(AND($V490&lt;=AJ$1,$W490&gt;=AJ$1),INDEX(Reliability!O$23:O$50,MATCH($S490,Reliability!$C$23:$C$50,0)),0),0)*IF($T490="n/a",$D490*$Y490,$G490)+IFERROR(IF(AND($V490&lt;=AJ$1,$W490&gt;=AJ$1),INDEX(Reliability!O$23:O$50,MATCH($T490,Reliability!$C$23:$C$50,0)),0),0)*$H490*$X490*$Y490),$D490)*$R490</f>
        <v>0</v>
      </c>
      <c r="AK490" s="99">
        <f>MIN((IFERROR(IF(AND($V490&lt;=AK$1,$W490&gt;=AK$1),INDEX(Reliability!P$23:P$50,MATCH($S490,Reliability!$C$23:$C$50,0)),0),0)*IF($T490="n/a",$D490*$Y490,$G490)+IFERROR(IF(AND($V490&lt;=AK$1,$W490&gt;=AK$1),INDEX(Reliability!P$23:P$50,MATCH($T490,Reliability!$C$23:$C$50,0)),0),0)*$H490*$X490*$Y490),$D490)*$R490</f>
        <v>0</v>
      </c>
    </row>
    <row r="491" spans="2:37" x14ac:dyDescent="0.25">
      <c r="B491" s="118" t="str">
        <f>unique_contracts!B486</f>
        <v>_EXISTING_GENERIC_COMBINED_CYCLE</v>
      </c>
      <c r="C491" s="99" t="str">
        <f>unique_contracts!D486</f>
        <v>Online</v>
      </c>
      <c r="D491" s="117">
        <f>unique_contracts!J486</f>
        <v>679.8839999999999</v>
      </c>
      <c r="E491" s="99">
        <f>unique_contracts!M486</f>
        <v>0</v>
      </c>
      <c r="F491" s="99">
        <f>unique_contracts!N486</f>
        <v>0</v>
      </c>
      <c r="G491" s="99">
        <f>unique_contracts!P486</f>
        <v>0</v>
      </c>
      <c r="H491" s="99">
        <f>unique_contracts!R486</f>
        <v>0</v>
      </c>
      <c r="I491" s="99">
        <f>unique_contracts!V486</f>
        <v>0</v>
      </c>
      <c r="J491" s="118" t="str">
        <f>unique_contracts!AB486</f>
        <v>Sell</v>
      </c>
      <c r="K491" s="99">
        <f>unique_contracts!AM486</f>
        <v>2025</v>
      </c>
      <c r="L491" s="99">
        <f>unique_contracts!AN486</f>
        <v>1</v>
      </c>
      <c r="M491" s="99">
        <f>unique_contracts!AO486</f>
        <v>1</v>
      </c>
      <c r="N491" s="99">
        <f>unique_contracts!AP486</f>
        <v>0</v>
      </c>
      <c r="O491" s="99">
        <f>unique_contracts!AQ486</f>
        <v>0</v>
      </c>
      <c r="P491" s="99">
        <f>unique_contracts!AR486</f>
        <v>0</v>
      </c>
      <c r="Q491" s="99" t="str">
        <f>unique_contracts!BP486</f>
        <v>CapacityOnly</v>
      </c>
      <c r="R491" s="99">
        <f t="shared" si="49"/>
        <v>-1</v>
      </c>
      <c r="S491" s="99" t="str">
        <f>IFERROR(IF(AND(I491&gt;0,E491="NotHybrid"),_xlfn.CONCAT(MAX(MIN(ROUNDDOWN(I491/D491,0),8),4),INDEX(resources!$G:$G,MATCH(B491,resources!$A:$A,0))),INDEX(resources!$G:$G,MATCH(B491,resources!$A:$A,0))),"n/a")</f>
        <v>gas_cc</v>
      </c>
      <c r="T491" s="99" t="str">
        <f t="shared" si="50"/>
        <v>n/a</v>
      </c>
      <c r="U491" s="99" t="str">
        <f t="shared" si="51"/>
        <v>gas_cc</v>
      </c>
      <c r="V491" s="99">
        <f t="shared" si="52"/>
        <v>2025</v>
      </c>
      <c r="W491" s="99">
        <f t="shared" si="53"/>
        <v>0</v>
      </c>
      <c r="X491" s="116">
        <f t="shared" si="54"/>
        <v>1</v>
      </c>
      <c r="Y491" s="116">
        <f t="shared" si="55"/>
        <v>1</v>
      </c>
      <c r="Z491" s="99">
        <f>MIN((IFERROR(IF(AND($V491&lt;=Z$1,$W491&gt;=Z$1),INDEX(Reliability!E$23:E$50,MATCH($S491,Reliability!$C$23:$C$50,0)),0),0)*IF($T491="n/a",$D491*$Y491,$G491)+IFERROR(IF(AND($V491&lt;=Z$1,$W491&gt;=Z$1),INDEX(Reliability!E$23:E$50,MATCH($T491,Reliability!$C$23:$C$50,0)),0),0)*$H491*$X491*$Y491),$D491)*$R491</f>
        <v>0</v>
      </c>
      <c r="AA491" s="99">
        <f>MIN((IFERROR(IF(AND($V491&lt;=AA$1,$W491&gt;=AA$1),INDEX(Reliability!F$23:F$50,MATCH($S491,Reliability!$C$23:$C$50,0)),0),0)*IF($T491="n/a",$D491*$Y491,$G491)+IFERROR(IF(AND($V491&lt;=AA$1,$W491&gt;=AA$1),INDEX(Reliability!F$23:F$50,MATCH($T491,Reliability!$C$23:$C$50,0)),0),0)*$H491*$X491*$Y491),$D491)*$R491</f>
        <v>0</v>
      </c>
      <c r="AB491" s="99">
        <f>MIN((IFERROR(IF(AND($V491&lt;=AB$1,$W491&gt;=AB$1),INDEX(Reliability!G$23:G$50,MATCH($S491,Reliability!$C$23:$C$50,0)),0),0)*IF($T491="n/a",$D491*$Y491,$G491)+IFERROR(IF(AND($V491&lt;=AB$1,$W491&gt;=AB$1),INDEX(Reliability!G$23:G$50,MATCH($T491,Reliability!$C$23:$C$50,0)),0),0)*$H491*$X491*$Y491),$D491)*$R491</f>
        <v>0</v>
      </c>
      <c r="AC491" s="99">
        <f>MIN((IFERROR(IF(AND($V491&lt;=AC$1,$W491&gt;=AC$1),INDEX(Reliability!H$23:H$50,MATCH($S491,Reliability!$C$23:$C$50,0)),0),0)*IF($T491="n/a",$D491*$Y491,$G491)+IFERROR(IF(AND($V491&lt;=AC$1,$W491&gt;=AC$1),INDEX(Reliability!H$23:H$50,MATCH($T491,Reliability!$C$23:$C$50,0)),0),0)*$H491*$X491*$Y491),$D491)*$R491</f>
        <v>0</v>
      </c>
      <c r="AD491" s="99">
        <f>MIN((IFERROR(IF(AND($V491&lt;=AD$1,$W491&gt;=AD$1),INDEX(Reliability!I$23:I$50,MATCH($S491,Reliability!$C$23:$C$50,0)),0),0)*IF($T491="n/a",$D491*$Y491,$G491)+IFERROR(IF(AND($V491&lt;=AD$1,$W491&gt;=AD$1),INDEX(Reliability!I$23:I$50,MATCH($T491,Reliability!$C$23:$C$50,0)),0),0)*$H491*$X491*$Y491),$D491)*$R491</f>
        <v>0</v>
      </c>
      <c r="AE491" s="99">
        <f>MIN((IFERROR(IF(AND($V491&lt;=AE$1,$W491&gt;=AE$1),INDEX(Reliability!J$23:J$50,MATCH($S491,Reliability!$C$23:$C$50,0)),0),0)*IF($T491="n/a",$D491*$Y491,$G491)+IFERROR(IF(AND($V491&lt;=AE$1,$W491&gt;=AE$1),INDEX(Reliability!J$23:J$50,MATCH($T491,Reliability!$C$23:$C$50,0)),0),0)*$H491*$X491*$Y491),$D491)*$R491</f>
        <v>0</v>
      </c>
      <c r="AF491" s="99">
        <f>MIN((IFERROR(IF(AND($V491&lt;=AF$1,$W491&gt;=AF$1),INDEX(Reliability!K$23:K$50,MATCH($S491,Reliability!$C$23:$C$50,0)),0),0)*IF($T491="n/a",$D491*$Y491,$G491)+IFERROR(IF(AND($V491&lt;=AF$1,$W491&gt;=AF$1),INDEX(Reliability!K$23:K$50,MATCH($T491,Reliability!$C$23:$C$50,0)),0),0)*$H491*$X491*$Y491),$D491)*$R491</f>
        <v>0</v>
      </c>
      <c r="AG491" s="99">
        <f>MIN((IFERROR(IF(AND($V491&lt;=AG$1,$W491&gt;=AG$1),INDEX(Reliability!L$23:L$50,MATCH($S491,Reliability!$C$23:$C$50,0)),0),0)*IF($T491="n/a",$D491*$Y491,$G491)+IFERROR(IF(AND($V491&lt;=AG$1,$W491&gt;=AG$1),INDEX(Reliability!L$23:L$50,MATCH($T491,Reliability!$C$23:$C$50,0)),0),0)*$H491*$X491*$Y491),$D491)*$R491</f>
        <v>0</v>
      </c>
      <c r="AH491" s="99">
        <f>MIN((IFERROR(IF(AND($V491&lt;=AH$1,$W491&gt;=AH$1),INDEX(Reliability!M$23:M$50,MATCH($S491,Reliability!$C$23:$C$50,0)),0),0)*IF($T491="n/a",$D491*$Y491,$G491)+IFERROR(IF(AND($V491&lt;=AH$1,$W491&gt;=AH$1),INDEX(Reliability!M$23:M$50,MATCH($T491,Reliability!$C$23:$C$50,0)),0),0)*$H491*$X491*$Y491),$D491)*$R491</f>
        <v>0</v>
      </c>
      <c r="AI491" s="99">
        <f>MIN((IFERROR(IF(AND($V491&lt;=AI$1,$W491&gt;=AI$1),INDEX(Reliability!N$23:N$50,MATCH($S491,Reliability!$C$23:$C$50,0)),0),0)*IF($T491="n/a",$D491*$Y491,$G491)+IFERROR(IF(AND($V491&lt;=AI$1,$W491&gt;=AI$1),INDEX(Reliability!N$23:N$50,MATCH($T491,Reliability!$C$23:$C$50,0)),0),0)*$H491*$X491*$Y491),$D491)*$R491</f>
        <v>0</v>
      </c>
      <c r="AJ491" s="99">
        <f>MIN((IFERROR(IF(AND($V491&lt;=AJ$1,$W491&gt;=AJ$1),INDEX(Reliability!O$23:O$50,MATCH($S491,Reliability!$C$23:$C$50,0)),0),0)*IF($T491="n/a",$D491*$Y491,$G491)+IFERROR(IF(AND($V491&lt;=AJ$1,$W491&gt;=AJ$1),INDEX(Reliability!O$23:O$50,MATCH($T491,Reliability!$C$23:$C$50,0)),0),0)*$H491*$X491*$Y491),$D491)*$R491</f>
        <v>0</v>
      </c>
      <c r="AK491" s="99">
        <f>MIN((IFERROR(IF(AND($V491&lt;=AK$1,$W491&gt;=AK$1),INDEX(Reliability!P$23:P$50,MATCH($S491,Reliability!$C$23:$C$50,0)),0),0)*IF($T491="n/a",$D491*$Y491,$G491)+IFERROR(IF(AND($V491&lt;=AK$1,$W491&gt;=AK$1),INDEX(Reliability!P$23:P$50,MATCH($T491,Reliability!$C$23:$C$50,0)),0),0)*$H491*$X491*$Y491),$D491)*$R491</f>
        <v>0</v>
      </c>
    </row>
    <row r="492" spans="2:37" x14ac:dyDescent="0.25">
      <c r="B492" s="118" t="str">
        <f>unique_contracts!B487</f>
        <v>_EXISTING_GENERIC_COMBINED_CYCLE</v>
      </c>
      <c r="C492" s="99" t="str">
        <f>unique_contracts!D487</f>
        <v>Online</v>
      </c>
      <c r="D492" s="117">
        <f>unique_contracts!J487</f>
        <v>364.69799999999992</v>
      </c>
      <c r="E492" s="99">
        <f>unique_contracts!M487</f>
        <v>0</v>
      </c>
      <c r="F492" s="99">
        <f>unique_contracts!N487</f>
        <v>0</v>
      </c>
      <c r="G492" s="99">
        <f>unique_contracts!P487</f>
        <v>0</v>
      </c>
      <c r="H492" s="99">
        <f>unique_contracts!R487</f>
        <v>0</v>
      </c>
      <c r="I492" s="99">
        <f>unique_contracts!V487</f>
        <v>0</v>
      </c>
      <c r="J492" s="118" t="str">
        <f>unique_contracts!AB487</f>
        <v>Sell</v>
      </c>
      <c r="K492" s="99">
        <f>unique_contracts!AM487</f>
        <v>2026</v>
      </c>
      <c r="L492" s="99">
        <f>unique_contracts!AN487</f>
        <v>1</v>
      </c>
      <c r="M492" s="99">
        <f>unique_contracts!AO487</f>
        <v>1</v>
      </c>
      <c r="N492" s="99">
        <f>unique_contracts!AP487</f>
        <v>0</v>
      </c>
      <c r="O492" s="99">
        <f>unique_contracts!AQ487</f>
        <v>0</v>
      </c>
      <c r="P492" s="99">
        <f>unique_contracts!AR487</f>
        <v>0</v>
      </c>
      <c r="Q492" s="99" t="str">
        <f>unique_contracts!BP487</f>
        <v>CapacityOnly</v>
      </c>
      <c r="R492" s="99">
        <f t="shared" si="49"/>
        <v>-1</v>
      </c>
      <c r="S492" s="99" t="str">
        <f>IFERROR(IF(AND(I492&gt;0,E492="NotHybrid"),_xlfn.CONCAT(MAX(MIN(ROUNDDOWN(I492/D492,0),8),4),INDEX(resources!$G:$G,MATCH(B492,resources!$A:$A,0))),INDEX(resources!$G:$G,MATCH(B492,resources!$A:$A,0))),"n/a")</f>
        <v>gas_cc</v>
      </c>
      <c r="T492" s="99" t="str">
        <f t="shared" si="50"/>
        <v>n/a</v>
      </c>
      <c r="U492" s="99" t="str">
        <f t="shared" si="51"/>
        <v>gas_cc</v>
      </c>
      <c r="V492" s="99">
        <f t="shared" si="52"/>
        <v>2026</v>
      </c>
      <c r="W492" s="99">
        <f t="shared" si="53"/>
        <v>0</v>
      </c>
      <c r="X492" s="116">
        <f t="shared" si="54"/>
        <v>1</v>
      </c>
      <c r="Y492" s="116">
        <f t="shared" si="55"/>
        <v>1</v>
      </c>
      <c r="Z492" s="99">
        <f>MIN((IFERROR(IF(AND($V492&lt;=Z$1,$W492&gt;=Z$1),INDEX(Reliability!E$23:E$50,MATCH($S492,Reliability!$C$23:$C$50,0)),0),0)*IF($T492="n/a",$D492*$Y492,$G492)+IFERROR(IF(AND($V492&lt;=Z$1,$W492&gt;=Z$1),INDEX(Reliability!E$23:E$50,MATCH($T492,Reliability!$C$23:$C$50,0)),0),0)*$H492*$X492*$Y492),$D492)*$R492</f>
        <v>0</v>
      </c>
      <c r="AA492" s="99">
        <f>MIN((IFERROR(IF(AND($V492&lt;=AA$1,$W492&gt;=AA$1),INDEX(Reliability!F$23:F$50,MATCH($S492,Reliability!$C$23:$C$50,0)),0),0)*IF($T492="n/a",$D492*$Y492,$G492)+IFERROR(IF(AND($V492&lt;=AA$1,$W492&gt;=AA$1),INDEX(Reliability!F$23:F$50,MATCH($T492,Reliability!$C$23:$C$50,0)),0),0)*$H492*$X492*$Y492),$D492)*$R492</f>
        <v>0</v>
      </c>
      <c r="AB492" s="99">
        <f>MIN((IFERROR(IF(AND($V492&lt;=AB$1,$W492&gt;=AB$1),INDEX(Reliability!G$23:G$50,MATCH($S492,Reliability!$C$23:$C$50,0)),0),0)*IF($T492="n/a",$D492*$Y492,$G492)+IFERROR(IF(AND($V492&lt;=AB$1,$W492&gt;=AB$1),INDEX(Reliability!G$23:G$50,MATCH($T492,Reliability!$C$23:$C$50,0)),0),0)*$H492*$X492*$Y492),$D492)*$R492</f>
        <v>0</v>
      </c>
      <c r="AC492" s="99">
        <f>MIN((IFERROR(IF(AND($V492&lt;=AC$1,$W492&gt;=AC$1),INDEX(Reliability!H$23:H$50,MATCH($S492,Reliability!$C$23:$C$50,0)),0),0)*IF($T492="n/a",$D492*$Y492,$G492)+IFERROR(IF(AND($V492&lt;=AC$1,$W492&gt;=AC$1),INDEX(Reliability!H$23:H$50,MATCH($T492,Reliability!$C$23:$C$50,0)),0),0)*$H492*$X492*$Y492),$D492)*$R492</f>
        <v>0</v>
      </c>
      <c r="AD492" s="99">
        <f>MIN((IFERROR(IF(AND($V492&lt;=AD$1,$W492&gt;=AD$1),INDEX(Reliability!I$23:I$50,MATCH($S492,Reliability!$C$23:$C$50,0)),0),0)*IF($T492="n/a",$D492*$Y492,$G492)+IFERROR(IF(AND($V492&lt;=AD$1,$W492&gt;=AD$1),INDEX(Reliability!I$23:I$50,MATCH($T492,Reliability!$C$23:$C$50,0)),0),0)*$H492*$X492*$Y492),$D492)*$R492</f>
        <v>0</v>
      </c>
      <c r="AE492" s="99">
        <f>MIN((IFERROR(IF(AND($V492&lt;=AE$1,$W492&gt;=AE$1),INDEX(Reliability!J$23:J$50,MATCH($S492,Reliability!$C$23:$C$50,0)),0),0)*IF($T492="n/a",$D492*$Y492,$G492)+IFERROR(IF(AND($V492&lt;=AE$1,$W492&gt;=AE$1),INDEX(Reliability!J$23:J$50,MATCH($T492,Reliability!$C$23:$C$50,0)),0),0)*$H492*$X492*$Y492),$D492)*$R492</f>
        <v>0</v>
      </c>
      <c r="AF492" s="99">
        <f>MIN((IFERROR(IF(AND($V492&lt;=AF$1,$W492&gt;=AF$1),INDEX(Reliability!K$23:K$50,MATCH($S492,Reliability!$C$23:$C$50,0)),0),0)*IF($T492="n/a",$D492*$Y492,$G492)+IFERROR(IF(AND($V492&lt;=AF$1,$W492&gt;=AF$1),INDEX(Reliability!K$23:K$50,MATCH($T492,Reliability!$C$23:$C$50,0)),0),0)*$H492*$X492*$Y492),$D492)*$R492</f>
        <v>0</v>
      </c>
      <c r="AG492" s="99">
        <f>MIN((IFERROR(IF(AND($V492&lt;=AG$1,$W492&gt;=AG$1),INDEX(Reliability!L$23:L$50,MATCH($S492,Reliability!$C$23:$C$50,0)),0),0)*IF($T492="n/a",$D492*$Y492,$G492)+IFERROR(IF(AND($V492&lt;=AG$1,$W492&gt;=AG$1),INDEX(Reliability!L$23:L$50,MATCH($T492,Reliability!$C$23:$C$50,0)),0),0)*$H492*$X492*$Y492),$D492)*$R492</f>
        <v>0</v>
      </c>
      <c r="AH492" s="99">
        <f>MIN((IFERROR(IF(AND($V492&lt;=AH$1,$W492&gt;=AH$1),INDEX(Reliability!M$23:M$50,MATCH($S492,Reliability!$C$23:$C$50,0)),0),0)*IF($T492="n/a",$D492*$Y492,$G492)+IFERROR(IF(AND($V492&lt;=AH$1,$W492&gt;=AH$1),INDEX(Reliability!M$23:M$50,MATCH($T492,Reliability!$C$23:$C$50,0)),0),0)*$H492*$X492*$Y492),$D492)*$R492</f>
        <v>0</v>
      </c>
      <c r="AI492" s="99">
        <f>MIN((IFERROR(IF(AND($V492&lt;=AI$1,$W492&gt;=AI$1),INDEX(Reliability!N$23:N$50,MATCH($S492,Reliability!$C$23:$C$50,0)),0),0)*IF($T492="n/a",$D492*$Y492,$G492)+IFERROR(IF(AND($V492&lt;=AI$1,$W492&gt;=AI$1),INDEX(Reliability!N$23:N$50,MATCH($T492,Reliability!$C$23:$C$50,0)),0),0)*$H492*$X492*$Y492),$D492)*$R492</f>
        <v>0</v>
      </c>
      <c r="AJ492" s="99">
        <f>MIN((IFERROR(IF(AND($V492&lt;=AJ$1,$W492&gt;=AJ$1),INDEX(Reliability!O$23:O$50,MATCH($S492,Reliability!$C$23:$C$50,0)),0),0)*IF($T492="n/a",$D492*$Y492,$G492)+IFERROR(IF(AND($V492&lt;=AJ$1,$W492&gt;=AJ$1),INDEX(Reliability!O$23:O$50,MATCH($T492,Reliability!$C$23:$C$50,0)),0),0)*$H492*$X492*$Y492),$D492)*$R492</f>
        <v>0</v>
      </c>
      <c r="AK492" s="99">
        <f>MIN((IFERROR(IF(AND($V492&lt;=AK$1,$W492&gt;=AK$1),INDEX(Reliability!P$23:P$50,MATCH($S492,Reliability!$C$23:$C$50,0)),0),0)*IF($T492="n/a",$D492*$Y492,$G492)+IFERROR(IF(AND($V492&lt;=AK$1,$W492&gt;=AK$1),INDEX(Reliability!P$23:P$50,MATCH($T492,Reliability!$C$23:$C$50,0)),0),0)*$H492*$X492*$Y492),$D492)*$R492</f>
        <v>0</v>
      </c>
    </row>
    <row r="493" spans="2:37" x14ac:dyDescent="0.25">
      <c r="B493" s="118" t="str">
        <f>unique_contracts!B488</f>
        <v>_BRANCH_GENERIC_MALIN500_ISL</v>
      </c>
      <c r="C493" s="99" t="str">
        <f>unique_contracts!D488</f>
        <v>Online</v>
      </c>
      <c r="D493" s="117">
        <f>unique_contracts!J488</f>
        <v>45</v>
      </c>
      <c r="E493" s="99">
        <f>unique_contracts!M488</f>
        <v>0</v>
      </c>
      <c r="F493" s="99">
        <f>unique_contracts!N488</f>
        <v>0</v>
      </c>
      <c r="G493" s="99">
        <f>unique_contracts!P488</f>
        <v>0</v>
      </c>
      <c r="H493" s="99">
        <f>unique_contracts!R488</f>
        <v>0</v>
      </c>
      <c r="I493" s="99">
        <f>unique_contracts!V488</f>
        <v>0</v>
      </c>
      <c r="J493" s="118" t="str">
        <f>unique_contracts!AB488</f>
        <v>Sell</v>
      </c>
      <c r="K493" s="99">
        <f>unique_contracts!AM488</f>
        <v>2022</v>
      </c>
      <c r="L493" s="99">
        <f>unique_contracts!AN488</f>
        <v>6</v>
      </c>
      <c r="M493" s="99">
        <f>unique_contracts!AO488</f>
        <v>1</v>
      </c>
      <c r="N493" s="99">
        <f>unique_contracts!AP488</f>
        <v>2024</v>
      </c>
      <c r="O493" s="99">
        <f>unique_contracts!AQ488</f>
        <v>9</v>
      </c>
      <c r="P493" s="99">
        <f>unique_contracts!AR488</f>
        <v>30</v>
      </c>
      <c r="Q493" s="99" t="str">
        <f>unique_contracts!BP488</f>
        <v>EnergyCapacity</v>
      </c>
      <c r="R493" s="99">
        <f t="shared" si="49"/>
        <v>-1</v>
      </c>
      <c r="S493" s="99" t="str">
        <f>IFERROR(IF(AND(I493&gt;0,E493="NotHybrid"),_xlfn.CONCAT(MAX(MIN(ROUNDDOWN(I493/D493,0),8),4),INDEX(resources!$G:$G,MATCH(B493,resources!$A:$A,0))),INDEX(resources!$G:$G,MATCH(B493,resources!$A:$A,0))),"n/a")</f>
        <v>n/a</v>
      </c>
      <c r="T493" s="99" t="str">
        <f t="shared" si="50"/>
        <v>n/a</v>
      </c>
      <c r="U493" s="99" t="str">
        <f t="shared" si="51"/>
        <v>n/a</v>
      </c>
      <c r="V493" s="99">
        <f t="shared" si="52"/>
        <v>2022</v>
      </c>
      <c r="W493" s="99">
        <f t="shared" si="53"/>
        <v>2023</v>
      </c>
      <c r="X493" s="116">
        <f t="shared" si="54"/>
        <v>1</v>
      </c>
      <c r="Y493" s="116">
        <f t="shared" si="55"/>
        <v>1</v>
      </c>
      <c r="Z493" s="99">
        <f>MIN((IFERROR(IF(AND($V493&lt;=Z$1,$W493&gt;=Z$1),INDEX(Reliability!E$23:E$50,MATCH($S493,Reliability!$C$23:$C$50,0)),0),0)*IF($T493="n/a",$D493*$Y493,$G493)+IFERROR(IF(AND($V493&lt;=Z$1,$W493&gt;=Z$1),INDEX(Reliability!E$23:E$50,MATCH($T493,Reliability!$C$23:$C$50,0)),0),0)*$H493*$X493*$Y493),$D493)*$R493</f>
        <v>0</v>
      </c>
      <c r="AA493" s="99">
        <f>MIN((IFERROR(IF(AND($V493&lt;=AA$1,$W493&gt;=AA$1),INDEX(Reliability!F$23:F$50,MATCH($S493,Reliability!$C$23:$C$50,0)),0),0)*IF($T493="n/a",$D493*$Y493,$G493)+IFERROR(IF(AND($V493&lt;=AA$1,$W493&gt;=AA$1),INDEX(Reliability!F$23:F$50,MATCH($T493,Reliability!$C$23:$C$50,0)),0),0)*$H493*$X493*$Y493),$D493)*$R493</f>
        <v>0</v>
      </c>
      <c r="AB493" s="99">
        <f>MIN((IFERROR(IF(AND($V493&lt;=AB$1,$W493&gt;=AB$1),INDEX(Reliability!G$23:G$50,MATCH($S493,Reliability!$C$23:$C$50,0)),0),0)*IF($T493="n/a",$D493*$Y493,$G493)+IFERROR(IF(AND($V493&lt;=AB$1,$W493&gt;=AB$1),INDEX(Reliability!G$23:G$50,MATCH($T493,Reliability!$C$23:$C$50,0)),0),0)*$H493*$X493*$Y493),$D493)*$R493</f>
        <v>0</v>
      </c>
      <c r="AC493" s="99">
        <f>MIN((IFERROR(IF(AND($V493&lt;=AC$1,$W493&gt;=AC$1),INDEX(Reliability!H$23:H$50,MATCH($S493,Reliability!$C$23:$C$50,0)),0),0)*IF($T493="n/a",$D493*$Y493,$G493)+IFERROR(IF(AND($V493&lt;=AC$1,$W493&gt;=AC$1),INDEX(Reliability!H$23:H$50,MATCH($T493,Reliability!$C$23:$C$50,0)),0),0)*$H493*$X493*$Y493),$D493)*$R493</f>
        <v>0</v>
      </c>
      <c r="AD493" s="99">
        <f>MIN((IFERROR(IF(AND($V493&lt;=AD$1,$W493&gt;=AD$1),INDEX(Reliability!I$23:I$50,MATCH($S493,Reliability!$C$23:$C$50,0)),0),0)*IF($T493="n/a",$D493*$Y493,$G493)+IFERROR(IF(AND($V493&lt;=AD$1,$W493&gt;=AD$1),INDEX(Reliability!I$23:I$50,MATCH($T493,Reliability!$C$23:$C$50,0)),0),0)*$H493*$X493*$Y493),$D493)*$R493</f>
        <v>0</v>
      </c>
      <c r="AE493" s="99">
        <f>MIN((IFERROR(IF(AND($V493&lt;=AE$1,$W493&gt;=AE$1),INDEX(Reliability!J$23:J$50,MATCH($S493,Reliability!$C$23:$C$50,0)),0),0)*IF($T493="n/a",$D493*$Y493,$G493)+IFERROR(IF(AND($V493&lt;=AE$1,$W493&gt;=AE$1),INDEX(Reliability!J$23:J$50,MATCH($T493,Reliability!$C$23:$C$50,0)),0),0)*$H493*$X493*$Y493),$D493)*$R493</f>
        <v>0</v>
      </c>
      <c r="AF493" s="99">
        <f>MIN((IFERROR(IF(AND($V493&lt;=AF$1,$W493&gt;=AF$1),INDEX(Reliability!K$23:K$50,MATCH($S493,Reliability!$C$23:$C$50,0)),0),0)*IF($T493="n/a",$D493*$Y493,$G493)+IFERROR(IF(AND($V493&lt;=AF$1,$W493&gt;=AF$1),INDEX(Reliability!K$23:K$50,MATCH($T493,Reliability!$C$23:$C$50,0)),0),0)*$H493*$X493*$Y493),$D493)*$R493</f>
        <v>0</v>
      </c>
      <c r="AG493" s="99">
        <f>MIN((IFERROR(IF(AND($V493&lt;=AG$1,$W493&gt;=AG$1),INDEX(Reliability!L$23:L$50,MATCH($S493,Reliability!$C$23:$C$50,0)),0),0)*IF($T493="n/a",$D493*$Y493,$G493)+IFERROR(IF(AND($V493&lt;=AG$1,$W493&gt;=AG$1),INDEX(Reliability!L$23:L$50,MATCH($T493,Reliability!$C$23:$C$50,0)),0),0)*$H493*$X493*$Y493),$D493)*$R493</f>
        <v>0</v>
      </c>
      <c r="AH493" s="99">
        <f>MIN((IFERROR(IF(AND($V493&lt;=AH$1,$W493&gt;=AH$1),INDEX(Reliability!M$23:M$50,MATCH($S493,Reliability!$C$23:$C$50,0)),0),0)*IF($T493="n/a",$D493*$Y493,$G493)+IFERROR(IF(AND($V493&lt;=AH$1,$W493&gt;=AH$1),INDEX(Reliability!M$23:M$50,MATCH($T493,Reliability!$C$23:$C$50,0)),0),0)*$H493*$X493*$Y493),$D493)*$R493</f>
        <v>0</v>
      </c>
      <c r="AI493" s="99">
        <f>MIN((IFERROR(IF(AND($V493&lt;=AI$1,$W493&gt;=AI$1),INDEX(Reliability!N$23:N$50,MATCH($S493,Reliability!$C$23:$C$50,0)),0),0)*IF($T493="n/a",$D493*$Y493,$G493)+IFERROR(IF(AND($V493&lt;=AI$1,$W493&gt;=AI$1),INDEX(Reliability!N$23:N$50,MATCH($T493,Reliability!$C$23:$C$50,0)),0),0)*$H493*$X493*$Y493),$D493)*$R493</f>
        <v>0</v>
      </c>
      <c r="AJ493" s="99">
        <f>MIN((IFERROR(IF(AND($V493&lt;=AJ$1,$W493&gt;=AJ$1),INDEX(Reliability!O$23:O$50,MATCH($S493,Reliability!$C$23:$C$50,0)),0),0)*IF($T493="n/a",$D493*$Y493,$G493)+IFERROR(IF(AND($V493&lt;=AJ$1,$W493&gt;=AJ$1),INDEX(Reliability!O$23:O$50,MATCH($T493,Reliability!$C$23:$C$50,0)),0),0)*$H493*$X493*$Y493),$D493)*$R493</f>
        <v>0</v>
      </c>
      <c r="AK493" s="99">
        <f>MIN((IFERROR(IF(AND($V493&lt;=AK$1,$W493&gt;=AK$1),INDEX(Reliability!P$23:P$50,MATCH($S493,Reliability!$C$23:$C$50,0)),0),0)*IF($T493="n/a",$D493*$Y493,$G493)+IFERROR(IF(AND($V493&lt;=AK$1,$W493&gt;=AK$1),INDEX(Reliability!P$23:P$50,MATCH($T493,Reliability!$C$23:$C$50,0)),0),0)*$H493*$X493*$Y493),$D493)*$R493</f>
        <v>0</v>
      </c>
    </row>
    <row r="494" spans="2:37" x14ac:dyDescent="0.25">
      <c r="B494" s="118" t="str">
        <f>unique_contracts!B489</f>
        <v>_EXISTING_GENERIC_BATTERY_STORAGE</v>
      </c>
      <c r="C494" s="99" t="str">
        <f>unique_contracts!D489</f>
        <v>Online</v>
      </c>
      <c r="D494" s="117">
        <f>unique_contracts!J489</f>
        <v>336</v>
      </c>
      <c r="E494" s="99">
        <f>unique_contracts!M489</f>
        <v>0</v>
      </c>
      <c r="F494" s="99">
        <f>unique_contracts!N489</f>
        <v>0</v>
      </c>
      <c r="G494" s="99">
        <f>unique_contracts!P489</f>
        <v>0</v>
      </c>
      <c r="H494" s="99">
        <f>unique_contracts!R489</f>
        <v>0</v>
      </c>
      <c r="I494" s="99">
        <f>unique_contracts!V489</f>
        <v>1344</v>
      </c>
      <c r="J494" s="118" t="str">
        <f>unique_contracts!AB489</f>
        <v>Sell</v>
      </c>
      <c r="K494" s="99">
        <f>unique_contracts!AM489</f>
        <v>2024</v>
      </c>
      <c r="L494" s="99">
        <f>unique_contracts!AN489</f>
        <v>1</v>
      </c>
      <c r="M494" s="99">
        <f>unique_contracts!AO489</f>
        <v>1</v>
      </c>
      <c r="N494" s="99">
        <f>unique_contracts!AP489</f>
        <v>0</v>
      </c>
      <c r="O494" s="99">
        <f>unique_contracts!AQ489</f>
        <v>0</v>
      </c>
      <c r="P494" s="99">
        <f>unique_contracts!AR489</f>
        <v>0</v>
      </c>
      <c r="Q494" s="99" t="str">
        <f>unique_contracts!BP489</f>
        <v>CapacityOnly</v>
      </c>
      <c r="R494" s="99">
        <f t="shared" si="49"/>
        <v>-1</v>
      </c>
      <c r="S494" s="99" t="str">
        <f>IFERROR(IF(AND(I494&gt;0,E494="NotHybrid"),_xlfn.CONCAT(MAX(MIN(ROUNDDOWN(I494/D494,0),8),4),INDEX(resources!$G:$G,MATCH(B494,resources!$A:$A,0))),INDEX(resources!$G:$G,MATCH(B494,resources!$A:$A,0))),"n/a")</f>
        <v>hr_batteries</v>
      </c>
      <c r="T494" s="99" t="str">
        <f t="shared" si="50"/>
        <v>n/a</v>
      </c>
      <c r="U494" s="99" t="str">
        <f t="shared" si="51"/>
        <v>hr_batteries</v>
      </c>
      <c r="V494" s="99">
        <f t="shared" si="52"/>
        <v>2024</v>
      </c>
      <c r="W494" s="99">
        <f t="shared" si="53"/>
        <v>0</v>
      </c>
      <c r="X494" s="116">
        <f t="shared" si="54"/>
        <v>1</v>
      </c>
      <c r="Y494" s="116">
        <f t="shared" si="55"/>
        <v>1</v>
      </c>
      <c r="Z494" s="99">
        <f>MIN((IFERROR(IF(AND($V494&lt;=Z$1,$W494&gt;=Z$1),INDEX(Reliability!E$23:E$50,MATCH($S494,Reliability!$C$23:$C$50,0)),0),0)*IF($T494="n/a",$D494*$Y494,$G494)+IFERROR(IF(AND($V494&lt;=Z$1,$W494&gt;=Z$1),INDEX(Reliability!E$23:E$50,MATCH($T494,Reliability!$C$23:$C$50,0)),0),0)*$H494*$X494*$Y494),$D494)*$R494</f>
        <v>0</v>
      </c>
      <c r="AA494" s="99">
        <f>MIN((IFERROR(IF(AND($V494&lt;=AA$1,$W494&gt;=AA$1),INDEX(Reliability!F$23:F$50,MATCH($S494,Reliability!$C$23:$C$50,0)),0),0)*IF($T494="n/a",$D494*$Y494,$G494)+IFERROR(IF(AND($V494&lt;=AA$1,$W494&gt;=AA$1),INDEX(Reliability!F$23:F$50,MATCH($T494,Reliability!$C$23:$C$50,0)),0),0)*$H494*$X494*$Y494),$D494)*$R494</f>
        <v>0</v>
      </c>
      <c r="AB494" s="99">
        <f>MIN((IFERROR(IF(AND($V494&lt;=AB$1,$W494&gt;=AB$1),INDEX(Reliability!G$23:G$50,MATCH($S494,Reliability!$C$23:$C$50,0)),0),0)*IF($T494="n/a",$D494*$Y494,$G494)+IFERROR(IF(AND($V494&lt;=AB$1,$W494&gt;=AB$1),INDEX(Reliability!G$23:G$50,MATCH($T494,Reliability!$C$23:$C$50,0)),0),0)*$H494*$X494*$Y494),$D494)*$R494</f>
        <v>0</v>
      </c>
      <c r="AC494" s="99">
        <f>MIN((IFERROR(IF(AND($V494&lt;=AC$1,$W494&gt;=AC$1),INDEX(Reliability!H$23:H$50,MATCH($S494,Reliability!$C$23:$C$50,0)),0),0)*IF($T494="n/a",$D494*$Y494,$G494)+IFERROR(IF(AND($V494&lt;=AC$1,$W494&gt;=AC$1),INDEX(Reliability!H$23:H$50,MATCH($T494,Reliability!$C$23:$C$50,0)),0),0)*$H494*$X494*$Y494),$D494)*$R494</f>
        <v>0</v>
      </c>
      <c r="AD494" s="99">
        <f>MIN((IFERROR(IF(AND($V494&lt;=AD$1,$W494&gt;=AD$1),INDEX(Reliability!I$23:I$50,MATCH($S494,Reliability!$C$23:$C$50,0)),0),0)*IF($T494="n/a",$D494*$Y494,$G494)+IFERROR(IF(AND($V494&lt;=AD$1,$W494&gt;=AD$1),INDEX(Reliability!I$23:I$50,MATCH($T494,Reliability!$C$23:$C$50,0)),0),0)*$H494*$X494*$Y494),$D494)*$R494</f>
        <v>0</v>
      </c>
      <c r="AE494" s="99">
        <f>MIN((IFERROR(IF(AND($V494&lt;=AE$1,$W494&gt;=AE$1),INDEX(Reliability!J$23:J$50,MATCH($S494,Reliability!$C$23:$C$50,0)),0),0)*IF($T494="n/a",$D494*$Y494,$G494)+IFERROR(IF(AND($V494&lt;=AE$1,$W494&gt;=AE$1),INDEX(Reliability!J$23:J$50,MATCH($T494,Reliability!$C$23:$C$50,0)),0),0)*$H494*$X494*$Y494),$D494)*$R494</f>
        <v>0</v>
      </c>
      <c r="AF494" s="99">
        <f>MIN((IFERROR(IF(AND($V494&lt;=AF$1,$W494&gt;=AF$1),INDEX(Reliability!K$23:K$50,MATCH($S494,Reliability!$C$23:$C$50,0)),0),0)*IF($T494="n/a",$D494*$Y494,$G494)+IFERROR(IF(AND($V494&lt;=AF$1,$W494&gt;=AF$1),INDEX(Reliability!K$23:K$50,MATCH($T494,Reliability!$C$23:$C$50,0)),0),0)*$H494*$X494*$Y494),$D494)*$R494</f>
        <v>0</v>
      </c>
      <c r="AG494" s="99">
        <f>MIN((IFERROR(IF(AND($V494&lt;=AG$1,$W494&gt;=AG$1),INDEX(Reliability!L$23:L$50,MATCH($S494,Reliability!$C$23:$C$50,0)),0),0)*IF($T494="n/a",$D494*$Y494,$G494)+IFERROR(IF(AND($V494&lt;=AG$1,$W494&gt;=AG$1),INDEX(Reliability!L$23:L$50,MATCH($T494,Reliability!$C$23:$C$50,0)),0),0)*$H494*$X494*$Y494),$D494)*$R494</f>
        <v>0</v>
      </c>
      <c r="AH494" s="99">
        <f>MIN((IFERROR(IF(AND($V494&lt;=AH$1,$W494&gt;=AH$1),INDEX(Reliability!M$23:M$50,MATCH($S494,Reliability!$C$23:$C$50,0)),0),0)*IF($T494="n/a",$D494*$Y494,$G494)+IFERROR(IF(AND($V494&lt;=AH$1,$W494&gt;=AH$1),INDEX(Reliability!M$23:M$50,MATCH($T494,Reliability!$C$23:$C$50,0)),0),0)*$H494*$X494*$Y494),$D494)*$R494</f>
        <v>0</v>
      </c>
      <c r="AI494" s="99">
        <f>MIN((IFERROR(IF(AND($V494&lt;=AI$1,$W494&gt;=AI$1),INDEX(Reliability!N$23:N$50,MATCH($S494,Reliability!$C$23:$C$50,0)),0),0)*IF($T494="n/a",$D494*$Y494,$G494)+IFERROR(IF(AND($V494&lt;=AI$1,$W494&gt;=AI$1),INDEX(Reliability!N$23:N$50,MATCH($T494,Reliability!$C$23:$C$50,0)),0),0)*$H494*$X494*$Y494),$D494)*$R494</f>
        <v>0</v>
      </c>
      <c r="AJ494" s="99">
        <f>MIN((IFERROR(IF(AND($V494&lt;=AJ$1,$W494&gt;=AJ$1),INDEX(Reliability!O$23:O$50,MATCH($S494,Reliability!$C$23:$C$50,0)),0),0)*IF($T494="n/a",$D494*$Y494,$G494)+IFERROR(IF(AND($V494&lt;=AJ$1,$W494&gt;=AJ$1),INDEX(Reliability!O$23:O$50,MATCH($T494,Reliability!$C$23:$C$50,0)),0),0)*$H494*$X494*$Y494),$D494)*$R494</f>
        <v>0</v>
      </c>
      <c r="AK494" s="99">
        <f>MIN((IFERROR(IF(AND($V494&lt;=AK$1,$W494&gt;=AK$1),INDEX(Reliability!P$23:P$50,MATCH($S494,Reliability!$C$23:$C$50,0)),0),0)*IF($T494="n/a",$D494*$Y494,$G494)+IFERROR(IF(AND($V494&lt;=AK$1,$W494&gt;=AK$1),INDEX(Reliability!P$23:P$50,MATCH($T494,Reliability!$C$23:$C$50,0)),0),0)*$H494*$X494*$Y494),$D494)*$R494</f>
        <v>0</v>
      </c>
    </row>
    <row r="495" spans="2:37" x14ac:dyDescent="0.25">
      <c r="B495" s="118" t="str">
        <f>unique_contracts!B490</f>
        <v>_EXISTING_GENERIC_BATTERY_STORAGE</v>
      </c>
      <c r="C495" s="99" t="str">
        <f>unique_contracts!D490</f>
        <v>Online</v>
      </c>
      <c r="D495" s="117">
        <f>unique_contracts!J490</f>
        <v>334.5</v>
      </c>
      <c r="E495" s="99">
        <f>unique_contracts!M490</f>
        <v>0</v>
      </c>
      <c r="F495" s="99">
        <f>unique_contracts!N490</f>
        <v>0</v>
      </c>
      <c r="G495" s="99">
        <f>unique_contracts!P490</f>
        <v>0</v>
      </c>
      <c r="H495" s="99">
        <f>unique_contracts!R490</f>
        <v>0</v>
      </c>
      <c r="I495" s="99">
        <f>unique_contracts!V490</f>
        <v>1338</v>
      </c>
      <c r="J495" s="118" t="str">
        <f>unique_contracts!AB490</f>
        <v>Sell</v>
      </c>
      <c r="K495" s="99">
        <f>unique_contracts!AM490</f>
        <v>2025</v>
      </c>
      <c r="L495" s="99">
        <f>unique_contracts!AN490</f>
        <v>1</v>
      </c>
      <c r="M495" s="99">
        <f>unique_contracts!AO490</f>
        <v>1</v>
      </c>
      <c r="N495" s="99">
        <f>unique_contracts!AP490</f>
        <v>0</v>
      </c>
      <c r="O495" s="99">
        <f>unique_contracts!AQ490</f>
        <v>0</v>
      </c>
      <c r="P495" s="99">
        <f>unique_contracts!AR490</f>
        <v>0</v>
      </c>
      <c r="Q495" s="99" t="str">
        <f>unique_contracts!BP490</f>
        <v>CapacityOnly</v>
      </c>
      <c r="R495" s="99">
        <f t="shared" si="49"/>
        <v>-1</v>
      </c>
      <c r="S495" s="99" t="str">
        <f>IFERROR(IF(AND(I495&gt;0,E495="NotHybrid"),_xlfn.CONCAT(MAX(MIN(ROUNDDOWN(I495/D495,0),8),4),INDEX(resources!$G:$G,MATCH(B495,resources!$A:$A,0))),INDEX(resources!$G:$G,MATCH(B495,resources!$A:$A,0))),"n/a")</f>
        <v>hr_batteries</v>
      </c>
      <c r="T495" s="99" t="str">
        <f t="shared" si="50"/>
        <v>n/a</v>
      </c>
      <c r="U495" s="99" t="str">
        <f t="shared" si="51"/>
        <v>hr_batteries</v>
      </c>
      <c r="V495" s="99">
        <f t="shared" si="52"/>
        <v>2025</v>
      </c>
      <c r="W495" s="99">
        <f t="shared" si="53"/>
        <v>0</v>
      </c>
      <c r="X495" s="116">
        <f t="shared" si="54"/>
        <v>1</v>
      </c>
      <c r="Y495" s="116">
        <f t="shared" si="55"/>
        <v>1</v>
      </c>
      <c r="Z495" s="99">
        <f>MIN((IFERROR(IF(AND($V495&lt;=Z$1,$W495&gt;=Z$1),INDEX(Reliability!E$23:E$50,MATCH($S495,Reliability!$C$23:$C$50,0)),0),0)*IF($T495="n/a",$D495*$Y495,$G495)+IFERROR(IF(AND($V495&lt;=Z$1,$W495&gt;=Z$1),INDEX(Reliability!E$23:E$50,MATCH($T495,Reliability!$C$23:$C$50,0)),0),0)*$H495*$X495*$Y495),$D495)*$R495</f>
        <v>0</v>
      </c>
      <c r="AA495" s="99">
        <f>MIN((IFERROR(IF(AND($V495&lt;=AA$1,$W495&gt;=AA$1),INDEX(Reliability!F$23:F$50,MATCH($S495,Reliability!$C$23:$C$50,0)),0),0)*IF($T495="n/a",$D495*$Y495,$G495)+IFERROR(IF(AND($V495&lt;=AA$1,$W495&gt;=AA$1),INDEX(Reliability!F$23:F$50,MATCH($T495,Reliability!$C$23:$C$50,0)),0),0)*$H495*$X495*$Y495),$D495)*$R495</f>
        <v>0</v>
      </c>
      <c r="AB495" s="99">
        <f>MIN((IFERROR(IF(AND($V495&lt;=AB$1,$W495&gt;=AB$1),INDEX(Reliability!G$23:G$50,MATCH($S495,Reliability!$C$23:$C$50,0)),0),0)*IF($T495="n/a",$D495*$Y495,$G495)+IFERROR(IF(AND($V495&lt;=AB$1,$W495&gt;=AB$1),INDEX(Reliability!G$23:G$50,MATCH($T495,Reliability!$C$23:$C$50,0)),0),0)*$H495*$X495*$Y495),$D495)*$R495</f>
        <v>0</v>
      </c>
      <c r="AC495" s="99">
        <f>MIN((IFERROR(IF(AND($V495&lt;=AC$1,$W495&gt;=AC$1),INDEX(Reliability!H$23:H$50,MATCH($S495,Reliability!$C$23:$C$50,0)),0),0)*IF($T495="n/a",$D495*$Y495,$G495)+IFERROR(IF(AND($V495&lt;=AC$1,$W495&gt;=AC$1),INDEX(Reliability!H$23:H$50,MATCH($T495,Reliability!$C$23:$C$50,0)),0),0)*$H495*$X495*$Y495),$D495)*$R495</f>
        <v>0</v>
      </c>
      <c r="AD495" s="99">
        <f>MIN((IFERROR(IF(AND($V495&lt;=AD$1,$W495&gt;=AD$1),INDEX(Reliability!I$23:I$50,MATCH($S495,Reliability!$C$23:$C$50,0)),0),0)*IF($T495="n/a",$D495*$Y495,$G495)+IFERROR(IF(AND($V495&lt;=AD$1,$W495&gt;=AD$1),INDEX(Reliability!I$23:I$50,MATCH($T495,Reliability!$C$23:$C$50,0)),0),0)*$H495*$X495*$Y495),$D495)*$R495</f>
        <v>0</v>
      </c>
      <c r="AE495" s="99">
        <f>MIN((IFERROR(IF(AND($V495&lt;=AE$1,$W495&gt;=AE$1),INDEX(Reliability!J$23:J$50,MATCH($S495,Reliability!$C$23:$C$50,0)),0),0)*IF($T495="n/a",$D495*$Y495,$G495)+IFERROR(IF(AND($V495&lt;=AE$1,$W495&gt;=AE$1),INDEX(Reliability!J$23:J$50,MATCH($T495,Reliability!$C$23:$C$50,0)),0),0)*$H495*$X495*$Y495),$D495)*$R495</f>
        <v>0</v>
      </c>
      <c r="AF495" s="99">
        <f>MIN((IFERROR(IF(AND($V495&lt;=AF$1,$W495&gt;=AF$1),INDEX(Reliability!K$23:K$50,MATCH($S495,Reliability!$C$23:$C$50,0)),0),0)*IF($T495="n/a",$D495*$Y495,$G495)+IFERROR(IF(AND($V495&lt;=AF$1,$W495&gt;=AF$1),INDEX(Reliability!K$23:K$50,MATCH($T495,Reliability!$C$23:$C$50,0)),0),0)*$H495*$X495*$Y495),$D495)*$R495</f>
        <v>0</v>
      </c>
      <c r="AG495" s="99">
        <f>MIN((IFERROR(IF(AND($V495&lt;=AG$1,$W495&gt;=AG$1),INDEX(Reliability!L$23:L$50,MATCH($S495,Reliability!$C$23:$C$50,0)),0),0)*IF($T495="n/a",$D495*$Y495,$G495)+IFERROR(IF(AND($V495&lt;=AG$1,$W495&gt;=AG$1),INDEX(Reliability!L$23:L$50,MATCH($T495,Reliability!$C$23:$C$50,0)),0),0)*$H495*$X495*$Y495),$D495)*$R495</f>
        <v>0</v>
      </c>
      <c r="AH495" s="99">
        <f>MIN((IFERROR(IF(AND($V495&lt;=AH$1,$W495&gt;=AH$1),INDEX(Reliability!M$23:M$50,MATCH($S495,Reliability!$C$23:$C$50,0)),0),0)*IF($T495="n/a",$D495*$Y495,$G495)+IFERROR(IF(AND($V495&lt;=AH$1,$W495&gt;=AH$1),INDEX(Reliability!M$23:M$50,MATCH($T495,Reliability!$C$23:$C$50,0)),0),0)*$H495*$X495*$Y495),$D495)*$R495</f>
        <v>0</v>
      </c>
      <c r="AI495" s="99">
        <f>MIN((IFERROR(IF(AND($V495&lt;=AI$1,$W495&gt;=AI$1),INDEX(Reliability!N$23:N$50,MATCH($S495,Reliability!$C$23:$C$50,0)),0),0)*IF($T495="n/a",$D495*$Y495,$G495)+IFERROR(IF(AND($V495&lt;=AI$1,$W495&gt;=AI$1),INDEX(Reliability!N$23:N$50,MATCH($T495,Reliability!$C$23:$C$50,0)),0),0)*$H495*$X495*$Y495),$D495)*$R495</f>
        <v>0</v>
      </c>
      <c r="AJ495" s="99">
        <f>MIN((IFERROR(IF(AND($V495&lt;=AJ$1,$W495&gt;=AJ$1),INDEX(Reliability!O$23:O$50,MATCH($S495,Reliability!$C$23:$C$50,0)),0),0)*IF($T495="n/a",$D495*$Y495,$G495)+IFERROR(IF(AND($V495&lt;=AJ$1,$W495&gt;=AJ$1),INDEX(Reliability!O$23:O$50,MATCH($T495,Reliability!$C$23:$C$50,0)),0),0)*$H495*$X495*$Y495),$D495)*$R495</f>
        <v>0</v>
      </c>
      <c r="AK495" s="99">
        <f>MIN((IFERROR(IF(AND($V495&lt;=AK$1,$W495&gt;=AK$1),INDEX(Reliability!P$23:P$50,MATCH($S495,Reliability!$C$23:$C$50,0)),0),0)*IF($T495="n/a",$D495*$Y495,$G495)+IFERROR(IF(AND($V495&lt;=AK$1,$W495&gt;=AK$1),INDEX(Reliability!P$23:P$50,MATCH($T495,Reliability!$C$23:$C$50,0)),0),0)*$H495*$X495*$Y495),$D495)*$R495</f>
        <v>0</v>
      </c>
    </row>
    <row r="496" spans="2:37" x14ac:dyDescent="0.25">
      <c r="B496" s="118" t="str">
        <f>unique_contracts!B491</f>
        <v>_NEW_GENERIC_BATTERY_STORAGE</v>
      </c>
      <c r="C496" s="99" t="str">
        <f>unique_contracts!D491</f>
        <v>PlannedNew</v>
      </c>
      <c r="D496" s="117">
        <f>unique_contracts!J491</f>
        <v>57</v>
      </c>
      <c r="E496" s="99">
        <f>unique_contracts!M491</f>
        <v>0</v>
      </c>
      <c r="F496" s="99">
        <f>unique_contracts!N491</f>
        <v>0</v>
      </c>
      <c r="G496" s="99">
        <f>unique_contracts!P491</f>
        <v>0</v>
      </c>
      <c r="H496" s="99">
        <f>unique_contracts!R491</f>
        <v>0</v>
      </c>
      <c r="I496" s="99">
        <f>unique_contracts!V491</f>
        <v>228</v>
      </c>
      <c r="J496" s="118" t="str">
        <f>unique_contracts!AB491</f>
        <v>Sell</v>
      </c>
      <c r="K496" s="99">
        <f>unique_contracts!AM491</f>
        <v>0</v>
      </c>
      <c r="L496" s="99">
        <f>unique_contracts!AN491</f>
        <v>0</v>
      </c>
      <c r="M496" s="99">
        <f>unique_contracts!AO491</f>
        <v>0</v>
      </c>
      <c r="N496" s="99">
        <f>unique_contracts!AP491</f>
        <v>0</v>
      </c>
      <c r="O496" s="99">
        <f>unique_contracts!AQ491</f>
        <v>0</v>
      </c>
      <c r="P496" s="99">
        <f>unique_contracts!AR491</f>
        <v>0</v>
      </c>
      <c r="Q496" s="99" t="str">
        <f>unique_contracts!BP491</f>
        <v>CapacityOnly</v>
      </c>
      <c r="R496" s="99">
        <f t="shared" si="49"/>
        <v>-1</v>
      </c>
      <c r="S496" s="99" t="str">
        <f>IFERROR(IF(AND(I496&gt;0,E496="NotHybrid"),_xlfn.CONCAT(MAX(MIN(ROUNDDOWN(I496/D496,0),8),4),INDEX(resources!$G:$G,MATCH(B496,resources!$A:$A,0))),INDEX(resources!$G:$G,MATCH(B496,resources!$A:$A,0))),"n/a")</f>
        <v>hr_batteries</v>
      </c>
      <c r="T496" s="99" t="str">
        <f t="shared" si="50"/>
        <v>n/a</v>
      </c>
      <c r="U496" s="99" t="str">
        <f t="shared" si="51"/>
        <v>hr_batteries</v>
      </c>
      <c r="V496" s="99">
        <f t="shared" si="52"/>
        <v>0</v>
      </c>
      <c r="W496" s="99">
        <f t="shared" si="53"/>
        <v>0</v>
      </c>
      <c r="X496" s="116">
        <f t="shared" si="54"/>
        <v>1</v>
      </c>
      <c r="Y496" s="116">
        <f t="shared" si="55"/>
        <v>1</v>
      </c>
      <c r="Z496" s="99">
        <f>MIN((IFERROR(IF(AND($V496&lt;=Z$1,$W496&gt;=Z$1),INDEX(Reliability!E$23:E$50,MATCH($S496,Reliability!$C$23:$C$50,0)),0),0)*IF($T496="n/a",$D496*$Y496,$G496)+IFERROR(IF(AND($V496&lt;=Z$1,$W496&gt;=Z$1),INDEX(Reliability!E$23:E$50,MATCH($T496,Reliability!$C$23:$C$50,0)),0),0)*$H496*$X496*$Y496),$D496)*$R496</f>
        <v>0</v>
      </c>
      <c r="AA496" s="99">
        <f>MIN((IFERROR(IF(AND($V496&lt;=AA$1,$W496&gt;=AA$1),INDEX(Reliability!F$23:F$50,MATCH($S496,Reliability!$C$23:$C$50,0)),0),0)*IF($T496="n/a",$D496*$Y496,$G496)+IFERROR(IF(AND($V496&lt;=AA$1,$W496&gt;=AA$1),INDEX(Reliability!F$23:F$50,MATCH($T496,Reliability!$C$23:$C$50,0)),0),0)*$H496*$X496*$Y496),$D496)*$R496</f>
        <v>0</v>
      </c>
      <c r="AB496" s="99">
        <f>MIN((IFERROR(IF(AND($V496&lt;=AB$1,$W496&gt;=AB$1),INDEX(Reliability!G$23:G$50,MATCH($S496,Reliability!$C$23:$C$50,0)),0),0)*IF($T496="n/a",$D496*$Y496,$G496)+IFERROR(IF(AND($V496&lt;=AB$1,$W496&gt;=AB$1),INDEX(Reliability!G$23:G$50,MATCH($T496,Reliability!$C$23:$C$50,0)),0),0)*$H496*$X496*$Y496),$D496)*$R496</f>
        <v>0</v>
      </c>
      <c r="AC496" s="99">
        <f>MIN((IFERROR(IF(AND($V496&lt;=AC$1,$W496&gt;=AC$1),INDEX(Reliability!H$23:H$50,MATCH($S496,Reliability!$C$23:$C$50,0)),0),0)*IF($T496="n/a",$D496*$Y496,$G496)+IFERROR(IF(AND($V496&lt;=AC$1,$W496&gt;=AC$1),INDEX(Reliability!H$23:H$50,MATCH($T496,Reliability!$C$23:$C$50,0)),0),0)*$H496*$X496*$Y496),$D496)*$R496</f>
        <v>0</v>
      </c>
      <c r="AD496" s="99">
        <f>MIN((IFERROR(IF(AND($V496&lt;=AD$1,$W496&gt;=AD$1),INDEX(Reliability!I$23:I$50,MATCH($S496,Reliability!$C$23:$C$50,0)),0),0)*IF($T496="n/a",$D496*$Y496,$G496)+IFERROR(IF(AND($V496&lt;=AD$1,$W496&gt;=AD$1),INDEX(Reliability!I$23:I$50,MATCH($T496,Reliability!$C$23:$C$50,0)),0),0)*$H496*$X496*$Y496),$D496)*$R496</f>
        <v>0</v>
      </c>
      <c r="AE496" s="99">
        <f>MIN((IFERROR(IF(AND($V496&lt;=AE$1,$W496&gt;=AE$1),INDEX(Reliability!J$23:J$50,MATCH($S496,Reliability!$C$23:$C$50,0)),0),0)*IF($T496="n/a",$D496*$Y496,$G496)+IFERROR(IF(AND($V496&lt;=AE$1,$W496&gt;=AE$1),INDEX(Reliability!J$23:J$50,MATCH($T496,Reliability!$C$23:$C$50,0)),0),0)*$H496*$X496*$Y496),$D496)*$R496</f>
        <v>0</v>
      </c>
      <c r="AF496" s="99">
        <f>MIN((IFERROR(IF(AND($V496&lt;=AF$1,$W496&gt;=AF$1),INDEX(Reliability!K$23:K$50,MATCH($S496,Reliability!$C$23:$C$50,0)),0),0)*IF($T496="n/a",$D496*$Y496,$G496)+IFERROR(IF(AND($V496&lt;=AF$1,$W496&gt;=AF$1),INDEX(Reliability!K$23:K$50,MATCH($T496,Reliability!$C$23:$C$50,0)),0),0)*$H496*$X496*$Y496),$D496)*$R496</f>
        <v>0</v>
      </c>
      <c r="AG496" s="99">
        <f>MIN((IFERROR(IF(AND($V496&lt;=AG$1,$W496&gt;=AG$1),INDEX(Reliability!L$23:L$50,MATCH($S496,Reliability!$C$23:$C$50,0)),0),0)*IF($T496="n/a",$D496*$Y496,$G496)+IFERROR(IF(AND($V496&lt;=AG$1,$W496&gt;=AG$1),INDEX(Reliability!L$23:L$50,MATCH($T496,Reliability!$C$23:$C$50,0)),0),0)*$H496*$X496*$Y496),$D496)*$R496</f>
        <v>0</v>
      </c>
      <c r="AH496" s="99">
        <f>MIN((IFERROR(IF(AND($V496&lt;=AH$1,$W496&gt;=AH$1),INDEX(Reliability!M$23:M$50,MATCH($S496,Reliability!$C$23:$C$50,0)),0),0)*IF($T496="n/a",$D496*$Y496,$G496)+IFERROR(IF(AND($V496&lt;=AH$1,$W496&gt;=AH$1),INDEX(Reliability!M$23:M$50,MATCH($T496,Reliability!$C$23:$C$50,0)),0),0)*$H496*$X496*$Y496),$D496)*$R496</f>
        <v>0</v>
      </c>
      <c r="AI496" s="99">
        <f>MIN((IFERROR(IF(AND($V496&lt;=AI$1,$W496&gt;=AI$1),INDEX(Reliability!N$23:N$50,MATCH($S496,Reliability!$C$23:$C$50,0)),0),0)*IF($T496="n/a",$D496*$Y496,$G496)+IFERROR(IF(AND($V496&lt;=AI$1,$W496&gt;=AI$1),INDEX(Reliability!N$23:N$50,MATCH($T496,Reliability!$C$23:$C$50,0)),0),0)*$H496*$X496*$Y496),$D496)*$R496</f>
        <v>0</v>
      </c>
      <c r="AJ496" s="99">
        <f>MIN((IFERROR(IF(AND($V496&lt;=AJ$1,$W496&gt;=AJ$1),INDEX(Reliability!O$23:O$50,MATCH($S496,Reliability!$C$23:$C$50,0)),0),0)*IF($T496="n/a",$D496*$Y496,$G496)+IFERROR(IF(AND($V496&lt;=AJ$1,$W496&gt;=AJ$1),INDEX(Reliability!O$23:O$50,MATCH($T496,Reliability!$C$23:$C$50,0)),0),0)*$H496*$X496*$Y496),$D496)*$R496</f>
        <v>0</v>
      </c>
      <c r="AK496" s="99">
        <f>MIN((IFERROR(IF(AND($V496&lt;=AK$1,$W496&gt;=AK$1),INDEX(Reliability!P$23:P$50,MATCH($S496,Reliability!$C$23:$C$50,0)),0),0)*IF($T496="n/a",$D496*$Y496,$G496)+IFERROR(IF(AND($V496&lt;=AK$1,$W496&gt;=AK$1),INDEX(Reliability!P$23:P$50,MATCH($T496,Reliability!$C$23:$C$50,0)),0),0)*$H496*$X496*$Y496),$D496)*$R496</f>
        <v>0</v>
      </c>
    </row>
    <row r="497" spans="2:37" x14ac:dyDescent="0.25">
      <c r="B497" s="118" t="str">
        <f>unique_contracts!B492</f>
        <v>_NEW_GENERIC_BATTERY_STORAGE</v>
      </c>
      <c r="C497" s="99" t="str">
        <f>unique_contracts!D492</f>
        <v>PlannedNew</v>
      </c>
      <c r="D497" s="117">
        <f>unique_contracts!J492</f>
        <v>856.99199999999996</v>
      </c>
      <c r="E497" s="99">
        <f>unique_contracts!M492</f>
        <v>0</v>
      </c>
      <c r="F497" s="99">
        <f>unique_contracts!N492</f>
        <v>0</v>
      </c>
      <c r="G497" s="99">
        <f>unique_contracts!P492</f>
        <v>0</v>
      </c>
      <c r="H497" s="99">
        <f>unique_contracts!R492</f>
        <v>0</v>
      </c>
      <c r="I497" s="99">
        <f>unique_contracts!V492</f>
        <v>542.4</v>
      </c>
      <c r="J497" s="118" t="str">
        <f>unique_contracts!AB492</f>
        <v>Sell</v>
      </c>
      <c r="K497" s="99">
        <f>unique_contracts!AM492</f>
        <v>0</v>
      </c>
      <c r="L497" s="99">
        <f>unique_contracts!AN492</f>
        <v>0</v>
      </c>
      <c r="M497" s="99">
        <f>unique_contracts!AO492</f>
        <v>0</v>
      </c>
      <c r="N497" s="99">
        <f>unique_contracts!AP492</f>
        <v>0</v>
      </c>
      <c r="O497" s="99">
        <f>unique_contracts!AQ492</f>
        <v>0</v>
      </c>
      <c r="P497" s="99">
        <f>unique_contracts!AR492</f>
        <v>0</v>
      </c>
      <c r="Q497" s="99" t="str">
        <f>unique_contracts!BP492</f>
        <v>CapacityOnly</v>
      </c>
      <c r="R497" s="99">
        <f t="shared" si="49"/>
        <v>-1</v>
      </c>
      <c r="S497" s="99" t="str">
        <f>IFERROR(IF(AND(I497&gt;0,E497="NotHybrid"),_xlfn.CONCAT(MAX(MIN(ROUNDDOWN(I497/D497,0),8),4),INDEX(resources!$G:$G,MATCH(B497,resources!$A:$A,0))),INDEX(resources!$G:$G,MATCH(B497,resources!$A:$A,0))),"n/a")</f>
        <v>hr_batteries</v>
      </c>
      <c r="T497" s="99" t="str">
        <f t="shared" si="50"/>
        <v>n/a</v>
      </c>
      <c r="U497" s="99" t="str">
        <f t="shared" si="51"/>
        <v>hr_batteries</v>
      </c>
      <c r="V497" s="99">
        <f t="shared" si="52"/>
        <v>0</v>
      </c>
      <c r="W497" s="99">
        <f t="shared" si="53"/>
        <v>0</v>
      </c>
      <c r="X497" s="116">
        <f>IF(OR(T497="n/a",NOT(F497="NO")),100%,IF(ISNUMBER(SEARCH("pv",S497)),MIN(G497/(1*(ROUNDDOWN(I497/H497,0)/4)),H497)/H497,IF(ISNUMBER(SEARCH("wind",S497)),MIN(G497/(2*(ROUNDDOWN(I497/H497,0)/4)),H497)/H497,1)))</f>
        <v>1</v>
      </c>
      <c r="Y497" s="116">
        <f t="shared" si="55"/>
        <v>0</v>
      </c>
      <c r="Z497" s="99">
        <f>MIN((IFERROR(IF(AND($V497&lt;=Z$1,$W497&gt;=Z$1),INDEX(Reliability!E$23:E$50,MATCH($S497,Reliability!$C$23:$C$50,0)),0),0)*IF($T497="n/a",$D497*$Y497,$G497)+IFERROR(IF(AND($V497&lt;=Z$1,$W497&gt;=Z$1),INDEX(Reliability!E$23:E$50,MATCH($T497,Reliability!$C$23:$C$50,0)),0),0)*$H497*$X497*$Y497),$D497)*$R497</f>
        <v>0</v>
      </c>
      <c r="AA497" s="99">
        <f>MIN((IFERROR(IF(AND($V497&lt;=AA$1,$W497&gt;=AA$1),INDEX(Reliability!F$23:F$50,MATCH($S497,Reliability!$C$23:$C$50,0)),0),0)*IF($T497="n/a",$D497*$Y497,$G497)+IFERROR(IF(AND($V497&lt;=AA$1,$W497&gt;=AA$1),INDEX(Reliability!F$23:F$50,MATCH($T497,Reliability!$C$23:$C$50,0)),0),0)*$H497*$X497*$Y497),$D497)*$R497</f>
        <v>0</v>
      </c>
      <c r="AB497" s="99">
        <f>MIN((IFERROR(IF(AND($V497&lt;=AB$1,$W497&gt;=AB$1),INDEX(Reliability!G$23:G$50,MATCH($S497,Reliability!$C$23:$C$50,0)),0),0)*IF($T497="n/a",$D497*$Y497,$G497)+IFERROR(IF(AND($V497&lt;=AB$1,$W497&gt;=AB$1),INDEX(Reliability!G$23:G$50,MATCH($T497,Reliability!$C$23:$C$50,0)),0),0)*$H497*$X497*$Y497),$D497)*$R497</f>
        <v>0</v>
      </c>
      <c r="AC497" s="99">
        <f>MIN((IFERROR(IF(AND($V497&lt;=AC$1,$W497&gt;=AC$1),INDEX(Reliability!H$23:H$50,MATCH($S497,Reliability!$C$23:$C$50,0)),0),0)*IF($T497="n/a",$D497*$Y497,$G497)+IFERROR(IF(AND($V497&lt;=AC$1,$W497&gt;=AC$1),INDEX(Reliability!H$23:H$50,MATCH($T497,Reliability!$C$23:$C$50,0)),0),0)*$H497*$X497*$Y497),$D497)*$R497</f>
        <v>0</v>
      </c>
      <c r="AD497" s="99">
        <f>MIN((IFERROR(IF(AND($V497&lt;=AD$1,$W497&gt;=AD$1),INDEX(Reliability!I$23:I$50,MATCH($S497,Reliability!$C$23:$C$50,0)),0),0)*IF($T497="n/a",$D497*$Y497,$G497)+IFERROR(IF(AND($V497&lt;=AD$1,$W497&gt;=AD$1),INDEX(Reliability!I$23:I$50,MATCH($T497,Reliability!$C$23:$C$50,0)),0),0)*$H497*$X497*$Y497),$D497)*$R497</f>
        <v>0</v>
      </c>
      <c r="AE497" s="99">
        <f>MIN((IFERROR(IF(AND($V497&lt;=AE$1,$W497&gt;=AE$1),INDEX(Reliability!J$23:J$50,MATCH($S497,Reliability!$C$23:$C$50,0)),0),0)*IF($T497="n/a",$D497*$Y497,$G497)+IFERROR(IF(AND($V497&lt;=AE$1,$W497&gt;=AE$1),INDEX(Reliability!J$23:J$50,MATCH($T497,Reliability!$C$23:$C$50,0)),0),0)*$H497*$X497*$Y497),$D497)*$R497</f>
        <v>0</v>
      </c>
      <c r="AF497" s="99">
        <f>MIN((IFERROR(IF(AND($V497&lt;=AF$1,$W497&gt;=AF$1),INDEX(Reliability!K$23:K$50,MATCH($S497,Reliability!$C$23:$C$50,0)),0),0)*IF($T497="n/a",$D497*$Y497,$G497)+IFERROR(IF(AND($V497&lt;=AF$1,$W497&gt;=AF$1),INDEX(Reliability!K$23:K$50,MATCH($T497,Reliability!$C$23:$C$50,0)),0),0)*$H497*$X497*$Y497),$D497)*$R497</f>
        <v>0</v>
      </c>
      <c r="AG497" s="99">
        <f>MIN((IFERROR(IF(AND($V497&lt;=AG$1,$W497&gt;=AG$1),INDEX(Reliability!L$23:L$50,MATCH($S497,Reliability!$C$23:$C$50,0)),0),0)*IF($T497="n/a",$D497*$Y497,$G497)+IFERROR(IF(AND($V497&lt;=AG$1,$W497&gt;=AG$1),INDEX(Reliability!L$23:L$50,MATCH($T497,Reliability!$C$23:$C$50,0)),0),0)*$H497*$X497*$Y497),$D497)*$R497</f>
        <v>0</v>
      </c>
      <c r="AH497" s="99">
        <f>MIN((IFERROR(IF(AND($V497&lt;=AH$1,$W497&gt;=AH$1),INDEX(Reliability!M$23:M$50,MATCH($S497,Reliability!$C$23:$C$50,0)),0),0)*IF($T497="n/a",$D497*$Y497,$G497)+IFERROR(IF(AND($V497&lt;=AH$1,$W497&gt;=AH$1),INDEX(Reliability!M$23:M$50,MATCH($T497,Reliability!$C$23:$C$50,0)),0),0)*$H497*$X497*$Y497),$D497)*$R497</f>
        <v>0</v>
      </c>
      <c r="AI497" s="99">
        <f>MIN((IFERROR(IF(AND($V497&lt;=AI$1,$W497&gt;=AI$1),INDEX(Reliability!N$23:N$50,MATCH($S497,Reliability!$C$23:$C$50,0)),0),0)*IF($T497="n/a",$D497*$Y497,$G497)+IFERROR(IF(AND($V497&lt;=AI$1,$W497&gt;=AI$1),INDEX(Reliability!N$23:N$50,MATCH($T497,Reliability!$C$23:$C$50,0)),0),0)*$H497*$X497*$Y497),$D497)*$R497</f>
        <v>0</v>
      </c>
      <c r="AJ497" s="99">
        <f>MIN((IFERROR(IF(AND($V497&lt;=AJ$1,$W497&gt;=AJ$1),INDEX(Reliability!O$23:O$50,MATCH($S497,Reliability!$C$23:$C$50,0)),0),0)*IF($T497="n/a",$D497*$Y497,$G497)+IFERROR(IF(AND($V497&lt;=AJ$1,$W497&gt;=AJ$1),INDEX(Reliability!O$23:O$50,MATCH($T497,Reliability!$C$23:$C$50,0)),0),0)*$H497*$X497*$Y497),$D497)*$R497</f>
        <v>0</v>
      </c>
      <c r="AK497" s="99">
        <f>MIN((IFERROR(IF(AND($V497&lt;=AK$1,$W497&gt;=AK$1),INDEX(Reliability!P$23:P$50,MATCH($S497,Reliability!$C$23:$C$50,0)),0),0)*IF($T497="n/a",$D497*$Y497,$G497)+IFERROR(IF(AND($V497&lt;=AK$1,$W497&gt;=AK$1),INDEX(Reliability!P$23:P$50,MATCH($T497,Reliability!$C$23:$C$50,0)),0),0)*$H497*$X497*$Y497),$D497)*$R497</f>
        <v>0</v>
      </c>
    </row>
  </sheetData>
  <mergeCells count="1">
    <mergeCell ref="A1:A21"/>
  </mergeCells>
  <pageMargins left="0.7" right="0.7" top="0.75" bottom="0.75" header="0.3" footer="0.3"/>
  <pageSetup orientation="portrait" horizontalDpi="300" verticalDpi="300" r:id="rId1"/>
  <headerFooter>
    <oddFooter>&amp;C&amp;1#&amp;"Calibri"&amp;12&amp;K000000Internal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D374F-A379-43EA-9FC8-6F8646214605}">
  <sheetPr codeName="Sheet5">
    <tabColor rgb="FF00B050"/>
  </sheetPr>
  <dimension ref="A1:G1778"/>
  <sheetViews>
    <sheetView topLeftCell="A1498" workbookViewId="0">
      <selection activeCell="C1503" sqref="C1503"/>
    </sheetView>
  </sheetViews>
  <sheetFormatPr defaultColWidth="9.140625" defaultRowHeight="15" x14ac:dyDescent="0.25"/>
  <cols>
    <col min="1" max="1" width="52.28515625" customWidth="1"/>
    <col min="2" max="2" width="35.42578125" customWidth="1"/>
    <col min="3" max="3" width="27.140625" customWidth="1"/>
    <col min="4" max="4" width="25.7109375" bestFit="1" customWidth="1"/>
    <col min="5" max="5" width="7.42578125" bestFit="1" customWidth="1"/>
    <col min="6" max="6" width="21.140625" bestFit="1" customWidth="1"/>
    <col min="7" max="7" width="20" customWidth="1"/>
    <col min="8" max="8" width="4.7109375" style="121" customWidth="1"/>
    <col min="9" max="16384" width="9.140625" style="121"/>
  </cols>
  <sheetData>
    <row r="1" spans="1:7" s="120" customFormat="1" x14ac:dyDescent="0.25">
      <c r="A1" s="18" t="s">
        <v>16</v>
      </c>
      <c r="B1" s="18" t="s">
        <v>2088</v>
      </c>
      <c r="C1" s="18" t="s">
        <v>2089</v>
      </c>
      <c r="D1" s="18" t="s">
        <v>2090</v>
      </c>
      <c r="E1" s="18" t="s">
        <v>2091</v>
      </c>
      <c r="F1" s="18" t="s">
        <v>2092</v>
      </c>
      <c r="G1" s="140" t="s">
        <v>2093</v>
      </c>
    </row>
    <row r="2" spans="1:7" x14ac:dyDescent="0.25">
      <c r="A2" s="141" t="s">
        <v>2031</v>
      </c>
      <c r="B2" s="141" t="s">
        <v>2094</v>
      </c>
      <c r="C2" s="141">
        <v>20</v>
      </c>
      <c r="D2" s="141" t="s">
        <v>2095</v>
      </c>
      <c r="E2" s="141" t="s">
        <v>2096</v>
      </c>
      <c r="F2" s="141" t="s">
        <v>2097</v>
      </c>
      <c r="G2" s="141" t="s">
        <v>2098</v>
      </c>
    </row>
    <row r="3" spans="1:7" x14ac:dyDescent="0.25">
      <c r="A3" s="141" t="s">
        <v>2026</v>
      </c>
      <c r="B3" s="141" t="s">
        <v>2099</v>
      </c>
      <c r="C3" s="141">
        <v>20</v>
      </c>
      <c r="D3" s="141" t="s">
        <v>2095</v>
      </c>
      <c r="E3" s="141" t="s">
        <v>2096</v>
      </c>
      <c r="F3" s="141" t="s">
        <v>2097</v>
      </c>
      <c r="G3" s="141" t="s">
        <v>2098</v>
      </c>
    </row>
    <row r="4" spans="1:7" x14ac:dyDescent="0.25">
      <c r="A4" s="141" t="s">
        <v>2100</v>
      </c>
      <c r="B4" s="141" t="s">
        <v>2101</v>
      </c>
      <c r="C4" s="141">
        <v>10</v>
      </c>
      <c r="D4" s="141" t="s">
        <v>2102</v>
      </c>
      <c r="E4" s="141" t="s">
        <v>2103</v>
      </c>
      <c r="F4" s="141" t="s">
        <v>2097</v>
      </c>
      <c r="G4" s="141" t="s">
        <v>2098</v>
      </c>
    </row>
    <row r="5" spans="1:7" x14ac:dyDescent="0.25">
      <c r="A5" s="141" t="s">
        <v>2104</v>
      </c>
      <c r="B5" s="141" t="s">
        <v>2105</v>
      </c>
      <c r="C5" s="141">
        <v>20</v>
      </c>
      <c r="D5" s="141" t="s">
        <v>2095</v>
      </c>
      <c r="E5" s="141" t="s">
        <v>2096</v>
      </c>
      <c r="F5" s="141" t="s">
        <v>2097</v>
      </c>
      <c r="G5" s="141" t="s">
        <v>2098</v>
      </c>
    </row>
    <row r="6" spans="1:7" x14ac:dyDescent="0.25">
      <c r="A6" s="141" t="s">
        <v>2106</v>
      </c>
      <c r="B6" s="141" t="s">
        <v>2107</v>
      </c>
      <c r="C6" s="141">
        <v>22</v>
      </c>
      <c r="D6" s="141" t="s">
        <v>2108</v>
      </c>
      <c r="E6" s="141" t="s">
        <v>2096</v>
      </c>
      <c r="F6" s="141" t="s">
        <v>2097</v>
      </c>
      <c r="G6" s="141" t="s">
        <v>2109</v>
      </c>
    </row>
    <row r="7" spans="1:7" x14ac:dyDescent="0.25">
      <c r="A7" s="141" t="s">
        <v>2110</v>
      </c>
      <c r="B7" s="141" t="s">
        <v>2111</v>
      </c>
      <c r="C7" s="141">
        <v>19</v>
      </c>
      <c r="D7" s="141" t="s">
        <v>2095</v>
      </c>
      <c r="E7" s="141" t="s">
        <v>2096</v>
      </c>
      <c r="F7" s="141" t="s">
        <v>2097</v>
      </c>
      <c r="G7" s="141" t="s">
        <v>2098</v>
      </c>
    </row>
    <row r="8" spans="1:7" x14ac:dyDescent="0.25">
      <c r="A8" s="141" t="s">
        <v>2112</v>
      </c>
      <c r="B8" s="141" t="s">
        <v>2113</v>
      </c>
      <c r="C8" s="141">
        <v>20</v>
      </c>
      <c r="D8" s="141" t="s">
        <v>2095</v>
      </c>
      <c r="E8" s="141" t="s">
        <v>2096</v>
      </c>
      <c r="F8" s="141" t="s">
        <v>2097</v>
      </c>
      <c r="G8" s="141" t="s">
        <v>2098</v>
      </c>
    </row>
    <row r="9" spans="1:7" x14ac:dyDescent="0.25">
      <c r="A9" s="141" t="s">
        <v>2114</v>
      </c>
      <c r="B9" s="141" t="s">
        <v>2115</v>
      </c>
      <c r="C9" s="141">
        <v>40</v>
      </c>
      <c r="D9" s="141" t="s">
        <v>2116</v>
      </c>
      <c r="E9" s="141" t="s">
        <v>2117</v>
      </c>
      <c r="F9" s="141" t="s">
        <v>2118</v>
      </c>
      <c r="G9" s="141" t="s">
        <v>2119</v>
      </c>
    </row>
    <row r="10" spans="1:7" x14ac:dyDescent="0.25">
      <c r="A10" s="141" t="s">
        <v>388</v>
      </c>
      <c r="B10" s="141" t="s">
        <v>2120</v>
      </c>
      <c r="C10" s="141">
        <v>22.69</v>
      </c>
      <c r="D10" s="141" t="s">
        <v>2121</v>
      </c>
      <c r="E10" s="141" t="s">
        <v>2096</v>
      </c>
      <c r="F10" s="141" t="s">
        <v>2097</v>
      </c>
      <c r="G10" s="141" t="s">
        <v>2122</v>
      </c>
    </row>
    <row r="11" spans="1:7" x14ac:dyDescent="0.25">
      <c r="A11" s="141" t="s">
        <v>2123</v>
      </c>
      <c r="B11" s="141" t="s">
        <v>2124</v>
      </c>
      <c r="C11" s="141">
        <v>49.9</v>
      </c>
      <c r="D11" s="141" t="s">
        <v>2125</v>
      </c>
      <c r="E11" s="141" t="s">
        <v>2096</v>
      </c>
      <c r="F11" s="141" t="s">
        <v>2097</v>
      </c>
      <c r="G11" s="141" t="s">
        <v>2126</v>
      </c>
    </row>
    <row r="12" spans="1:7" x14ac:dyDescent="0.25">
      <c r="A12" s="141" t="s">
        <v>2020</v>
      </c>
      <c r="B12" s="141" t="s">
        <v>2127</v>
      </c>
      <c r="C12" s="141">
        <v>290</v>
      </c>
      <c r="D12" s="141" t="s">
        <v>2095</v>
      </c>
      <c r="E12" s="141" t="s">
        <v>2096</v>
      </c>
      <c r="F12" s="141" t="s">
        <v>2097</v>
      </c>
      <c r="G12" s="141" t="s">
        <v>2098</v>
      </c>
    </row>
    <row r="13" spans="1:7" x14ac:dyDescent="0.25">
      <c r="A13" s="141" t="s">
        <v>2128</v>
      </c>
      <c r="B13" s="141" t="s">
        <v>2129</v>
      </c>
      <c r="C13" s="141">
        <v>123</v>
      </c>
      <c r="D13" s="141" t="s">
        <v>2095</v>
      </c>
      <c r="E13" s="141" t="s">
        <v>2096</v>
      </c>
      <c r="F13" s="141" t="s">
        <v>2097</v>
      </c>
      <c r="G13" s="141" t="s">
        <v>2098</v>
      </c>
    </row>
    <row r="14" spans="1:7" x14ac:dyDescent="0.25">
      <c r="A14" s="141" t="s">
        <v>2130</v>
      </c>
      <c r="B14" s="141" t="s">
        <v>2131</v>
      </c>
      <c r="C14" s="141">
        <v>674.7</v>
      </c>
      <c r="D14" s="141" t="s">
        <v>2132</v>
      </c>
      <c r="E14" s="141" t="s">
        <v>2096</v>
      </c>
      <c r="F14" s="141" t="s">
        <v>2097</v>
      </c>
      <c r="G14" s="141" t="s">
        <v>2126</v>
      </c>
    </row>
    <row r="15" spans="1:7" x14ac:dyDescent="0.25">
      <c r="A15" s="141" t="s">
        <v>2133</v>
      </c>
      <c r="B15" s="141" t="s">
        <v>2134</v>
      </c>
      <c r="C15" s="141">
        <v>100.45</v>
      </c>
      <c r="D15" s="141" t="s">
        <v>2135</v>
      </c>
      <c r="E15" s="141" t="s">
        <v>2096</v>
      </c>
      <c r="F15" s="141" t="s">
        <v>2097</v>
      </c>
      <c r="G15" s="141" t="s">
        <v>2136</v>
      </c>
    </row>
    <row r="16" spans="1:7" x14ac:dyDescent="0.25">
      <c r="A16" s="141" t="s">
        <v>2137</v>
      </c>
      <c r="B16" s="141" t="s">
        <v>2138</v>
      </c>
      <c r="C16" s="141">
        <v>326.76</v>
      </c>
      <c r="D16" s="141" t="s">
        <v>2139</v>
      </c>
      <c r="E16" s="141" t="s">
        <v>2096</v>
      </c>
      <c r="F16" s="141" t="s">
        <v>2097</v>
      </c>
      <c r="G16" s="141" t="s">
        <v>2140</v>
      </c>
    </row>
    <row r="17" spans="1:7" x14ac:dyDescent="0.25">
      <c r="A17" s="141" t="s">
        <v>2141</v>
      </c>
      <c r="B17" s="141" t="s">
        <v>2142</v>
      </c>
      <c r="C17" s="141">
        <v>334.43</v>
      </c>
      <c r="D17" s="141" t="s">
        <v>2139</v>
      </c>
      <c r="E17" s="141" t="s">
        <v>2096</v>
      </c>
      <c r="F17" s="141" t="s">
        <v>2097</v>
      </c>
      <c r="G17" s="141" t="s">
        <v>2140</v>
      </c>
    </row>
    <row r="18" spans="1:7" x14ac:dyDescent="0.25">
      <c r="A18" s="141" t="s">
        <v>2143</v>
      </c>
      <c r="B18" s="141" t="s">
        <v>2144</v>
      </c>
      <c r="C18" s="141">
        <v>480</v>
      </c>
      <c r="D18" s="141" t="s">
        <v>2139</v>
      </c>
      <c r="E18" s="141" t="s">
        <v>2096</v>
      </c>
      <c r="F18" s="141" t="s">
        <v>2097</v>
      </c>
      <c r="G18" s="141" t="s">
        <v>2140</v>
      </c>
    </row>
    <row r="19" spans="1:7" x14ac:dyDescent="0.25">
      <c r="A19" s="141" t="s">
        <v>2145</v>
      </c>
      <c r="B19" s="141" t="s">
        <v>2146</v>
      </c>
      <c r="C19" s="141">
        <v>17</v>
      </c>
      <c r="D19" s="141" t="s">
        <v>2116</v>
      </c>
      <c r="E19" s="141" t="s">
        <v>2096</v>
      </c>
      <c r="F19" s="141" t="s">
        <v>2097</v>
      </c>
      <c r="G19" s="141" t="s">
        <v>2119</v>
      </c>
    </row>
    <row r="20" spans="1:7" x14ac:dyDescent="0.25">
      <c r="A20" s="141" t="s">
        <v>2147</v>
      </c>
      <c r="B20" s="141" t="s">
        <v>2148</v>
      </c>
      <c r="C20" s="141">
        <v>50</v>
      </c>
      <c r="D20" s="141" t="s">
        <v>2149</v>
      </c>
      <c r="E20" s="141" t="s">
        <v>2150</v>
      </c>
      <c r="F20" s="141" t="s">
        <v>2118</v>
      </c>
      <c r="G20" s="141" t="s">
        <v>2098</v>
      </c>
    </row>
    <row r="21" spans="1:7" x14ac:dyDescent="0.25">
      <c r="A21" s="141" t="s">
        <v>2016</v>
      </c>
      <c r="B21" s="141" t="s">
        <v>2151</v>
      </c>
      <c r="C21" s="141">
        <v>0.52</v>
      </c>
      <c r="D21" s="141" t="s">
        <v>2152</v>
      </c>
      <c r="E21" s="141" t="s">
        <v>2096</v>
      </c>
      <c r="F21" s="141" t="s">
        <v>2097</v>
      </c>
      <c r="G21" s="141" t="s">
        <v>2153</v>
      </c>
    </row>
    <row r="22" spans="1:7" x14ac:dyDescent="0.25">
      <c r="A22" s="141" t="s">
        <v>2154</v>
      </c>
      <c r="B22" s="141" t="s">
        <v>2155</v>
      </c>
      <c r="C22" s="141">
        <v>50</v>
      </c>
      <c r="D22" s="141" t="s">
        <v>2135</v>
      </c>
      <c r="E22" s="141" t="s">
        <v>2096</v>
      </c>
      <c r="F22" s="141" t="s">
        <v>2097</v>
      </c>
      <c r="G22" s="141" t="s">
        <v>2136</v>
      </c>
    </row>
    <row r="23" spans="1:7" x14ac:dyDescent="0.25">
      <c r="A23" s="141" t="s">
        <v>2156</v>
      </c>
      <c r="B23" s="141" t="s">
        <v>2157</v>
      </c>
      <c r="C23" s="141">
        <v>125</v>
      </c>
      <c r="D23" s="141" t="s">
        <v>2095</v>
      </c>
      <c r="E23" s="141" t="s">
        <v>2096</v>
      </c>
      <c r="F23" s="141" t="s">
        <v>2097</v>
      </c>
      <c r="G23" s="141" t="s">
        <v>2098</v>
      </c>
    </row>
    <row r="24" spans="1:7" x14ac:dyDescent="0.25">
      <c r="A24" s="141" t="s">
        <v>2158</v>
      </c>
      <c r="B24" s="141" t="s">
        <v>2159</v>
      </c>
      <c r="C24" s="141">
        <v>100</v>
      </c>
      <c r="D24" s="141" t="s">
        <v>2095</v>
      </c>
      <c r="E24" s="141" t="s">
        <v>2096</v>
      </c>
      <c r="F24" s="141" t="s">
        <v>2097</v>
      </c>
      <c r="G24" s="141" t="s">
        <v>2098</v>
      </c>
    </row>
    <row r="25" spans="1:7" x14ac:dyDescent="0.25">
      <c r="A25" s="141" t="s">
        <v>2160</v>
      </c>
      <c r="B25" s="141" t="s">
        <v>2161</v>
      </c>
      <c r="C25" s="141">
        <v>100</v>
      </c>
      <c r="D25" s="141" t="s">
        <v>2095</v>
      </c>
      <c r="E25" s="141" t="s">
        <v>2096</v>
      </c>
      <c r="F25" s="141" t="s">
        <v>2097</v>
      </c>
      <c r="G25" s="141" t="s">
        <v>2098</v>
      </c>
    </row>
    <row r="26" spans="1:7" x14ac:dyDescent="0.25">
      <c r="A26" s="141" t="s">
        <v>2162</v>
      </c>
      <c r="B26" s="141" t="s">
        <v>2163</v>
      </c>
      <c r="C26" s="141">
        <v>132</v>
      </c>
      <c r="D26" s="141" t="s">
        <v>2095</v>
      </c>
      <c r="E26" s="141" t="s">
        <v>2096</v>
      </c>
      <c r="F26" s="141" t="s">
        <v>2097</v>
      </c>
      <c r="G26" s="141" t="s">
        <v>2098</v>
      </c>
    </row>
    <row r="27" spans="1:7" x14ac:dyDescent="0.25">
      <c r="A27" s="141" t="s">
        <v>2164</v>
      </c>
      <c r="B27" s="141" t="s">
        <v>2165</v>
      </c>
      <c r="C27" s="141">
        <v>25</v>
      </c>
      <c r="D27" s="141" t="s">
        <v>2166</v>
      </c>
      <c r="E27" s="141" t="s">
        <v>2096</v>
      </c>
      <c r="F27" s="141" t="s">
        <v>2097</v>
      </c>
      <c r="G27" s="141" t="s">
        <v>2122</v>
      </c>
    </row>
    <row r="28" spans="1:7" x14ac:dyDescent="0.25">
      <c r="A28" s="141" t="s">
        <v>2167</v>
      </c>
      <c r="B28" s="141" t="s">
        <v>2168</v>
      </c>
      <c r="C28" s="141">
        <v>25</v>
      </c>
      <c r="D28" s="141" t="s">
        <v>2166</v>
      </c>
      <c r="E28" s="141" t="s">
        <v>2096</v>
      </c>
      <c r="F28" s="141" t="s">
        <v>2097</v>
      </c>
      <c r="G28" s="141" t="s">
        <v>2122</v>
      </c>
    </row>
    <row r="29" spans="1:7" x14ac:dyDescent="0.25">
      <c r="A29" s="141" t="s">
        <v>2012</v>
      </c>
      <c r="B29" s="141" t="s">
        <v>2169</v>
      </c>
      <c r="C29" s="141">
        <v>20</v>
      </c>
      <c r="D29" s="141" t="s">
        <v>2095</v>
      </c>
      <c r="E29" s="141" t="s">
        <v>2096</v>
      </c>
      <c r="F29" s="141" t="s">
        <v>2097</v>
      </c>
      <c r="G29" s="141" t="s">
        <v>2098</v>
      </c>
    </row>
    <row r="30" spans="1:7" x14ac:dyDescent="0.25">
      <c r="A30" s="141" t="s">
        <v>2008</v>
      </c>
      <c r="B30" s="141" t="s">
        <v>2170</v>
      </c>
      <c r="C30" s="141">
        <v>50</v>
      </c>
      <c r="D30" s="141" t="s">
        <v>2095</v>
      </c>
      <c r="E30" s="141" t="s">
        <v>2096</v>
      </c>
      <c r="F30" s="141" t="s">
        <v>2097</v>
      </c>
      <c r="G30" s="141" t="s">
        <v>2098</v>
      </c>
    </row>
    <row r="31" spans="1:7" x14ac:dyDescent="0.25">
      <c r="A31" s="141" t="s">
        <v>2171</v>
      </c>
      <c r="B31" s="141" t="s">
        <v>2172</v>
      </c>
      <c r="C31" s="141">
        <v>164.31</v>
      </c>
      <c r="D31" s="141" t="s">
        <v>2173</v>
      </c>
      <c r="E31" s="141" t="s">
        <v>2096</v>
      </c>
      <c r="F31" s="141" t="s">
        <v>2097</v>
      </c>
      <c r="G31" s="141" t="s">
        <v>2174</v>
      </c>
    </row>
    <row r="32" spans="1:7" x14ac:dyDescent="0.25">
      <c r="A32" s="141" t="s">
        <v>2175</v>
      </c>
      <c r="B32" s="141" t="s">
        <v>2176</v>
      </c>
      <c r="C32" s="141">
        <v>132</v>
      </c>
      <c r="D32" s="141" t="s">
        <v>2173</v>
      </c>
      <c r="E32" s="141" t="s">
        <v>2096</v>
      </c>
      <c r="F32" s="141" t="s">
        <v>2097</v>
      </c>
      <c r="G32" s="141" t="s">
        <v>2174</v>
      </c>
    </row>
    <row r="33" spans="1:7" x14ac:dyDescent="0.25">
      <c r="A33" s="141" t="s">
        <v>2177</v>
      </c>
      <c r="B33" s="141" t="s">
        <v>2178</v>
      </c>
      <c r="C33" s="141">
        <v>102</v>
      </c>
      <c r="D33" s="141" t="s">
        <v>2173</v>
      </c>
      <c r="E33" s="141" t="s">
        <v>2096</v>
      </c>
      <c r="F33" s="141" t="s">
        <v>2097</v>
      </c>
      <c r="G33" s="141" t="s">
        <v>2174</v>
      </c>
    </row>
    <row r="34" spans="1:7" x14ac:dyDescent="0.25">
      <c r="A34" s="141" t="s">
        <v>2179</v>
      </c>
      <c r="B34" s="141" t="s">
        <v>2180</v>
      </c>
      <c r="C34" s="141">
        <v>168</v>
      </c>
      <c r="D34" s="141" t="s">
        <v>2173</v>
      </c>
      <c r="E34" s="141" t="s">
        <v>2096</v>
      </c>
      <c r="F34" s="141" t="s">
        <v>2097</v>
      </c>
      <c r="G34" s="141" t="s">
        <v>2174</v>
      </c>
    </row>
    <row r="35" spans="1:7" x14ac:dyDescent="0.25">
      <c r="A35" s="141" t="s">
        <v>2181</v>
      </c>
      <c r="B35" s="141" t="s">
        <v>2182</v>
      </c>
      <c r="C35" s="141">
        <v>150</v>
      </c>
      <c r="D35" s="141" t="s">
        <v>2173</v>
      </c>
      <c r="E35" s="141" t="s">
        <v>2096</v>
      </c>
      <c r="F35" s="141" t="s">
        <v>2097</v>
      </c>
      <c r="G35" s="141" t="s">
        <v>2174</v>
      </c>
    </row>
    <row r="36" spans="1:7" x14ac:dyDescent="0.25">
      <c r="A36" s="141" t="s">
        <v>2183</v>
      </c>
      <c r="B36" s="141" t="s">
        <v>2184</v>
      </c>
      <c r="C36" s="141">
        <v>150</v>
      </c>
      <c r="D36" s="141" t="s">
        <v>2173</v>
      </c>
      <c r="E36" s="141" t="s">
        <v>2096</v>
      </c>
      <c r="F36" s="141" t="s">
        <v>2097</v>
      </c>
      <c r="G36" s="141" t="s">
        <v>2174</v>
      </c>
    </row>
    <row r="37" spans="1:7" x14ac:dyDescent="0.25">
      <c r="A37" s="141" t="s">
        <v>2185</v>
      </c>
      <c r="B37" s="141" t="s">
        <v>2186</v>
      </c>
      <c r="C37" s="141">
        <v>150</v>
      </c>
      <c r="D37" s="141" t="s">
        <v>2173</v>
      </c>
      <c r="E37" s="141" t="s">
        <v>2096</v>
      </c>
      <c r="F37" s="141" t="s">
        <v>2097</v>
      </c>
      <c r="G37" s="141" t="s">
        <v>2174</v>
      </c>
    </row>
    <row r="38" spans="1:7" x14ac:dyDescent="0.25">
      <c r="A38" s="141" t="s">
        <v>2187</v>
      </c>
      <c r="B38" s="141" t="s">
        <v>2188</v>
      </c>
      <c r="C38" s="141">
        <v>150</v>
      </c>
      <c r="D38" s="141" t="s">
        <v>2173</v>
      </c>
      <c r="E38" s="141" t="s">
        <v>2096</v>
      </c>
      <c r="F38" s="141" t="s">
        <v>2097</v>
      </c>
      <c r="G38" s="141" t="s">
        <v>2174</v>
      </c>
    </row>
    <row r="39" spans="1:7" x14ac:dyDescent="0.25">
      <c r="A39" s="141" t="s">
        <v>2189</v>
      </c>
      <c r="B39" s="141" t="s">
        <v>2190</v>
      </c>
      <c r="C39" s="141">
        <v>150</v>
      </c>
      <c r="D39" s="141" t="s">
        <v>2173</v>
      </c>
      <c r="E39" s="141" t="s">
        <v>2096</v>
      </c>
      <c r="F39" s="141" t="s">
        <v>2097</v>
      </c>
      <c r="G39" s="141" t="s">
        <v>2174</v>
      </c>
    </row>
    <row r="40" spans="1:7" x14ac:dyDescent="0.25">
      <c r="A40" s="141" t="s">
        <v>2191</v>
      </c>
      <c r="B40" s="141" t="s">
        <v>2192</v>
      </c>
      <c r="C40" s="141">
        <v>88.15</v>
      </c>
      <c r="D40" s="141" t="s">
        <v>2173</v>
      </c>
      <c r="E40" s="141" t="s">
        <v>2096</v>
      </c>
      <c r="F40" s="141" t="s">
        <v>2097</v>
      </c>
      <c r="G40" s="141" t="s">
        <v>2174</v>
      </c>
    </row>
    <row r="41" spans="1:7" x14ac:dyDescent="0.25">
      <c r="A41" s="141" t="s">
        <v>2193</v>
      </c>
      <c r="B41" s="141" t="s">
        <v>2194</v>
      </c>
      <c r="C41" s="141">
        <v>134.84</v>
      </c>
      <c r="D41" s="141" t="s">
        <v>2173</v>
      </c>
      <c r="E41" s="141" t="s">
        <v>2096</v>
      </c>
      <c r="F41" s="141" t="s">
        <v>2097</v>
      </c>
      <c r="G41" s="141" t="s">
        <v>2174</v>
      </c>
    </row>
    <row r="42" spans="1:7" x14ac:dyDescent="0.25">
      <c r="A42" s="141" t="s">
        <v>2195</v>
      </c>
      <c r="B42" s="141" t="s">
        <v>2101</v>
      </c>
      <c r="C42" s="141">
        <v>40</v>
      </c>
      <c r="D42" s="141" t="s">
        <v>2135</v>
      </c>
      <c r="E42" s="141" t="s">
        <v>2096</v>
      </c>
      <c r="F42" s="141" t="s">
        <v>2097</v>
      </c>
      <c r="G42" s="141" t="s">
        <v>2136</v>
      </c>
    </row>
    <row r="43" spans="1:7" x14ac:dyDescent="0.25">
      <c r="A43" s="141" t="s">
        <v>2196</v>
      </c>
      <c r="B43" s="141" t="s">
        <v>2101</v>
      </c>
      <c r="C43" s="141">
        <v>28.84</v>
      </c>
      <c r="D43" s="141" t="s">
        <v>2173</v>
      </c>
      <c r="E43" s="141" t="s">
        <v>2096</v>
      </c>
      <c r="F43" s="141" t="s">
        <v>2097</v>
      </c>
      <c r="G43" s="141" t="s">
        <v>2174</v>
      </c>
    </row>
    <row r="44" spans="1:7" x14ac:dyDescent="0.25">
      <c r="A44" s="141" t="s">
        <v>2197</v>
      </c>
      <c r="B44" s="141" t="s">
        <v>2198</v>
      </c>
      <c r="C44" s="141">
        <v>9.8000000000000007</v>
      </c>
      <c r="D44" s="141" t="s">
        <v>2173</v>
      </c>
      <c r="E44" s="141" t="s">
        <v>2096</v>
      </c>
      <c r="F44" s="141" t="s">
        <v>2097</v>
      </c>
      <c r="G44" s="141" t="s">
        <v>2174</v>
      </c>
    </row>
    <row r="45" spans="1:7" x14ac:dyDescent="0.25">
      <c r="A45" s="141" t="s">
        <v>2199</v>
      </c>
      <c r="B45" s="141" t="s">
        <v>2200</v>
      </c>
      <c r="C45" s="141">
        <v>50.4</v>
      </c>
      <c r="D45" s="141" t="s">
        <v>2173</v>
      </c>
      <c r="E45" s="141" t="s">
        <v>2096</v>
      </c>
      <c r="F45" s="141" t="s">
        <v>2097</v>
      </c>
      <c r="G45" s="141" t="s">
        <v>2174</v>
      </c>
    </row>
    <row r="46" spans="1:7" x14ac:dyDescent="0.25">
      <c r="A46" s="141" t="s">
        <v>2201</v>
      </c>
      <c r="B46" s="141" t="s">
        <v>2202</v>
      </c>
      <c r="C46" s="141">
        <v>49.4</v>
      </c>
      <c r="D46" s="141" t="s">
        <v>2121</v>
      </c>
      <c r="E46" s="141" t="s">
        <v>2096</v>
      </c>
      <c r="F46" s="141" t="s">
        <v>2097</v>
      </c>
      <c r="G46" s="141" t="s">
        <v>2122</v>
      </c>
    </row>
    <row r="47" spans="1:7" x14ac:dyDescent="0.25">
      <c r="A47" s="141" t="s">
        <v>2203</v>
      </c>
      <c r="B47" s="141" t="s">
        <v>2204</v>
      </c>
      <c r="C47" s="141">
        <v>49.4</v>
      </c>
      <c r="D47" s="141" t="s">
        <v>2121</v>
      </c>
      <c r="E47" s="141" t="s">
        <v>2096</v>
      </c>
      <c r="F47" s="141" t="s">
        <v>2097</v>
      </c>
      <c r="G47" s="141" t="s">
        <v>2122</v>
      </c>
    </row>
    <row r="48" spans="1:7" x14ac:dyDescent="0.25">
      <c r="A48" s="141" t="s">
        <v>2205</v>
      </c>
      <c r="B48" s="141" t="s">
        <v>2206</v>
      </c>
      <c r="C48" s="141">
        <v>49.4</v>
      </c>
      <c r="D48" s="141" t="s">
        <v>2121</v>
      </c>
      <c r="E48" s="141" t="s">
        <v>2096</v>
      </c>
      <c r="F48" s="141" t="s">
        <v>2097</v>
      </c>
      <c r="G48" s="141" t="s">
        <v>2122</v>
      </c>
    </row>
    <row r="49" spans="1:7" x14ac:dyDescent="0.25">
      <c r="A49" s="141" t="s">
        <v>2207</v>
      </c>
      <c r="B49" s="141" t="s">
        <v>2208</v>
      </c>
      <c r="C49" s="141">
        <v>49.4</v>
      </c>
      <c r="D49" s="141" t="s">
        <v>2121</v>
      </c>
      <c r="E49" s="141" t="s">
        <v>2096</v>
      </c>
      <c r="F49" s="141" t="s">
        <v>2097</v>
      </c>
      <c r="G49" s="141" t="s">
        <v>2122</v>
      </c>
    </row>
    <row r="50" spans="1:7" x14ac:dyDescent="0.25">
      <c r="A50" s="141" t="s">
        <v>2209</v>
      </c>
      <c r="B50" s="141" t="s">
        <v>2101</v>
      </c>
      <c r="C50" s="142">
        <v>40.64</v>
      </c>
      <c r="D50" s="141" t="s">
        <v>2121</v>
      </c>
      <c r="E50" s="141" t="s">
        <v>2096</v>
      </c>
      <c r="F50" s="141" t="s">
        <v>2097</v>
      </c>
      <c r="G50" s="141" t="s">
        <v>2122</v>
      </c>
    </row>
    <row r="51" spans="1:7" x14ac:dyDescent="0.25">
      <c r="A51" s="141" t="s">
        <v>2210</v>
      </c>
      <c r="B51" s="141" t="s">
        <v>2211</v>
      </c>
      <c r="C51" s="141">
        <v>4</v>
      </c>
      <c r="D51" s="141" t="s">
        <v>2173</v>
      </c>
      <c r="E51" s="141" t="s">
        <v>2096</v>
      </c>
      <c r="F51" s="141" t="s">
        <v>2097</v>
      </c>
      <c r="G51" s="141" t="s">
        <v>2174</v>
      </c>
    </row>
    <row r="52" spans="1:7" x14ac:dyDescent="0.25">
      <c r="A52" s="141" t="s">
        <v>2212</v>
      </c>
      <c r="B52" s="141" t="s">
        <v>2213</v>
      </c>
      <c r="C52" s="141">
        <v>20</v>
      </c>
      <c r="D52" s="141" t="s">
        <v>2149</v>
      </c>
      <c r="E52" s="141" t="s">
        <v>2150</v>
      </c>
      <c r="F52" s="141" t="s">
        <v>2118</v>
      </c>
      <c r="G52" s="141" t="s">
        <v>2098</v>
      </c>
    </row>
    <row r="53" spans="1:7" x14ac:dyDescent="0.25">
      <c r="A53" s="141" t="s">
        <v>2214</v>
      </c>
      <c r="B53" s="141" t="s">
        <v>2101</v>
      </c>
      <c r="C53" s="141">
        <v>538.70000000000005</v>
      </c>
      <c r="D53" s="141" t="s">
        <v>2215</v>
      </c>
      <c r="E53" s="141" t="s">
        <v>2103</v>
      </c>
      <c r="F53" s="141" t="s">
        <v>2097</v>
      </c>
      <c r="G53" s="141" t="s">
        <v>2126</v>
      </c>
    </row>
    <row r="54" spans="1:7" x14ac:dyDescent="0.25">
      <c r="A54" s="141" t="s">
        <v>2216</v>
      </c>
      <c r="B54" s="141" t="s">
        <v>2217</v>
      </c>
      <c r="C54" s="141">
        <v>2.68</v>
      </c>
      <c r="D54" s="141" t="s">
        <v>2116</v>
      </c>
      <c r="E54" s="141" t="s">
        <v>2096</v>
      </c>
      <c r="F54" s="141" t="s">
        <v>2097</v>
      </c>
      <c r="G54" s="141" t="s">
        <v>2119</v>
      </c>
    </row>
    <row r="55" spans="1:7" x14ac:dyDescent="0.25">
      <c r="A55" s="141" t="s">
        <v>2218</v>
      </c>
      <c r="B55" s="141" t="s">
        <v>2219</v>
      </c>
      <c r="C55" s="141">
        <v>1</v>
      </c>
      <c r="D55" s="141" t="s">
        <v>2152</v>
      </c>
      <c r="E55" s="141" t="s">
        <v>2096</v>
      </c>
      <c r="F55" s="141" t="s">
        <v>2097</v>
      </c>
      <c r="G55" s="141" t="s">
        <v>2153</v>
      </c>
    </row>
    <row r="56" spans="1:7" x14ac:dyDescent="0.25">
      <c r="A56" s="141" t="s">
        <v>2220</v>
      </c>
      <c r="B56" s="141" t="s">
        <v>2221</v>
      </c>
      <c r="C56" s="141">
        <v>250</v>
      </c>
      <c r="D56" s="141" t="s">
        <v>2095</v>
      </c>
      <c r="E56" s="141" t="s">
        <v>2096</v>
      </c>
      <c r="F56" s="141" t="s">
        <v>2097</v>
      </c>
      <c r="G56" s="141" t="s">
        <v>2098</v>
      </c>
    </row>
    <row r="57" spans="1:7" x14ac:dyDescent="0.25">
      <c r="A57" s="141" t="s">
        <v>2222</v>
      </c>
      <c r="B57" s="141" t="s">
        <v>2101</v>
      </c>
      <c r="C57" s="141">
        <v>150</v>
      </c>
      <c r="D57" s="141" t="s">
        <v>2095</v>
      </c>
      <c r="E57" s="141" t="s">
        <v>2096</v>
      </c>
      <c r="F57" s="141" t="s">
        <v>2097</v>
      </c>
      <c r="G57" s="141" t="s">
        <v>2098</v>
      </c>
    </row>
    <row r="58" spans="1:7" x14ac:dyDescent="0.25">
      <c r="A58" s="141" t="s">
        <v>2223</v>
      </c>
      <c r="B58" s="141" t="s">
        <v>2101</v>
      </c>
      <c r="C58" s="141">
        <v>50</v>
      </c>
      <c r="D58" s="141" t="s">
        <v>2135</v>
      </c>
      <c r="E58" s="141" t="s">
        <v>2096</v>
      </c>
      <c r="F58" s="141" t="s">
        <v>2097</v>
      </c>
      <c r="G58" s="141" t="s">
        <v>2136</v>
      </c>
    </row>
    <row r="59" spans="1:7" x14ac:dyDescent="0.25">
      <c r="A59" s="141" t="s">
        <v>2224</v>
      </c>
      <c r="B59" s="141" t="s">
        <v>2225</v>
      </c>
      <c r="C59" s="141">
        <v>19.95</v>
      </c>
      <c r="D59" s="141" t="s">
        <v>2173</v>
      </c>
      <c r="E59" s="141" t="s">
        <v>2096</v>
      </c>
      <c r="F59" s="141" t="s">
        <v>2097</v>
      </c>
      <c r="G59" s="141" t="s">
        <v>2174</v>
      </c>
    </row>
    <row r="60" spans="1:7" x14ac:dyDescent="0.25">
      <c r="A60" s="141" t="s">
        <v>2226</v>
      </c>
      <c r="B60" s="141" t="s">
        <v>2227</v>
      </c>
      <c r="C60" s="141">
        <v>416.6</v>
      </c>
      <c r="D60" s="141" t="s">
        <v>2228</v>
      </c>
      <c r="E60" s="141" t="s">
        <v>2096</v>
      </c>
      <c r="F60" s="141" t="s">
        <v>2097</v>
      </c>
      <c r="G60" s="141" t="s">
        <v>2229</v>
      </c>
    </row>
    <row r="61" spans="1:7" x14ac:dyDescent="0.25">
      <c r="A61" s="141" t="s">
        <v>2230</v>
      </c>
      <c r="B61" s="141" t="s">
        <v>2231</v>
      </c>
      <c r="C61" s="141">
        <v>50</v>
      </c>
      <c r="D61" s="141" t="s">
        <v>2149</v>
      </c>
      <c r="E61" s="141" t="s">
        <v>2150</v>
      </c>
      <c r="F61" s="141" t="s">
        <v>2118</v>
      </c>
      <c r="G61" s="141" t="s">
        <v>2098</v>
      </c>
    </row>
    <row r="62" spans="1:7" x14ac:dyDescent="0.25">
      <c r="A62" s="141" t="s">
        <v>2232</v>
      </c>
      <c r="B62" s="141" t="s">
        <v>2233</v>
      </c>
      <c r="C62" s="141">
        <v>565</v>
      </c>
      <c r="D62" s="141" t="s">
        <v>2234</v>
      </c>
      <c r="E62" s="141" t="s">
        <v>2235</v>
      </c>
      <c r="F62" s="141" t="s">
        <v>2118</v>
      </c>
      <c r="G62" s="141" t="s">
        <v>2126</v>
      </c>
    </row>
    <row r="63" spans="1:7" x14ac:dyDescent="0.25">
      <c r="A63" s="143" t="s">
        <v>2236</v>
      </c>
      <c r="B63" s="141" t="s">
        <v>2237</v>
      </c>
      <c r="C63" s="141">
        <v>100</v>
      </c>
      <c r="D63" s="141" t="s">
        <v>2095</v>
      </c>
      <c r="E63" s="141" t="s">
        <v>2096</v>
      </c>
      <c r="F63" s="141" t="s">
        <v>2097</v>
      </c>
      <c r="G63" s="141" t="s">
        <v>2098</v>
      </c>
    </row>
    <row r="64" spans="1:7" x14ac:dyDescent="0.25">
      <c r="A64" s="143" t="s">
        <v>2238</v>
      </c>
      <c r="B64" s="141" t="s">
        <v>2239</v>
      </c>
      <c r="C64" s="141">
        <v>131</v>
      </c>
      <c r="D64" s="141" t="s">
        <v>2095</v>
      </c>
      <c r="E64" s="141" t="s">
        <v>2096</v>
      </c>
      <c r="F64" s="141" t="s">
        <v>2097</v>
      </c>
      <c r="G64" s="141" t="s">
        <v>2098</v>
      </c>
    </row>
    <row r="65" spans="1:7" x14ac:dyDescent="0.25">
      <c r="A65" s="141" t="s">
        <v>2240</v>
      </c>
      <c r="B65" s="141" t="s">
        <v>2241</v>
      </c>
      <c r="C65" s="141">
        <v>127</v>
      </c>
      <c r="D65" s="141" t="s">
        <v>2095</v>
      </c>
      <c r="E65" s="141" t="s">
        <v>2242</v>
      </c>
      <c r="F65" s="141" t="s">
        <v>2118</v>
      </c>
      <c r="G65" s="141" t="s">
        <v>2098</v>
      </c>
    </row>
    <row r="66" spans="1:7" x14ac:dyDescent="0.25">
      <c r="A66" s="141" t="s">
        <v>2003</v>
      </c>
      <c r="B66" s="141" t="s">
        <v>2243</v>
      </c>
      <c r="C66" s="141">
        <v>12</v>
      </c>
      <c r="D66" s="141" t="s">
        <v>2095</v>
      </c>
      <c r="E66" s="141" t="s">
        <v>2096</v>
      </c>
      <c r="F66" s="141" t="s">
        <v>2097</v>
      </c>
      <c r="G66" s="141" t="s">
        <v>2098</v>
      </c>
    </row>
    <row r="67" spans="1:7" x14ac:dyDescent="0.25">
      <c r="A67" s="141" t="s">
        <v>2244</v>
      </c>
      <c r="B67" s="141" t="s">
        <v>2245</v>
      </c>
      <c r="C67" s="141">
        <v>8</v>
      </c>
      <c r="D67" s="141" t="s">
        <v>2095</v>
      </c>
      <c r="E67" s="141" t="s">
        <v>2096</v>
      </c>
      <c r="F67" s="141" t="s">
        <v>2097</v>
      </c>
      <c r="G67" s="141" t="s">
        <v>2098</v>
      </c>
    </row>
    <row r="68" spans="1:7" x14ac:dyDescent="0.25">
      <c r="A68" s="141" t="s">
        <v>1997</v>
      </c>
      <c r="B68" s="141" t="s">
        <v>2246</v>
      </c>
      <c r="C68" s="141">
        <v>100</v>
      </c>
      <c r="D68" s="141" t="s">
        <v>2095</v>
      </c>
      <c r="E68" s="141" t="s">
        <v>2096</v>
      </c>
      <c r="F68" s="141" t="s">
        <v>2097</v>
      </c>
      <c r="G68" s="141" t="s">
        <v>2098</v>
      </c>
    </row>
    <row r="69" spans="1:7" x14ac:dyDescent="0.25">
      <c r="A69" s="141" t="s">
        <v>2247</v>
      </c>
      <c r="B69" s="141" t="s">
        <v>2248</v>
      </c>
      <c r="C69" s="141">
        <v>75</v>
      </c>
      <c r="D69" s="141" t="s">
        <v>2095</v>
      </c>
      <c r="E69" s="141" t="s">
        <v>2096</v>
      </c>
      <c r="F69" s="141" t="s">
        <v>2097</v>
      </c>
      <c r="G69" s="141" t="s">
        <v>2098</v>
      </c>
    </row>
    <row r="70" spans="1:7" x14ac:dyDescent="0.25">
      <c r="A70" s="141" t="s">
        <v>2249</v>
      </c>
      <c r="B70" s="141" t="s">
        <v>2250</v>
      </c>
      <c r="C70" s="141">
        <v>250</v>
      </c>
      <c r="D70" s="141" t="s">
        <v>2095</v>
      </c>
      <c r="E70" s="141" t="s">
        <v>2096</v>
      </c>
      <c r="F70" s="141" t="s">
        <v>2097</v>
      </c>
      <c r="G70" s="141" t="s">
        <v>2098</v>
      </c>
    </row>
    <row r="71" spans="1:7" x14ac:dyDescent="0.25">
      <c r="A71" s="141" t="s">
        <v>2251</v>
      </c>
      <c r="B71" s="143" t="s">
        <v>2252</v>
      </c>
      <c r="C71" s="141">
        <v>200</v>
      </c>
      <c r="D71" s="141" t="s">
        <v>2095</v>
      </c>
      <c r="E71" s="141" t="s">
        <v>2096</v>
      </c>
      <c r="F71" s="141" t="s">
        <v>2097</v>
      </c>
      <c r="G71" s="141" t="s">
        <v>2098</v>
      </c>
    </row>
    <row r="72" spans="1:7" x14ac:dyDescent="0.25">
      <c r="A72" s="141" t="s">
        <v>2253</v>
      </c>
      <c r="B72" s="141" t="s">
        <v>2254</v>
      </c>
      <c r="C72" s="141">
        <v>20</v>
      </c>
      <c r="D72" s="141" t="s">
        <v>2095</v>
      </c>
      <c r="E72" s="141" t="s">
        <v>2096</v>
      </c>
      <c r="F72" s="141" t="s">
        <v>2097</v>
      </c>
      <c r="G72" s="141" t="s">
        <v>2098</v>
      </c>
    </row>
    <row r="73" spans="1:7" x14ac:dyDescent="0.25">
      <c r="A73" s="141" t="s">
        <v>1993</v>
      </c>
      <c r="B73" s="141" t="s">
        <v>2255</v>
      </c>
      <c r="C73" s="141">
        <v>20</v>
      </c>
      <c r="D73" s="141" t="s">
        <v>2095</v>
      </c>
      <c r="E73" s="141" t="s">
        <v>2096</v>
      </c>
      <c r="F73" s="141" t="s">
        <v>2097</v>
      </c>
      <c r="G73" s="141" t="s">
        <v>2098</v>
      </c>
    </row>
    <row r="74" spans="1:7" x14ac:dyDescent="0.25">
      <c r="A74" s="141" t="s">
        <v>1988</v>
      </c>
      <c r="B74" s="141" t="s">
        <v>2256</v>
      </c>
      <c r="C74" s="141">
        <v>6</v>
      </c>
      <c r="D74" s="141" t="s">
        <v>2095</v>
      </c>
      <c r="E74" s="141" t="s">
        <v>2096</v>
      </c>
      <c r="F74" s="141" t="s">
        <v>2097</v>
      </c>
      <c r="G74" s="141" t="s">
        <v>2098</v>
      </c>
    </row>
    <row r="75" spans="1:7" x14ac:dyDescent="0.25">
      <c r="A75" s="141" t="s">
        <v>1985</v>
      </c>
      <c r="B75" s="141" t="s">
        <v>2257</v>
      </c>
      <c r="C75" s="141">
        <v>7.9</v>
      </c>
      <c r="D75" s="141" t="s">
        <v>2095</v>
      </c>
      <c r="E75" s="141" t="s">
        <v>2096</v>
      </c>
      <c r="F75" s="141" t="s">
        <v>2097</v>
      </c>
      <c r="G75" s="141" t="s">
        <v>2098</v>
      </c>
    </row>
    <row r="76" spans="1:7" x14ac:dyDescent="0.25">
      <c r="A76" s="141" t="s">
        <v>1980</v>
      </c>
      <c r="B76" s="141" t="s">
        <v>2258</v>
      </c>
      <c r="C76" s="141">
        <v>7.9</v>
      </c>
      <c r="D76" s="141" t="s">
        <v>2095</v>
      </c>
      <c r="E76" s="141" t="s">
        <v>2096</v>
      </c>
      <c r="F76" s="141" t="s">
        <v>2097</v>
      </c>
      <c r="G76" s="141" t="s">
        <v>2098</v>
      </c>
    </row>
    <row r="77" spans="1:7" x14ac:dyDescent="0.25">
      <c r="A77" s="141" t="s">
        <v>1976</v>
      </c>
      <c r="B77" s="141" t="s">
        <v>2259</v>
      </c>
      <c r="C77" s="141">
        <v>19</v>
      </c>
      <c r="D77" s="141" t="s">
        <v>2095</v>
      </c>
      <c r="E77" s="141" t="s">
        <v>2096</v>
      </c>
      <c r="F77" s="141" t="s">
        <v>2097</v>
      </c>
      <c r="G77" s="141" t="s">
        <v>2098</v>
      </c>
    </row>
    <row r="78" spans="1:7" x14ac:dyDescent="0.25">
      <c r="A78" s="141" t="s">
        <v>1970</v>
      </c>
      <c r="B78" s="141" t="s">
        <v>2260</v>
      </c>
      <c r="C78" s="141">
        <v>20</v>
      </c>
      <c r="D78" s="141" t="s">
        <v>2095</v>
      </c>
      <c r="E78" s="141" t="s">
        <v>2096</v>
      </c>
      <c r="F78" s="141" t="s">
        <v>2097</v>
      </c>
      <c r="G78" s="141" t="s">
        <v>2098</v>
      </c>
    </row>
    <row r="79" spans="1:7" x14ac:dyDescent="0.25">
      <c r="A79" s="141" t="s">
        <v>1964</v>
      </c>
      <c r="B79" s="141" t="s">
        <v>2261</v>
      </c>
      <c r="C79" s="141">
        <v>241.5</v>
      </c>
      <c r="D79" s="141" t="s">
        <v>2095</v>
      </c>
      <c r="E79" s="141" t="s">
        <v>2096</v>
      </c>
      <c r="F79" s="141" t="s">
        <v>2097</v>
      </c>
      <c r="G79" s="141" t="s">
        <v>2098</v>
      </c>
    </row>
    <row r="80" spans="1:7" x14ac:dyDescent="0.25">
      <c r="A80" s="141" t="s">
        <v>2262</v>
      </c>
      <c r="B80" s="141" t="s">
        <v>2101</v>
      </c>
      <c r="C80" s="141">
        <v>60</v>
      </c>
      <c r="D80" s="141" t="s">
        <v>2095</v>
      </c>
      <c r="E80" s="141" t="s">
        <v>2096</v>
      </c>
      <c r="F80" s="141" t="s">
        <v>2097</v>
      </c>
      <c r="G80" s="141" t="s">
        <v>2098</v>
      </c>
    </row>
    <row r="81" spans="1:7" x14ac:dyDescent="0.25">
      <c r="A81" s="141" t="s">
        <v>2263</v>
      </c>
      <c r="B81" s="141" t="s">
        <v>2101</v>
      </c>
      <c r="C81" s="141">
        <v>38</v>
      </c>
      <c r="D81" s="141" t="s">
        <v>2135</v>
      </c>
      <c r="E81" s="141" t="s">
        <v>2096</v>
      </c>
      <c r="F81" s="141" t="s">
        <v>2097</v>
      </c>
      <c r="G81" s="141" t="s">
        <v>2136</v>
      </c>
    </row>
    <row r="82" spans="1:7" x14ac:dyDescent="0.25">
      <c r="A82" s="141" t="s">
        <v>2264</v>
      </c>
      <c r="B82" s="141" t="s">
        <v>2265</v>
      </c>
      <c r="C82" s="141">
        <v>5</v>
      </c>
      <c r="D82" s="141" t="s">
        <v>2095</v>
      </c>
      <c r="E82" s="141" t="s">
        <v>2096</v>
      </c>
      <c r="F82" s="141" t="s">
        <v>2097</v>
      </c>
      <c r="G82" s="141" t="s">
        <v>2098</v>
      </c>
    </row>
    <row r="83" spans="1:7" x14ac:dyDescent="0.25">
      <c r="A83" s="141" t="s">
        <v>1961</v>
      </c>
      <c r="B83" s="141" t="s">
        <v>2266</v>
      </c>
      <c r="C83" s="141">
        <v>31</v>
      </c>
      <c r="D83" s="141" t="s">
        <v>2116</v>
      </c>
      <c r="E83" s="141" t="s">
        <v>2096</v>
      </c>
      <c r="F83" s="141" t="s">
        <v>2097</v>
      </c>
      <c r="G83" s="141" t="s">
        <v>2119</v>
      </c>
    </row>
    <row r="84" spans="1:7" x14ac:dyDescent="0.25">
      <c r="A84" s="141" t="s">
        <v>1959</v>
      </c>
      <c r="B84" s="141" t="s">
        <v>2267</v>
      </c>
      <c r="C84" s="141">
        <v>52.5</v>
      </c>
      <c r="D84" s="141" t="s">
        <v>2116</v>
      </c>
      <c r="E84" s="141" t="s">
        <v>2096</v>
      </c>
      <c r="F84" s="141" t="s">
        <v>2097</v>
      </c>
      <c r="G84" s="141" t="s">
        <v>2119</v>
      </c>
    </row>
    <row r="85" spans="1:7" x14ac:dyDescent="0.25">
      <c r="A85" s="141" t="s">
        <v>1956</v>
      </c>
      <c r="B85" s="141" t="s">
        <v>2268</v>
      </c>
      <c r="C85" s="141">
        <v>54.6</v>
      </c>
      <c r="D85" s="141" t="s">
        <v>2116</v>
      </c>
      <c r="E85" s="141" t="s">
        <v>2096</v>
      </c>
      <c r="F85" s="141" t="s">
        <v>2097</v>
      </c>
      <c r="G85" s="141" t="s">
        <v>2119</v>
      </c>
    </row>
    <row r="86" spans="1:7" x14ac:dyDescent="0.25">
      <c r="A86" s="141" t="s">
        <v>2269</v>
      </c>
      <c r="B86" s="141" t="s">
        <v>2270</v>
      </c>
      <c r="C86" s="141">
        <v>1</v>
      </c>
      <c r="D86" s="141" t="s">
        <v>2152</v>
      </c>
      <c r="E86" s="141" t="s">
        <v>2096</v>
      </c>
      <c r="F86" s="141" t="s">
        <v>2097</v>
      </c>
      <c r="G86" s="141" t="s">
        <v>2153</v>
      </c>
    </row>
    <row r="87" spans="1:7" x14ac:dyDescent="0.25">
      <c r="A87" s="141" t="s">
        <v>2271</v>
      </c>
      <c r="B87" s="141" t="s">
        <v>2271</v>
      </c>
      <c r="C87" s="141">
        <v>270</v>
      </c>
      <c r="D87" s="141" t="s">
        <v>2272</v>
      </c>
      <c r="E87" s="141" t="s">
        <v>2096</v>
      </c>
      <c r="F87" s="141" t="s">
        <v>2097</v>
      </c>
      <c r="G87" s="141" t="s">
        <v>2273</v>
      </c>
    </row>
    <row r="88" spans="1:7" x14ac:dyDescent="0.25">
      <c r="A88" s="141" t="s">
        <v>2274</v>
      </c>
      <c r="B88" s="141" t="s">
        <v>2275</v>
      </c>
      <c r="C88" s="141">
        <v>0.2</v>
      </c>
      <c r="D88" s="141" t="s">
        <v>2152</v>
      </c>
      <c r="E88" s="141" t="s">
        <v>2096</v>
      </c>
      <c r="F88" s="141" t="s">
        <v>2097</v>
      </c>
      <c r="G88" s="141" t="s">
        <v>2153</v>
      </c>
    </row>
    <row r="89" spans="1:7" x14ac:dyDescent="0.25">
      <c r="A89" s="141" t="s">
        <v>2276</v>
      </c>
      <c r="B89" s="141" t="s">
        <v>2277</v>
      </c>
      <c r="C89" s="141">
        <v>47</v>
      </c>
      <c r="D89" s="141" t="s">
        <v>2121</v>
      </c>
      <c r="E89" s="141" t="s">
        <v>2096</v>
      </c>
      <c r="F89" s="141" t="s">
        <v>2097</v>
      </c>
      <c r="G89" s="141" t="s">
        <v>2122</v>
      </c>
    </row>
    <row r="90" spans="1:7" x14ac:dyDescent="0.25">
      <c r="A90" s="141" t="s">
        <v>2278</v>
      </c>
      <c r="B90" s="141" t="s">
        <v>2279</v>
      </c>
      <c r="C90" s="141">
        <v>120</v>
      </c>
      <c r="D90" s="141" t="s">
        <v>2228</v>
      </c>
      <c r="E90" s="141" t="s">
        <v>2096</v>
      </c>
      <c r="F90" s="141" t="s">
        <v>2097</v>
      </c>
      <c r="G90" s="141" t="s">
        <v>2229</v>
      </c>
    </row>
    <row r="91" spans="1:7" x14ac:dyDescent="0.25">
      <c r="A91" s="141" t="s">
        <v>2280</v>
      </c>
      <c r="B91" s="141" t="s">
        <v>2280</v>
      </c>
      <c r="C91" s="141">
        <v>428</v>
      </c>
      <c r="D91" s="141" t="s">
        <v>2116</v>
      </c>
      <c r="E91" s="141" t="s">
        <v>2281</v>
      </c>
      <c r="F91" s="141" t="s">
        <v>2118</v>
      </c>
      <c r="G91" s="141" t="s">
        <v>2119</v>
      </c>
    </row>
    <row r="92" spans="1:7" x14ac:dyDescent="0.25">
      <c r="A92" s="141" t="s">
        <v>2282</v>
      </c>
      <c r="B92" s="141" t="s">
        <v>2283</v>
      </c>
      <c r="C92" s="141">
        <v>48.08</v>
      </c>
      <c r="D92" s="141" t="s">
        <v>2121</v>
      </c>
      <c r="E92" s="141" t="s">
        <v>2096</v>
      </c>
      <c r="F92" s="141" t="s">
        <v>2097</v>
      </c>
      <c r="G92" s="141" t="s">
        <v>2122</v>
      </c>
    </row>
    <row r="93" spans="1:7" x14ac:dyDescent="0.25">
      <c r="A93" s="141" t="s">
        <v>2284</v>
      </c>
      <c r="B93" s="141" t="s">
        <v>2101</v>
      </c>
      <c r="C93" s="141">
        <v>125</v>
      </c>
      <c r="D93" s="141" t="s">
        <v>2102</v>
      </c>
      <c r="E93" s="141" t="s">
        <v>2103</v>
      </c>
      <c r="F93" s="141" t="s">
        <v>2097</v>
      </c>
      <c r="G93" s="141" t="s">
        <v>2098</v>
      </c>
    </row>
    <row r="94" spans="1:7" x14ac:dyDescent="0.25">
      <c r="A94" s="141" t="s">
        <v>2285</v>
      </c>
      <c r="B94" s="141" t="s">
        <v>2286</v>
      </c>
      <c r="C94" s="141">
        <v>11.5</v>
      </c>
      <c r="D94" s="141" t="s">
        <v>2116</v>
      </c>
      <c r="E94" s="141" t="s">
        <v>2096</v>
      </c>
      <c r="F94" s="141" t="s">
        <v>2097</v>
      </c>
      <c r="G94" s="141" t="s">
        <v>2119</v>
      </c>
    </row>
    <row r="95" spans="1:7" x14ac:dyDescent="0.25">
      <c r="A95" s="141" t="s">
        <v>2287</v>
      </c>
      <c r="B95" s="141" t="s">
        <v>2288</v>
      </c>
      <c r="C95" s="141">
        <v>49.21</v>
      </c>
      <c r="D95" s="141" t="s">
        <v>2166</v>
      </c>
      <c r="E95" s="141" t="s">
        <v>2096</v>
      </c>
      <c r="F95" s="141" t="s">
        <v>2097</v>
      </c>
      <c r="G95" s="141" t="s">
        <v>2122</v>
      </c>
    </row>
    <row r="96" spans="1:7" x14ac:dyDescent="0.25">
      <c r="A96" s="141" t="s">
        <v>2289</v>
      </c>
      <c r="B96" s="141" t="s">
        <v>2290</v>
      </c>
      <c r="C96" s="141">
        <v>167</v>
      </c>
      <c r="D96" s="141" t="s">
        <v>2173</v>
      </c>
      <c r="E96" s="141" t="s">
        <v>2235</v>
      </c>
      <c r="F96" s="141" t="s">
        <v>2118</v>
      </c>
      <c r="G96" s="141" t="s">
        <v>2291</v>
      </c>
    </row>
    <row r="97" spans="1:7" x14ac:dyDescent="0.25">
      <c r="A97" s="141" t="s">
        <v>2292</v>
      </c>
      <c r="B97" s="141" t="s">
        <v>2293</v>
      </c>
      <c r="C97" s="141">
        <v>130</v>
      </c>
      <c r="D97" s="141" t="s">
        <v>2173</v>
      </c>
      <c r="E97" s="141" t="s">
        <v>2235</v>
      </c>
      <c r="F97" s="141" t="s">
        <v>2118</v>
      </c>
      <c r="G97" s="141" t="s">
        <v>2291</v>
      </c>
    </row>
    <row r="98" spans="1:7" x14ac:dyDescent="0.25">
      <c r="A98" s="141" t="s">
        <v>1953</v>
      </c>
      <c r="B98" s="141" t="s">
        <v>2294</v>
      </c>
      <c r="C98" s="141">
        <v>119</v>
      </c>
      <c r="D98" s="141" t="s">
        <v>2116</v>
      </c>
      <c r="E98" s="141" t="s">
        <v>2096</v>
      </c>
      <c r="F98" s="141" t="s">
        <v>2097</v>
      </c>
      <c r="G98" s="141" t="s">
        <v>2119</v>
      </c>
    </row>
    <row r="99" spans="1:7" x14ac:dyDescent="0.25">
      <c r="A99" s="141" t="s">
        <v>2295</v>
      </c>
      <c r="B99" s="141" t="s">
        <v>2101</v>
      </c>
      <c r="C99" s="141">
        <v>1.6</v>
      </c>
      <c r="D99" s="141" t="s">
        <v>2095</v>
      </c>
      <c r="E99" s="141" t="s">
        <v>2096</v>
      </c>
      <c r="F99" s="141" t="s">
        <v>2097</v>
      </c>
      <c r="G99" s="141" t="s">
        <v>2098</v>
      </c>
    </row>
    <row r="100" spans="1:7" x14ac:dyDescent="0.25">
      <c r="A100" s="141" t="s">
        <v>2296</v>
      </c>
      <c r="B100" s="141" t="s">
        <v>2297</v>
      </c>
      <c r="C100" s="141">
        <v>105</v>
      </c>
      <c r="D100" s="141" t="s">
        <v>2095</v>
      </c>
      <c r="E100" s="141" t="s">
        <v>2096</v>
      </c>
      <c r="F100" s="141" t="s">
        <v>2097</v>
      </c>
      <c r="G100" s="141" t="s">
        <v>2098</v>
      </c>
    </row>
    <row r="101" spans="1:7" x14ac:dyDescent="0.25">
      <c r="A101" s="141" t="s">
        <v>2298</v>
      </c>
      <c r="B101" s="141" t="s">
        <v>2299</v>
      </c>
      <c r="C101" s="141">
        <v>100</v>
      </c>
      <c r="D101" s="141" t="s">
        <v>2095</v>
      </c>
      <c r="E101" s="141" t="s">
        <v>2096</v>
      </c>
      <c r="F101" s="141" t="s">
        <v>2097</v>
      </c>
      <c r="G101" s="141" t="s">
        <v>2098</v>
      </c>
    </row>
    <row r="102" spans="1:7" x14ac:dyDescent="0.25">
      <c r="A102" s="143" t="s">
        <v>2300</v>
      </c>
      <c r="B102" s="143" t="s">
        <v>2301</v>
      </c>
      <c r="C102" s="141">
        <v>17</v>
      </c>
      <c r="D102" s="141" t="s">
        <v>2095</v>
      </c>
      <c r="E102" s="141" t="s">
        <v>2096</v>
      </c>
      <c r="F102" s="141" t="s">
        <v>2097</v>
      </c>
      <c r="G102" s="141" t="s">
        <v>2098</v>
      </c>
    </row>
    <row r="103" spans="1:7" x14ac:dyDescent="0.25">
      <c r="A103" s="141" t="s">
        <v>2302</v>
      </c>
      <c r="B103" s="141" t="s">
        <v>2303</v>
      </c>
      <c r="C103" s="141">
        <v>15</v>
      </c>
      <c r="D103" s="141" t="s">
        <v>2095</v>
      </c>
      <c r="E103" s="141" t="s">
        <v>2096</v>
      </c>
      <c r="F103" s="141" t="s">
        <v>2097</v>
      </c>
      <c r="G103" s="141" t="s">
        <v>2098</v>
      </c>
    </row>
    <row r="104" spans="1:7" x14ac:dyDescent="0.25">
      <c r="A104" s="141" t="s">
        <v>2304</v>
      </c>
      <c r="B104" s="141" t="s">
        <v>2305</v>
      </c>
      <c r="C104" s="141">
        <v>5</v>
      </c>
      <c r="D104" s="141" t="s">
        <v>2095</v>
      </c>
      <c r="E104" s="141" t="s">
        <v>2096</v>
      </c>
      <c r="F104" s="141" t="s">
        <v>2097</v>
      </c>
      <c r="G104" s="141" t="s">
        <v>2098</v>
      </c>
    </row>
    <row r="105" spans="1:7" x14ac:dyDescent="0.25">
      <c r="A105" s="141" t="s">
        <v>2306</v>
      </c>
      <c r="B105" s="141" t="s">
        <v>2307</v>
      </c>
      <c r="C105" s="141">
        <v>20</v>
      </c>
      <c r="D105" s="141" t="s">
        <v>2095</v>
      </c>
      <c r="E105" s="141" t="s">
        <v>2096</v>
      </c>
      <c r="F105" s="141" t="s">
        <v>2097</v>
      </c>
      <c r="G105" s="141" t="s">
        <v>2098</v>
      </c>
    </row>
    <row r="106" spans="1:7" x14ac:dyDescent="0.25">
      <c r="A106" s="141" t="s">
        <v>2308</v>
      </c>
      <c r="B106" s="141" t="s">
        <v>2101</v>
      </c>
      <c r="C106" s="141">
        <v>40</v>
      </c>
      <c r="D106" s="141" t="s">
        <v>2135</v>
      </c>
      <c r="E106" s="141" t="s">
        <v>2096</v>
      </c>
      <c r="F106" s="141" t="s">
        <v>2097</v>
      </c>
      <c r="G106" s="141" t="s">
        <v>2136</v>
      </c>
    </row>
    <row r="107" spans="1:7" x14ac:dyDescent="0.25">
      <c r="A107" s="141" t="s">
        <v>2309</v>
      </c>
      <c r="B107" s="141" t="s">
        <v>2310</v>
      </c>
      <c r="C107" s="141">
        <v>820</v>
      </c>
      <c r="D107" s="141" t="s">
        <v>2116</v>
      </c>
      <c r="E107" s="141" t="s">
        <v>2096</v>
      </c>
      <c r="F107" s="141" t="s">
        <v>2097</v>
      </c>
      <c r="G107" s="141" t="s">
        <v>2119</v>
      </c>
    </row>
    <row r="108" spans="1:7" x14ac:dyDescent="0.25">
      <c r="A108" s="141" t="s">
        <v>2311</v>
      </c>
      <c r="B108" s="141" t="s">
        <v>2312</v>
      </c>
      <c r="C108" s="141">
        <v>0.3</v>
      </c>
      <c r="D108" s="141" t="s">
        <v>2116</v>
      </c>
      <c r="E108" s="141" t="s">
        <v>2096</v>
      </c>
      <c r="F108" s="141" t="s">
        <v>2097</v>
      </c>
      <c r="G108" s="141" t="s">
        <v>2119</v>
      </c>
    </row>
    <row r="109" spans="1:7" x14ac:dyDescent="0.25">
      <c r="A109" s="141" t="s">
        <v>2313</v>
      </c>
      <c r="B109" s="141" t="s">
        <v>2314</v>
      </c>
      <c r="C109" s="141">
        <v>1.25</v>
      </c>
      <c r="D109" s="141" t="s">
        <v>2152</v>
      </c>
      <c r="E109" s="141" t="s">
        <v>2096</v>
      </c>
      <c r="F109" s="141" t="s">
        <v>2097</v>
      </c>
      <c r="G109" s="141" t="s">
        <v>2153</v>
      </c>
    </row>
    <row r="110" spans="1:7" x14ac:dyDescent="0.25">
      <c r="A110" s="143" t="s">
        <v>1947</v>
      </c>
      <c r="B110" s="143" t="s">
        <v>2315</v>
      </c>
      <c r="C110" s="141">
        <v>127</v>
      </c>
      <c r="D110" s="141" t="s">
        <v>2135</v>
      </c>
      <c r="E110" s="141" t="s">
        <v>2096</v>
      </c>
      <c r="F110" s="141" t="s">
        <v>2097</v>
      </c>
      <c r="G110" s="141" t="s">
        <v>2136</v>
      </c>
    </row>
    <row r="111" spans="1:7" x14ac:dyDescent="0.25">
      <c r="A111" s="141" t="s">
        <v>2316</v>
      </c>
      <c r="B111" s="141" t="s">
        <v>2317</v>
      </c>
      <c r="C111" s="141">
        <v>100</v>
      </c>
      <c r="D111" s="141" t="s">
        <v>2135</v>
      </c>
      <c r="E111" s="141" t="s">
        <v>2096</v>
      </c>
      <c r="F111" s="141" t="s">
        <v>2097</v>
      </c>
      <c r="G111" s="141" t="s">
        <v>2136</v>
      </c>
    </row>
    <row r="112" spans="1:7" x14ac:dyDescent="0.25">
      <c r="A112" s="141" t="s">
        <v>1944</v>
      </c>
      <c r="B112" s="141" t="s">
        <v>2318</v>
      </c>
      <c r="C112" s="141">
        <v>20</v>
      </c>
      <c r="D112" s="141" t="s">
        <v>2095</v>
      </c>
      <c r="E112" s="141" t="s">
        <v>2096</v>
      </c>
      <c r="F112" s="141" t="s">
        <v>2097</v>
      </c>
      <c r="G112" s="141" t="s">
        <v>2098</v>
      </c>
    </row>
    <row r="113" spans="1:7" x14ac:dyDescent="0.25">
      <c r="A113" s="141" t="s">
        <v>1941</v>
      </c>
      <c r="B113" s="141" t="s">
        <v>2319</v>
      </c>
      <c r="C113" s="141">
        <v>20</v>
      </c>
      <c r="D113" s="141" t="s">
        <v>2095</v>
      </c>
      <c r="E113" s="141" t="s">
        <v>2096</v>
      </c>
      <c r="F113" s="141" t="s">
        <v>2097</v>
      </c>
      <c r="G113" s="141" t="s">
        <v>2098</v>
      </c>
    </row>
    <row r="114" spans="1:7" x14ac:dyDescent="0.25">
      <c r="A114" s="141" t="s">
        <v>1936</v>
      </c>
      <c r="B114" s="141" t="s">
        <v>2320</v>
      </c>
      <c r="C114" s="141">
        <v>20</v>
      </c>
      <c r="D114" s="141" t="s">
        <v>2095</v>
      </c>
      <c r="E114" s="141" t="s">
        <v>2096</v>
      </c>
      <c r="F114" s="141" t="s">
        <v>2097</v>
      </c>
      <c r="G114" s="141" t="s">
        <v>2098</v>
      </c>
    </row>
    <row r="115" spans="1:7" x14ac:dyDescent="0.25">
      <c r="A115" s="141" t="s">
        <v>2321</v>
      </c>
      <c r="B115" s="141" t="s">
        <v>2322</v>
      </c>
      <c r="C115" s="141">
        <v>20</v>
      </c>
      <c r="D115" s="141" t="s">
        <v>2095</v>
      </c>
      <c r="E115" s="141" t="s">
        <v>2096</v>
      </c>
      <c r="F115" s="141" t="s">
        <v>2097</v>
      </c>
      <c r="G115" s="141" t="s">
        <v>2098</v>
      </c>
    </row>
    <row r="116" spans="1:7" x14ac:dyDescent="0.25">
      <c r="A116" s="141" t="s">
        <v>2323</v>
      </c>
      <c r="B116" s="141" t="s">
        <v>2324</v>
      </c>
      <c r="C116" s="141">
        <v>40</v>
      </c>
      <c r="D116" s="141" t="s">
        <v>2095</v>
      </c>
      <c r="E116" s="141" t="s">
        <v>2096</v>
      </c>
      <c r="F116" s="141" t="s">
        <v>2097</v>
      </c>
      <c r="G116" s="141" t="s">
        <v>2098</v>
      </c>
    </row>
    <row r="117" spans="1:7" x14ac:dyDescent="0.25">
      <c r="A117" s="141" t="s">
        <v>2325</v>
      </c>
      <c r="B117" s="141" t="s">
        <v>2326</v>
      </c>
      <c r="C117" s="141">
        <v>20</v>
      </c>
      <c r="D117" s="141" t="s">
        <v>2095</v>
      </c>
      <c r="E117" s="141" t="s">
        <v>2096</v>
      </c>
      <c r="F117" s="141" t="s">
        <v>2097</v>
      </c>
      <c r="G117" s="141" t="s">
        <v>2098</v>
      </c>
    </row>
    <row r="118" spans="1:7" x14ac:dyDescent="0.25">
      <c r="A118" s="141" t="s">
        <v>2327</v>
      </c>
      <c r="B118" s="141" t="s">
        <v>2328</v>
      </c>
      <c r="C118" s="141">
        <v>20</v>
      </c>
      <c r="D118" s="141" t="s">
        <v>2095</v>
      </c>
      <c r="E118" s="141" t="s">
        <v>2096</v>
      </c>
      <c r="F118" s="141" t="s">
        <v>2097</v>
      </c>
      <c r="G118" s="141" t="s">
        <v>2098</v>
      </c>
    </row>
    <row r="119" spans="1:7" x14ac:dyDescent="0.25">
      <c r="A119" s="141" t="s">
        <v>2329</v>
      </c>
      <c r="B119" s="141" t="s">
        <v>2330</v>
      </c>
      <c r="C119" s="141">
        <v>5</v>
      </c>
      <c r="D119" s="141" t="s">
        <v>2095</v>
      </c>
      <c r="E119" s="141" t="s">
        <v>2096</v>
      </c>
      <c r="F119" s="141" t="s">
        <v>2097</v>
      </c>
      <c r="G119" s="141" t="s">
        <v>2098</v>
      </c>
    </row>
    <row r="120" spans="1:7" x14ac:dyDescent="0.25">
      <c r="A120" s="141" t="s">
        <v>2331</v>
      </c>
      <c r="B120" s="141" t="s">
        <v>2332</v>
      </c>
      <c r="C120" s="141">
        <v>85</v>
      </c>
      <c r="D120" s="141" t="s">
        <v>2095</v>
      </c>
      <c r="E120" s="141" t="s">
        <v>2096</v>
      </c>
      <c r="F120" s="141" t="s">
        <v>2097</v>
      </c>
      <c r="G120" s="141" t="s">
        <v>2098</v>
      </c>
    </row>
    <row r="121" spans="1:7" x14ac:dyDescent="0.25">
      <c r="A121" s="141" t="s">
        <v>2333</v>
      </c>
      <c r="B121" s="141" t="s">
        <v>2334</v>
      </c>
      <c r="C121" s="141">
        <v>50</v>
      </c>
      <c r="D121" s="141" t="s">
        <v>2095</v>
      </c>
      <c r="E121" s="141" t="s">
        <v>2096</v>
      </c>
      <c r="F121" s="141" t="s">
        <v>2097</v>
      </c>
      <c r="G121" s="141" t="s">
        <v>2098</v>
      </c>
    </row>
    <row r="122" spans="1:7" x14ac:dyDescent="0.25">
      <c r="A122" s="141" t="s">
        <v>2335</v>
      </c>
      <c r="B122" s="141" t="s">
        <v>2101</v>
      </c>
      <c r="C122" s="141">
        <v>0.75</v>
      </c>
      <c r="D122" s="141" t="s">
        <v>2336</v>
      </c>
      <c r="E122" s="141" t="s">
        <v>2096</v>
      </c>
      <c r="F122" s="141" t="s">
        <v>2097</v>
      </c>
      <c r="G122" s="141" t="s">
        <v>2337</v>
      </c>
    </row>
    <row r="123" spans="1:7" x14ac:dyDescent="0.25">
      <c r="A123" s="141" t="s">
        <v>2338</v>
      </c>
      <c r="B123" s="141" t="s">
        <v>2101</v>
      </c>
      <c r="C123" s="141">
        <v>0.75</v>
      </c>
      <c r="D123" s="141" t="s">
        <v>2336</v>
      </c>
      <c r="E123" s="141" t="s">
        <v>2096</v>
      </c>
      <c r="F123" s="141" t="s">
        <v>2097</v>
      </c>
      <c r="G123" s="141" t="s">
        <v>2337</v>
      </c>
    </row>
    <row r="124" spans="1:7" x14ac:dyDescent="0.25">
      <c r="A124" s="141" t="s">
        <v>1931</v>
      </c>
      <c r="B124" s="141" t="s">
        <v>2339</v>
      </c>
      <c r="C124" s="141">
        <v>25.5</v>
      </c>
      <c r="D124" s="141" t="s">
        <v>2336</v>
      </c>
      <c r="E124" s="141" t="s">
        <v>2096</v>
      </c>
      <c r="F124" s="141" t="s">
        <v>2097</v>
      </c>
      <c r="G124" s="141" t="s">
        <v>2337</v>
      </c>
    </row>
    <row r="125" spans="1:7" x14ac:dyDescent="0.25">
      <c r="A125" s="141" t="s">
        <v>2340</v>
      </c>
      <c r="B125" s="141" t="s">
        <v>2101</v>
      </c>
      <c r="C125" s="141">
        <v>14.4</v>
      </c>
      <c r="D125" s="141" t="s">
        <v>2336</v>
      </c>
      <c r="E125" s="141" t="s">
        <v>2096</v>
      </c>
      <c r="F125" s="141" t="s">
        <v>2097</v>
      </c>
      <c r="G125" s="141" t="s">
        <v>2337</v>
      </c>
    </row>
    <row r="126" spans="1:7" x14ac:dyDescent="0.25">
      <c r="A126" s="141" t="s">
        <v>2341</v>
      </c>
      <c r="B126" s="141" t="s">
        <v>2342</v>
      </c>
      <c r="C126" s="141">
        <v>13.4</v>
      </c>
      <c r="D126" s="141" t="s">
        <v>2152</v>
      </c>
      <c r="E126" s="141" t="s">
        <v>2096</v>
      </c>
      <c r="F126" s="141" t="s">
        <v>2097</v>
      </c>
      <c r="G126" s="141" t="s">
        <v>2153</v>
      </c>
    </row>
    <row r="127" spans="1:7" x14ac:dyDescent="0.25">
      <c r="A127" s="141" t="s">
        <v>2343</v>
      </c>
      <c r="B127" s="141" t="s">
        <v>2344</v>
      </c>
      <c r="C127" s="141">
        <v>15.8</v>
      </c>
      <c r="D127" s="141" t="s">
        <v>2152</v>
      </c>
      <c r="E127" s="141" t="s">
        <v>2096</v>
      </c>
      <c r="F127" s="141" t="s">
        <v>2097</v>
      </c>
      <c r="G127" s="141" t="s">
        <v>2153</v>
      </c>
    </row>
    <row r="128" spans="1:7" x14ac:dyDescent="0.25">
      <c r="A128" s="141" t="s">
        <v>1926</v>
      </c>
      <c r="B128" s="141" t="s">
        <v>2345</v>
      </c>
      <c r="C128" s="141">
        <v>1.38</v>
      </c>
      <c r="D128" s="141" t="s">
        <v>2095</v>
      </c>
      <c r="E128" s="141" t="s">
        <v>2096</v>
      </c>
      <c r="F128" s="141" t="s">
        <v>2097</v>
      </c>
      <c r="G128" s="141" t="s">
        <v>2098</v>
      </c>
    </row>
    <row r="129" spans="1:7" x14ac:dyDescent="0.25">
      <c r="A129" s="141" t="s">
        <v>1924</v>
      </c>
      <c r="B129" s="141" t="s">
        <v>2346</v>
      </c>
      <c r="C129" s="141">
        <v>85</v>
      </c>
      <c r="D129" s="141" t="s">
        <v>2116</v>
      </c>
      <c r="E129" s="141" t="s">
        <v>2096</v>
      </c>
      <c r="F129" s="141" t="s">
        <v>2097</v>
      </c>
      <c r="G129" s="141" t="s">
        <v>2119</v>
      </c>
    </row>
    <row r="130" spans="1:7" x14ac:dyDescent="0.25">
      <c r="A130" s="141" t="s">
        <v>1921</v>
      </c>
      <c r="B130" s="141" t="s">
        <v>2347</v>
      </c>
      <c r="C130" s="141">
        <v>84.1</v>
      </c>
      <c r="D130" s="141" t="s">
        <v>2116</v>
      </c>
      <c r="E130" s="141" t="s">
        <v>2096</v>
      </c>
      <c r="F130" s="141" t="s">
        <v>2097</v>
      </c>
      <c r="G130" s="141" t="s">
        <v>2119</v>
      </c>
    </row>
    <row r="131" spans="1:7" x14ac:dyDescent="0.25">
      <c r="A131" s="141" t="s">
        <v>2348</v>
      </c>
      <c r="B131" s="141" t="s">
        <v>2101</v>
      </c>
      <c r="C131" s="141">
        <v>15</v>
      </c>
      <c r="D131" s="141" t="s">
        <v>2135</v>
      </c>
      <c r="E131" s="141" t="s">
        <v>2096</v>
      </c>
      <c r="F131" s="141" t="s">
        <v>2097</v>
      </c>
      <c r="G131" s="141" t="s">
        <v>2136</v>
      </c>
    </row>
    <row r="132" spans="1:7" x14ac:dyDescent="0.25">
      <c r="A132" s="141" t="s">
        <v>2349</v>
      </c>
      <c r="B132" s="141" t="s">
        <v>2350</v>
      </c>
      <c r="C132" s="141">
        <v>49</v>
      </c>
      <c r="D132" s="141" t="s">
        <v>2173</v>
      </c>
      <c r="E132" s="141" t="s">
        <v>2096</v>
      </c>
      <c r="F132" s="141" t="s">
        <v>2097</v>
      </c>
      <c r="G132" s="141" t="s">
        <v>2174</v>
      </c>
    </row>
    <row r="133" spans="1:7" x14ac:dyDescent="0.25">
      <c r="A133" s="141" t="s">
        <v>2351</v>
      </c>
      <c r="B133" s="141" t="s">
        <v>2352</v>
      </c>
      <c r="C133" s="141">
        <v>6.2</v>
      </c>
      <c r="D133" s="141" t="s">
        <v>2152</v>
      </c>
      <c r="E133" s="141" t="s">
        <v>2096</v>
      </c>
      <c r="F133" s="141" t="s">
        <v>2097</v>
      </c>
      <c r="G133" s="141" t="s">
        <v>2153</v>
      </c>
    </row>
    <row r="134" spans="1:7" x14ac:dyDescent="0.25">
      <c r="A134" s="141" t="s">
        <v>1916</v>
      </c>
      <c r="B134" s="141" t="s">
        <v>2353</v>
      </c>
      <c r="C134" s="141">
        <v>12</v>
      </c>
      <c r="D134" s="141" t="s">
        <v>2095</v>
      </c>
      <c r="E134" s="141" t="s">
        <v>2096</v>
      </c>
      <c r="F134" s="141" t="s">
        <v>2097</v>
      </c>
      <c r="G134" s="141" t="s">
        <v>2098</v>
      </c>
    </row>
    <row r="135" spans="1:7" x14ac:dyDescent="0.25">
      <c r="A135" s="141" t="s">
        <v>2354</v>
      </c>
      <c r="B135" s="141" t="s">
        <v>2355</v>
      </c>
      <c r="C135" s="141">
        <v>230</v>
      </c>
      <c r="D135" s="141" t="s">
        <v>2135</v>
      </c>
      <c r="E135" s="141" t="s">
        <v>2096</v>
      </c>
      <c r="F135" s="141" t="s">
        <v>2097</v>
      </c>
      <c r="G135" s="141" t="s">
        <v>2136</v>
      </c>
    </row>
    <row r="136" spans="1:7" x14ac:dyDescent="0.25">
      <c r="A136" s="141" t="s">
        <v>2356</v>
      </c>
      <c r="B136" s="141" t="s">
        <v>2357</v>
      </c>
      <c r="C136" s="141">
        <v>250</v>
      </c>
      <c r="D136" s="141" t="s">
        <v>2095</v>
      </c>
      <c r="E136" s="141" t="s">
        <v>2096</v>
      </c>
      <c r="F136" s="141" t="s">
        <v>2097</v>
      </c>
      <c r="G136" s="141" t="s">
        <v>2098</v>
      </c>
    </row>
    <row r="137" spans="1:7" x14ac:dyDescent="0.25">
      <c r="A137" s="141" t="s">
        <v>1908</v>
      </c>
      <c r="B137" s="141" t="s">
        <v>2358</v>
      </c>
      <c r="C137" s="141">
        <v>200</v>
      </c>
      <c r="D137" s="141" t="s">
        <v>2135</v>
      </c>
      <c r="E137" s="141" t="s">
        <v>2096</v>
      </c>
      <c r="F137" s="141" t="s">
        <v>2097</v>
      </c>
      <c r="G137" s="141" t="s">
        <v>2136</v>
      </c>
    </row>
    <row r="138" spans="1:7" x14ac:dyDescent="0.25">
      <c r="A138" s="141" t="s">
        <v>1901</v>
      </c>
      <c r="B138" s="141" t="s">
        <v>2359</v>
      </c>
      <c r="C138" s="141">
        <v>60</v>
      </c>
      <c r="D138" s="141" t="s">
        <v>2135</v>
      </c>
      <c r="E138" s="141" t="s">
        <v>2096</v>
      </c>
      <c r="F138" s="141" t="s">
        <v>2097</v>
      </c>
      <c r="G138" s="141" t="s">
        <v>2136</v>
      </c>
    </row>
    <row r="139" spans="1:7" x14ac:dyDescent="0.25">
      <c r="A139" s="141" t="s">
        <v>2360</v>
      </c>
      <c r="B139" s="141" t="s">
        <v>2361</v>
      </c>
      <c r="C139" s="141">
        <v>72</v>
      </c>
      <c r="D139" s="141" t="s">
        <v>2108</v>
      </c>
      <c r="E139" s="141" t="s">
        <v>2096</v>
      </c>
      <c r="F139" s="141" t="s">
        <v>2097</v>
      </c>
      <c r="G139" s="141" t="s">
        <v>2109</v>
      </c>
    </row>
    <row r="140" spans="1:7" x14ac:dyDescent="0.25">
      <c r="A140" s="141" t="s">
        <v>160</v>
      </c>
      <c r="B140" s="141" t="s">
        <v>2101</v>
      </c>
      <c r="C140" s="141">
        <v>3</v>
      </c>
      <c r="D140" s="141" t="s">
        <v>2336</v>
      </c>
      <c r="E140" s="141" t="s">
        <v>2096</v>
      </c>
      <c r="F140" s="141" t="s">
        <v>2097</v>
      </c>
      <c r="G140" s="141" t="s">
        <v>2337</v>
      </c>
    </row>
    <row r="141" spans="1:7" x14ac:dyDescent="0.25">
      <c r="A141" s="141" t="s">
        <v>2362</v>
      </c>
      <c r="B141" s="141" t="s">
        <v>2101</v>
      </c>
      <c r="C141" s="141">
        <v>12</v>
      </c>
      <c r="D141" s="141" t="s">
        <v>2336</v>
      </c>
      <c r="E141" s="141" t="s">
        <v>2096</v>
      </c>
      <c r="F141" s="141" t="s">
        <v>2097</v>
      </c>
      <c r="G141" s="141" t="s">
        <v>2337</v>
      </c>
    </row>
    <row r="142" spans="1:7" x14ac:dyDescent="0.25">
      <c r="A142" s="141" t="s">
        <v>2363</v>
      </c>
      <c r="B142" s="141" t="s">
        <v>2364</v>
      </c>
      <c r="C142" s="141">
        <v>21</v>
      </c>
      <c r="D142" s="141" t="s">
        <v>2095</v>
      </c>
      <c r="E142" s="141" t="s">
        <v>2096</v>
      </c>
      <c r="F142" s="141" t="s">
        <v>2097</v>
      </c>
      <c r="G142" s="141" t="s">
        <v>2098</v>
      </c>
    </row>
    <row r="143" spans="1:7" x14ac:dyDescent="0.25">
      <c r="A143" s="141" t="s">
        <v>2365</v>
      </c>
      <c r="B143" s="141" t="s">
        <v>2366</v>
      </c>
      <c r="C143" s="141">
        <v>20</v>
      </c>
      <c r="D143" s="141" t="s">
        <v>2095</v>
      </c>
      <c r="E143" s="141" t="s">
        <v>2096</v>
      </c>
      <c r="F143" s="141" t="s">
        <v>2097</v>
      </c>
      <c r="G143" s="141" t="s">
        <v>2098</v>
      </c>
    </row>
    <row r="144" spans="1:7" x14ac:dyDescent="0.25">
      <c r="A144" s="141" t="s">
        <v>2367</v>
      </c>
      <c r="B144" s="141" t="s">
        <v>2101</v>
      </c>
      <c r="C144" s="141">
        <v>63</v>
      </c>
      <c r="D144" s="141" t="s">
        <v>2135</v>
      </c>
      <c r="E144" s="141" t="s">
        <v>2096</v>
      </c>
      <c r="F144" s="141" t="s">
        <v>2097</v>
      </c>
      <c r="G144" s="141" t="s">
        <v>2136</v>
      </c>
    </row>
    <row r="145" spans="1:7" x14ac:dyDescent="0.25">
      <c r="A145" s="141" t="s">
        <v>1898</v>
      </c>
      <c r="B145" s="141" t="s">
        <v>2368</v>
      </c>
      <c r="C145" s="141">
        <v>1</v>
      </c>
      <c r="D145" s="141" t="s">
        <v>2152</v>
      </c>
      <c r="E145" s="141" t="s">
        <v>2096</v>
      </c>
      <c r="F145" s="141" t="s">
        <v>2097</v>
      </c>
      <c r="G145" s="141" t="s">
        <v>2153</v>
      </c>
    </row>
    <row r="146" spans="1:7" x14ac:dyDescent="0.25">
      <c r="A146" s="141" t="s">
        <v>2369</v>
      </c>
      <c r="B146" s="141" t="s">
        <v>2370</v>
      </c>
      <c r="C146" s="141">
        <v>47.6</v>
      </c>
      <c r="D146" s="141" t="s">
        <v>2121</v>
      </c>
      <c r="E146" s="141" t="s">
        <v>2096</v>
      </c>
      <c r="F146" s="141" t="s">
        <v>2097</v>
      </c>
      <c r="G146" s="141" t="s">
        <v>2122</v>
      </c>
    </row>
    <row r="147" spans="1:7" x14ac:dyDescent="0.25">
      <c r="A147" s="141" t="s">
        <v>2371</v>
      </c>
      <c r="B147" s="141" t="s">
        <v>2372</v>
      </c>
      <c r="C147" s="141">
        <v>51.25</v>
      </c>
      <c r="D147" s="141" t="s">
        <v>2166</v>
      </c>
      <c r="E147" s="141" t="s">
        <v>2096</v>
      </c>
      <c r="F147" s="141" t="s">
        <v>2097</v>
      </c>
      <c r="G147" s="141" t="s">
        <v>2122</v>
      </c>
    </row>
    <row r="148" spans="1:7" x14ac:dyDescent="0.25">
      <c r="A148" s="141" t="s">
        <v>1895</v>
      </c>
      <c r="B148" s="141" t="s">
        <v>2373</v>
      </c>
      <c r="C148" s="141">
        <v>3.6</v>
      </c>
      <c r="D148" s="141" t="s">
        <v>2152</v>
      </c>
      <c r="E148" s="141" t="s">
        <v>2096</v>
      </c>
      <c r="F148" s="141" t="s">
        <v>2097</v>
      </c>
      <c r="G148" s="141" t="s">
        <v>2153</v>
      </c>
    </row>
    <row r="149" spans="1:7" x14ac:dyDescent="0.25">
      <c r="A149" s="141" t="s">
        <v>1891</v>
      </c>
      <c r="B149" s="141" t="s">
        <v>2374</v>
      </c>
      <c r="C149" s="141">
        <v>1.49</v>
      </c>
      <c r="D149" s="141" t="s">
        <v>2152</v>
      </c>
      <c r="E149" s="141" t="s">
        <v>2096</v>
      </c>
      <c r="F149" s="141" t="s">
        <v>2097</v>
      </c>
      <c r="G149" s="141" t="s">
        <v>2153</v>
      </c>
    </row>
    <row r="150" spans="1:7" x14ac:dyDescent="0.25">
      <c r="A150" s="141" t="s">
        <v>2375</v>
      </c>
      <c r="B150" s="141" t="s">
        <v>2376</v>
      </c>
      <c r="C150" s="141">
        <v>162</v>
      </c>
      <c r="D150" s="141" t="s">
        <v>2173</v>
      </c>
      <c r="E150" s="141" t="s">
        <v>2096</v>
      </c>
      <c r="F150" s="141" t="s">
        <v>2097</v>
      </c>
      <c r="G150" s="141" t="s">
        <v>2377</v>
      </c>
    </row>
    <row r="151" spans="1:7" x14ac:dyDescent="0.25">
      <c r="A151" s="141" t="s">
        <v>1885</v>
      </c>
      <c r="B151" s="141" t="s">
        <v>2378</v>
      </c>
      <c r="C151" s="141">
        <v>78.2</v>
      </c>
      <c r="D151" s="141" t="s">
        <v>2173</v>
      </c>
      <c r="E151" s="141" t="s">
        <v>2096</v>
      </c>
      <c r="F151" s="141" t="s">
        <v>2097</v>
      </c>
      <c r="G151" s="141" t="s">
        <v>2377</v>
      </c>
    </row>
    <row r="152" spans="1:7" x14ac:dyDescent="0.25">
      <c r="A152" s="141" t="s">
        <v>1879</v>
      </c>
      <c r="B152" s="141" t="s">
        <v>2379</v>
      </c>
      <c r="C152" s="141">
        <v>36.799999999999997</v>
      </c>
      <c r="D152" s="141" t="s">
        <v>2173</v>
      </c>
      <c r="E152" s="141" t="s">
        <v>2096</v>
      </c>
      <c r="F152" s="141" t="s">
        <v>2097</v>
      </c>
      <c r="G152" s="141" t="s">
        <v>2377</v>
      </c>
    </row>
    <row r="153" spans="1:7" x14ac:dyDescent="0.25">
      <c r="A153" s="141" t="s">
        <v>2380</v>
      </c>
      <c r="B153" s="141" t="s">
        <v>2381</v>
      </c>
      <c r="C153" s="141">
        <v>150</v>
      </c>
      <c r="D153" s="141" t="s">
        <v>2173</v>
      </c>
      <c r="E153" s="141" t="s">
        <v>2096</v>
      </c>
      <c r="F153" s="141" t="s">
        <v>2097</v>
      </c>
      <c r="G153" s="141" t="s">
        <v>2377</v>
      </c>
    </row>
    <row r="154" spans="1:7" x14ac:dyDescent="0.25">
      <c r="A154" s="141" t="s">
        <v>1874</v>
      </c>
      <c r="B154" s="141" t="s">
        <v>2382</v>
      </c>
      <c r="C154" s="141">
        <v>150</v>
      </c>
      <c r="D154" s="141" t="s">
        <v>2173</v>
      </c>
      <c r="E154" s="141" t="s">
        <v>2096</v>
      </c>
      <c r="F154" s="141" t="s">
        <v>2097</v>
      </c>
      <c r="G154" s="141" t="s">
        <v>2377</v>
      </c>
    </row>
    <row r="155" spans="1:7" x14ac:dyDescent="0.25">
      <c r="A155" s="141" t="s">
        <v>1870</v>
      </c>
      <c r="B155" s="141" t="s">
        <v>2383</v>
      </c>
      <c r="C155" s="141">
        <v>102.5</v>
      </c>
      <c r="D155" s="141" t="s">
        <v>2173</v>
      </c>
      <c r="E155" s="141" t="s">
        <v>2096</v>
      </c>
      <c r="F155" s="141" t="s">
        <v>2097</v>
      </c>
      <c r="G155" s="141" t="s">
        <v>2377</v>
      </c>
    </row>
    <row r="156" spans="1:7" x14ac:dyDescent="0.25">
      <c r="A156" s="141" t="s">
        <v>1864</v>
      </c>
      <c r="B156" s="141" t="s">
        <v>2384</v>
      </c>
      <c r="C156" s="141">
        <v>100</v>
      </c>
      <c r="D156" s="141" t="s">
        <v>2173</v>
      </c>
      <c r="E156" s="141" t="s">
        <v>2096</v>
      </c>
      <c r="F156" s="141" t="s">
        <v>2097</v>
      </c>
      <c r="G156" s="141" t="s">
        <v>2377</v>
      </c>
    </row>
    <row r="157" spans="1:7" x14ac:dyDescent="0.25">
      <c r="A157" s="141" t="s">
        <v>2385</v>
      </c>
      <c r="B157" s="141" t="s">
        <v>2386</v>
      </c>
      <c r="C157" s="141">
        <v>6.3</v>
      </c>
      <c r="D157" s="141" t="s">
        <v>2095</v>
      </c>
      <c r="E157" s="141" t="s">
        <v>2096</v>
      </c>
      <c r="F157" s="141" t="s">
        <v>2097</v>
      </c>
      <c r="G157" s="141" t="s">
        <v>2098</v>
      </c>
    </row>
    <row r="158" spans="1:7" x14ac:dyDescent="0.25">
      <c r="A158" s="141" t="s">
        <v>2387</v>
      </c>
      <c r="B158" s="141" t="s">
        <v>2388</v>
      </c>
      <c r="C158" s="141">
        <v>26</v>
      </c>
      <c r="D158" s="141" t="s">
        <v>2095</v>
      </c>
      <c r="E158" s="141" t="s">
        <v>2096</v>
      </c>
      <c r="F158" s="141" t="s">
        <v>2097</v>
      </c>
      <c r="G158" s="141" t="s">
        <v>2098</v>
      </c>
    </row>
    <row r="159" spans="1:7" x14ac:dyDescent="0.25">
      <c r="A159" s="141" t="s">
        <v>1858</v>
      </c>
      <c r="B159" s="141" t="s">
        <v>2389</v>
      </c>
      <c r="C159" s="141">
        <v>102</v>
      </c>
      <c r="D159" s="141" t="s">
        <v>2173</v>
      </c>
      <c r="E159" s="141" t="s">
        <v>2096</v>
      </c>
      <c r="F159" s="141" t="s">
        <v>2097</v>
      </c>
      <c r="G159" s="141" t="s">
        <v>2174</v>
      </c>
    </row>
    <row r="160" spans="1:7" x14ac:dyDescent="0.25">
      <c r="A160" s="141" t="s">
        <v>2390</v>
      </c>
      <c r="B160" s="141" t="s">
        <v>2391</v>
      </c>
      <c r="C160" s="141">
        <v>493.63</v>
      </c>
      <c r="D160" s="141" t="s">
        <v>2125</v>
      </c>
      <c r="E160" s="141" t="s">
        <v>2096</v>
      </c>
      <c r="F160" s="141" t="s">
        <v>2097</v>
      </c>
      <c r="G160" s="141" t="s">
        <v>2126</v>
      </c>
    </row>
    <row r="161" spans="1:7" x14ac:dyDescent="0.25">
      <c r="A161" s="141" t="s">
        <v>1854</v>
      </c>
      <c r="B161" s="141" t="s">
        <v>2392</v>
      </c>
      <c r="C161" s="141">
        <v>0.99</v>
      </c>
      <c r="D161" s="141" t="s">
        <v>2152</v>
      </c>
      <c r="E161" s="141" t="s">
        <v>2096</v>
      </c>
      <c r="F161" s="141" t="s">
        <v>2097</v>
      </c>
      <c r="G161" s="141" t="s">
        <v>2153</v>
      </c>
    </row>
    <row r="162" spans="1:7" x14ac:dyDescent="0.25">
      <c r="A162" s="141" t="s">
        <v>1851</v>
      </c>
      <c r="B162" s="141" t="s">
        <v>2393</v>
      </c>
      <c r="C162" s="141">
        <v>1.3</v>
      </c>
      <c r="D162" s="141" t="s">
        <v>2152</v>
      </c>
      <c r="E162" s="141" t="s">
        <v>2096</v>
      </c>
      <c r="F162" s="141" t="s">
        <v>2097</v>
      </c>
      <c r="G162" s="141" t="s">
        <v>2153</v>
      </c>
    </row>
    <row r="163" spans="1:7" x14ac:dyDescent="0.25">
      <c r="A163" s="141" t="s">
        <v>1848</v>
      </c>
      <c r="B163" s="141" t="s">
        <v>2394</v>
      </c>
      <c r="C163" s="141">
        <v>57.25</v>
      </c>
      <c r="D163" s="141" t="s">
        <v>2116</v>
      </c>
      <c r="E163" s="141" t="s">
        <v>2096</v>
      </c>
      <c r="F163" s="141" t="s">
        <v>2097</v>
      </c>
      <c r="G163" s="141" t="s">
        <v>2119</v>
      </c>
    </row>
    <row r="164" spans="1:7" x14ac:dyDescent="0.25">
      <c r="A164" s="141" t="s">
        <v>2395</v>
      </c>
      <c r="B164" s="141" t="s">
        <v>2396</v>
      </c>
      <c r="C164" s="141">
        <v>2.4</v>
      </c>
      <c r="D164" s="141" t="s">
        <v>2095</v>
      </c>
      <c r="E164" s="141" t="s">
        <v>2096</v>
      </c>
      <c r="F164" s="141" t="s">
        <v>2097</v>
      </c>
      <c r="G164" s="141" t="s">
        <v>2098</v>
      </c>
    </row>
    <row r="165" spans="1:7" x14ac:dyDescent="0.25">
      <c r="A165" s="141" t="s">
        <v>2397</v>
      </c>
      <c r="B165" s="141" t="s">
        <v>2398</v>
      </c>
      <c r="C165" s="141">
        <v>16.5</v>
      </c>
      <c r="D165" s="141" t="s">
        <v>2173</v>
      </c>
      <c r="E165" s="141" t="s">
        <v>2096</v>
      </c>
      <c r="F165" s="141" t="s">
        <v>2097</v>
      </c>
      <c r="G165" s="141" t="s">
        <v>2174</v>
      </c>
    </row>
    <row r="166" spans="1:7" x14ac:dyDescent="0.25">
      <c r="A166" s="141" t="s">
        <v>2399</v>
      </c>
      <c r="B166" s="141" t="s">
        <v>2400</v>
      </c>
      <c r="C166" s="141">
        <v>1.32</v>
      </c>
      <c r="D166" s="141" t="s">
        <v>2173</v>
      </c>
      <c r="E166" s="141" t="s">
        <v>2096</v>
      </c>
      <c r="F166" s="141" t="s">
        <v>2097</v>
      </c>
      <c r="G166" s="141" t="s">
        <v>2174</v>
      </c>
    </row>
    <row r="167" spans="1:7" x14ac:dyDescent="0.25">
      <c r="A167" s="141" t="s">
        <v>1844</v>
      </c>
      <c r="B167" s="141" t="s">
        <v>2401</v>
      </c>
      <c r="C167" s="141">
        <v>29</v>
      </c>
      <c r="D167" s="141" t="s">
        <v>2336</v>
      </c>
      <c r="E167" s="141" t="s">
        <v>2096</v>
      </c>
      <c r="F167" s="141" t="s">
        <v>2097</v>
      </c>
      <c r="G167" s="141" t="s">
        <v>2337</v>
      </c>
    </row>
    <row r="168" spans="1:7" x14ac:dyDescent="0.25">
      <c r="A168" s="141" t="s">
        <v>1841</v>
      </c>
      <c r="B168" s="141" t="s">
        <v>2402</v>
      </c>
      <c r="C168" s="141">
        <v>39.5</v>
      </c>
      <c r="D168" s="141" t="s">
        <v>2116</v>
      </c>
      <c r="E168" s="141" t="s">
        <v>2096</v>
      </c>
      <c r="F168" s="141" t="s">
        <v>2097</v>
      </c>
      <c r="G168" s="141" t="s">
        <v>2119</v>
      </c>
    </row>
    <row r="169" spans="1:7" x14ac:dyDescent="0.25">
      <c r="A169" s="141" t="s">
        <v>2403</v>
      </c>
      <c r="B169" s="141" t="s">
        <v>2404</v>
      </c>
      <c r="C169" s="141">
        <v>50</v>
      </c>
      <c r="D169" s="141" t="s">
        <v>2095</v>
      </c>
      <c r="E169" s="141" t="s">
        <v>2096</v>
      </c>
      <c r="F169" s="141" t="s">
        <v>2097</v>
      </c>
      <c r="G169" s="141" t="s">
        <v>2098</v>
      </c>
    </row>
    <row r="170" spans="1:7" x14ac:dyDescent="0.25">
      <c r="A170" s="141" t="s">
        <v>2405</v>
      </c>
      <c r="B170" s="141" t="s">
        <v>2406</v>
      </c>
      <c r="C170" s="141">
        <v>100</v>
      </c>
      <c r="D170" s="141" t="s">
        <v>2095</v>
      </c>
      <c r="E170" s="141" t="s">
        <v>2096</v>
      </c>
      <c r="F170" s="141" t="s">
        <v>2097</v>
      </c>
      <c r="G170" s="141" t="s">
        <v>2098</v>
      </c>
    </row>
    <row r="171" spans="1:7" x14ac:dyDescent="0.25">
      <c r="A171" s="141" t="s">
        <v>2407</v>
      </c>
      <c r="B171" s="141" t="s">
        <v>2408</v>
      </c>
      <c r="C171" s="141">
        <v>41</v>
      </c>
      <c r="D171" s="141" t="s">
        <v>2173</v>
      </c>
      <c r="E171" s="141" t="s">
        <v>2096</v>
      </c>
      <c r="F171" s="141" t="s">
        <v>2097</v>
      </c>
      <c r="G171" s="141" t="s">
        <v>2174</v>
      </c>
    </row>
    <row r="172" spans="1:7" x14ac:dyDescent="0.25">
      <c r="A172" s="141" t="s">
        <v>2409</v>
      </c>
      <c r="B172" s="141" t="s">
        <v>2410</v>
      </c>
      <c r="C172" s="141">
        <v>60</v>
      </c>
      <c r="D172" s="141" t="s">
        <v>2135</v>
      </c>
      <c r="E172" s="141" t="s">
        <v>2096</v>
      </c>
      <c r="F172" s="141" t="s">
        <v>2097</v>
      </c>
      <c r="G172" s="141" t="s">
        <v>2136</v>
      </c>
    </row>
    <row r="173" spans="1:7" x14ac:dyDescent="0.25">
      <c r="A173" s="141" t="s">
        <v>2411</v>
      </c>
      <c r="B173" s="141" t="s">
        <v>2412</v>
      </c>
      <c r="C173" s="141">
        <v>130</v>
      </c>
      <c r="D173" s="141" t="s">
        <v>2095</v>
      </c>
      <c r="E173" s="141" t="s">
        <v>2096</v>
      </c>
      <c r="F173" s="141" t="s">
        <v>2097</v>
      </c>
      <c r="G173" s="141" t="s">
        <v>2098</v>
      </c>
    </row>
    <row r="174" spans="1:7" x14ac:dyDescent="0.25">
      <c r="A174" s="141" t="s">
        <v>1835</v>
      </c>
      <c r="B174" s="141" t="s">
        <v>2413</v>
      </c>
      <c r="C174" s="141">
        <v>150</v>
      </c>
      <c r="D174" s="141" t="s">
        <v>2095</v>
      </c>
      <c r="E174" s="141" t="s">
        <v>2096</v>
      </c>
      <c r="F174" s="141" t="s">
        <v>2097</v>
      </c>
      <c r="G174" s="141" t="s">
        <v>2098</v>
      </c>
    </row>
    <row r="175" spans="1:7" x14ac:dyDescent="0.25">
      <c r="A175" s="141" t="s">
        <v>2414</v>
      </c>
      <c r="B175" s="141" t="s">
        <v>2415</v>
      </c>
      <c r="C175" s="141">
        <v>80</v>
      </c>
      <c r="D175" s="141" t="s">
        <v>2108</v>
      </c>
      <c r="E175" s="141" t="s">
        <v>2096</v>
      </c>
      <c r="F175" s="141" t="s">
        <v>2097</v>
      </c>
      <c r="G175" s="141" t="s">
        <v>2109</v>
      </c>
    </row>
    <row r="176" spans="1:7" x14ac:dyDescent="0.25">
      <c r="A176" s="141" t="s">
        <v>2416</v>
      </c>
      <c r="B176" s="141" t="s">
        <v>2417</v>
      </c>
      <c r="C176" s="141">
        <v>28.56</v>
      </c>
      <c r="D176" s="141" t="s">
        <v>2132</v>
      </c>
      <c r="E176" s="141" t="s">
        <v>2096</v>
      </c>
      <c r="F176" s="141" t="s">
        <v>2097</v>
      </c>
      <c r="G176" s="141" t="s">
        <v>2126</v>
      </c>
    </row>
    <row r="177" spans="1:7" x14ac:dyDescent="0.25">
      <c r="A177" s="141" t="s">
        <v>2418</v>
      </c>
      <c r="B177" s="141" t="s">
        <v>2419</v>
      </c>
      <c r="C177" s="141">
        <v>19.899999999999999</v>
      </c>
      <c r="D177" s="141" t="s">
        <v>2149</v>
      </c>
      <c r="E177" s="141" t="s">
        <v>2150</v>
      </c>
      <c r="F177" s="141" t="s">
        <v>2118</v>
      </c>
      <c r="G177" s="141" t="s">
        <v>2098</v>
      </c>
    </row>
    <row r="178" spans="1:7" x14ac:dyDescent="0.25">
      <c r="A178" s="141" t="s">
        <v>2420</v>
      </c>
      <c r="B178" s="141" t="s">
        <v>2421</v>
      </c>
      <c r="C178" s="141">
        <v>9.99</v>
      </c>
      <c r="D178" s="141" t="s">
        <v>2116</v>
      </c>
      <c r="E178" s="141" t="s">
        <v>2096</v>
      </c>
      <c r="F178" s="141" t="s">
        <v>2097</v>
      </c>
      <c r="G178" s="141" t="s">
        <v>2119</v>
      </c>
    </row>
    <row r="179" spans="1:7" x14ac:dyDescent="0.25">
      <c r="A179" s="141" t="s">
        <v>626</v>
      </c>
      <c r="B179" s="141" t="s">
        <v>2422</v>
      </c>
      <c r="C179" s="141">
        <v>0.55000000000000004</v>
      </c>
      <c r="D179" s="141" t="s">
        <v>2336</v>
      </c>
      <c r="E179" s="141" t="s">
        <v>2096</v>
      </c>
      <c r="F179" s="141" t="s">
        <v>2097</v>
      </c>
      <c r="G179" s="141" t="s">
        <v>2337</v>
      </c>
    </row>
    <row r="180" spans="1:7" x14ac:dyDescent="0.25">
      <c r="A180" s="141" t="s">
        <v>2423</v>
      </c>
      <c r="B180" s="141" t="s">
        <v>2101</v>
      </c>
      <c r="C180" s="141">
        <v>2.4</v>
      </c>
      <c r="D180" s="141" t="s">
        <v>2095</v>
      </c>
      <c r="E180" s="141" t="s">
        <v>2096</v>
      </c>
      <c r="F180" s="141" t="s">
        <v>2097</v>
      </c>
      <c r="G180" s="141" t="s">
        <v>2098</v>
      </c>
    </row>
    <row r="181" spans="1:7" x14ac:dyDescent="0.25">
      <c r="A181" s="141" t="s">
        <v>2424</v>
      </c>
      <c r="B181" s="141" t="s">
        <v>2425</v>
      </c>
      <c r="C181" s="141">
        <v>45</v>
      </c>
      <c r="D181" s="141" t="s">
        <v>2095</v>
      </c>
      <c r="E181" s="141" t="s">
        <v>2096</v>
      </c>
      <c r="F181" s="141" t="s">
        <v>2097</v>
      </c>
      <c r="G181" s="141" t="s">
        <v>2098</v>
      </c>
    </row>
    <row r="182" spans="1:7" x14ac:dyDescent="0.25">
      <c r="A182" s="141" t="s">
        <v>2426</v>
      </c>
      <c r="B182" s="141" t="s">
        <v>2427</v>
      </c>
      <c r="C182" s="141">
        <v>15</v>
      </c>
      <c r="D182" s="141" t="s">
        <v>2095</v>
      </c>
      <c r="E182" s="141" t="s">
        <v>2096</v>
      </c>
      <c r="F182" s="141" t="s">
        <v>2097</v>
      </c>
      <c r="G182" s="141" t="s">
        <v>2098</v>
      </c>
    </row>
    <row r="183" spans="1:7" x14ac:dyDescent="0.25">
      <c r="A183" s="141" t="s">
        <v>2428</v>
      </c>
      <c r="B183" s="141" t="s">
        <v>2429</v>
      </c>
      <c r="C183" s="141">
        <v>8</v>
      </c>
      <c r="D183" s="141" t="s">
        <v>2152</v>
      </c>
      <c r="E183" s="141" t="s">
        <v>2096</v>
      </c>
      <c r="F183" s="141" t="s">
        <v>2097</v>
      </c>
      <c r="G183" s="141" t="s">
        <v>2153</v>
      </c>
    </row>
    <row r="184" spans="1:7" x14ac:dyDescent="0.25">
      <c r="A184" s="141" t="s">
        <v>1827</v>
      </c>
      <c r="B184" s="141" t="s">
        <v>2430</v>
      </c>
      <c r="C184" s="141">
        <v>20</v>
      </c>
      <c r="D184" s="141" t="s">
        <v>2095</v>
      </c>
      <c r="E184" s="141" t="s">
        <v>2096</v>
      </c>
      <c r="F184" s="141" t="s">
        <v>2097</v>
      </c>
      <c r="G184" s="141" t="s">
        <v>2098</v>
      </c>
    </row>
    <row r="185" spans="1:7" x14ac:dyDescent="0.25">
      <c r="A185" s="141" t="s">
        <v>2431</v>
      </c>
      <c r="B185" s="141" t="s">
        <v>2432</v>
      </c>
      <c r="C185" s="141">
        <v>19.55</v>
      </c>
      <c r="D185" s="141" t="s">
        <v>2173</v>
      </c>
      <c r="E185" s="141" t="s">
        <v>2096</v>
      </c>
      <c r="F185" s="141" t="s">
        <v>2097</v>
      </c>
      <c r="G185" s="141" t="s">
        <v>2174</v>
      </c>
    </row>
    <row r="186" spans="1:7" x14ac:dyDescent="0.25">
      <c r="A186" s="141" t="s">
        <v>1825</v>
      </c>
      <c r="B186" s="141" t="s">
        <v>2433</v>
      </c>
      <c r="C186" s="141">
        <v>49</v>
      </c>
      <c r="D186" s="141" t="s">
        <v>2116</v>
      </c>
      <c r="E186" s="141" t="s">
        <v>2096</v>
      </c>
      <c r="F186" s="141" t="s">
        <v>2097</v>
      </c>
      <c r="G186" s="141" t="s">
        <v>2119</v>
      </c>
    </row>
    <row r="187" spans="1:7" x14ac:dyDescent="0.25">
      <c r="A187" s="141" t="s">
        <v>1822</v>
      </c>
      <c r="B187" s="141" t="s">
        <v>2434</v>
      </c>
      <c r="C187" s="141">
        <v>120</v>
      </c>
      <c r="D187" s="141" t="s">
        <v>2116</v>
      </c>
      <c r="E187" s="141" t="s">
        <v>2096</v>
      </c>
      <c r="F187" s="141" t="s">
        <v>2097</v>
      </c>
      <c r="G187" s="141" t="s">
        <v>2119</v>
      </c>
    </row>
    <row r="188" spans="1:7" x14ac:dyDescent="0.25">
      <c r="A188" s="141" t="s">
        <v>1819</v>
      </c>
      <c r="B188" s="141" t="s">
        <v>2435</v>
      </c>
      <c r="C188" s="141">
        <v>24</v>
      </c>
      <c r="D188" s="141" t="s">
        <v>2116</v>
      </c>
      <c r="E188" s="141" t="s">
        <v>2096</v>
      </c>
      <c r="F188" s="141" t="s">
        <v>2097</v>
      </c>
      <c r="G188" s="141" t="s">
        <v>2119</v>
      </c>
    </row>
    <row r="189" spans="1:7" x14ac:dyDescent="0.25">
      <c r="A189" s="141" t="s">
        <v>2436</v>
      </c>
      <c r="B189" s="141" t="s">
        <v>2101</v>
      </c>
      <c r="C189" s="141">
        <v>1.1000000000000001</v>
      </c>
      <c r="D189" s="141" t="s">
        <v>2336</v>
      </c>
      <c r="E189" s="141" t="s">
        <v>2096</v>
      </c>
      <c r="F189" s="141" t="s">
        <v>2097</v>
      </c>
      <c r="G189" s="141" t="s">
        <v>2337</v>
      </c>
    </row>
    <row r="190" spans="1:7" x14ac:dyDescent="0.25">
      <c r="A190" s="141" t="s">
        <v>2437</v>
      </c>
      <c r="B190" s="141" t="s">
        <v>2101</v>
      </c>
      <c r="C190" s="141">
        <v>1.1000000000000001</v>
      </c>
      <c r="D190" s="141" t="s">
        <v>2336</v>
      </c>
      <c r="E190" s="141" t="s">
        <v>2096</v>
      </c>
      <c r="F190" s="141" t="s">
        <v>2097</v>
      </c>
      <c r="G190" s="141" t="s">
        <v>2337</v>
      </c>
    </row>
    <row r="191" spans="1:7" x14ac:dyDescent="0.25">
      <c r="A191" s="141" t="s">
        <v>2438</v>
      </c>
      <c r="B191" s="141" t="s">
        <v>2439</v>
      </c>
      <c r="C191" s="141">
        <v>422</v>
      </c>
      <c r="D191" s="141" t="s">
        <v>2121</v>
      </c>
      <c r="E191" s="141" t="s">
        <v>2096</v>
      </c>
      <c r="F191" s="141" t="s">
        <v>2097</v>
      </c>
      <c r="G191" s="141" t="s">
        <v>2122</v>
      </c>
    </row>
    <row r="192" spans="1:7" x14ac:dyDescent="0.25">
      <c r="A192" s="141" t="s">
        <v>2440</v>
      </c>
      <c r="B192" s="141" t="s">
        <v>2441</v>
      </c>
      <c r="C192" s="141">
        <v>105.5</v>
      </c>
      <c r="D192" s="141" t="s">
        <v>2121</v>
      </c>
      <c r="E192" s="141" t="s">
        <v>2096</v>
      </c>
      <c r="F192" s="141" t="s">
        <v>2097</v>
      </c>
      <c r="G192" s="141" t="s">
        <v>2122</v>
      </c>
    </row>
    <row r="193" spans="1:7" x14ac:dyDescent="0.25">
      <c r="A193" s="141" t="s">
        <v>2442</v>
      </c>
      <c r="B193" s="141" t="s">
        <v>2101</v>
      </c>
      <c r="C193" s="141">
        <v>62.7</v>
      </c>
      <c r="D193" s="141" t="s">
        <v>2443</v>
      </c>
      <c r="E193" s="141" t="s">
        <v>2444</v>
      </c>
      <c r="F193" s="141" t="s">
        <v>2097</v>
      </c>
      <c r="G193" s="141" t="s">
        <v>2126</v>
      </c>
    </row>
    <row r="194" spans="1:7" x14ac:dyDescent="0.25">
      <c r="A194" s="141" t="s">
        <v>2445</v>
      </c>
      <c r="B194" s="141" t="s">
        <v>2101</v>
      </c>
      <c r="C194" s="141">
        <v>42</v>
      </c>
      <c r="D194" s="141" t="s">
        <v>2446</v>
      </c>
      <c r="E194" s="141" t="s">
        <v>2444</v>
      </c>
      <c r="F194" s="141" t="s">
        <v>2097</v>
      </c>
      <c r="G194" s="141" t="s">
        <v>2122</v>
      </c>
    </row>
    <row r="195" spans="1:7" x14ac:dyDescent="0.25">
      <c r="A195" s="141" t="s">
        <v>2447</v>
      </c>
      <c r="B195" s="141" t="s">
        <v>2101</v>
      </c>
      <c r="C195" s="141">
        <v>40</v>
      </c>
      <c r="D195" s="141" t="s">
        <v>2108</v>
      </c>
      <c r="E195" s="141" t="s">
        <v>2096</v>
      </c>
      <c r="F195" s="141" t="s">
        <v>2097</v>
      </c>
      <c r="G195" s="141" t="s">
        <v>2109</v>
      </c>
    </row>
    <row r="196" spans="1:7" x14ac:dyDescent="0.25">
      <c r="A196" s="141" t="s">
        <v>2448</v>
      </c>
      <c r="B196" s="141" t="s">
        <v>2101</v>
      </c>
      <c r="C196" s="141">
        <v>25</v>
      </c>
      <c r="D196" s="141" t="s">
        <v>2135</v>
      </c>
      <c r="E196" s="141" t="s">
        <v>2096</v>
      </c>
      <c r="F196" s="141" t="s">
        <v>2097</v>
      </c>
      <c r="G196" s="141" t="s">
        <v>2136</v>
      </c>
    </row>
    <row r="197" spans="1:7" x14ac:dyDescent="0.25">
      <c r="A197" s="141" t="s">
        <v>2449</v>
      </c>
      <c r="B197" s="141" t="s">
        <v>2101</v>
      </c>
      <c r="C197" s="141">
        <v>240</v>
      </c>
      <c r="D197" s="141" t="s">
        <v>2450</v>
      </c>
      <c r="E197" s="141" t="s">
        <v>2103</v>
      </c>
      <c r="F197" s="141" t="s">
        <v>2097</v>
      </c>
      <c r="G197" s="141" t="s">
        <v>2273</v>
      </c>
    </row>
    <row r="198" spans="1:7" x14ac:dyDescent="0.25">
      <c r="A198" s="141" t="s">
        <v>2451</v>
      </c>
      <c r="B198" s="141" t="s">
        <v>2101</v>
      </c>
      <c r="C198" s="141">
        <v>250</v>
      </c>
      <c r="D198" s="141" t="s">
        <v>2450</v>
      </c>
      <c r="E198" s="141" t="s">
        <v>2103</v>
      </c>
      <c r="F198" s="141" t="s">
        <v>2097</v>
      </c>
      <c r="G198" s="141" t="s">
        <v>2273</v>
      </c>
    </row>
    <row r="199" spans="1:7" x14ac:dyDescent="0.25">
      <c r="A199" s="141" t="s">
        <v>2452</v>
      </c>
      <c r="B199" s="141" t="s">
        <v>2101</v>
      </c>
      <c r="C199" s="141">
        <v>240</v>
      </c>
      <c r="D199" s="141" t="s">
        <v>2450</v>
      </c>
      <c r="E199" s="141" t="s">
        <v>2103</v>
      </c>
      <c r="F199" s="141" t="s">
        <v>2097</v>
      </c>
      <c r="G199" s="141" t="s">
        <v>2273</v>
      </c>
    </row>
    <row r="200" spans="1:7" x14ac:dyDescent="0.25">
      <c r="A200" s="141" t="s">
        <v>2453</v>
      </c>
      <c r="B200" s="141" t="s">
        <v>2101</v>
      </c>
      <c r="C200" s="141">
        <v>240</v>
      </c>
      <c r="D200" s="141" t="s">
        <v>2450</v>
      </c>
      <c r="E200" s="141" t="s">
        <v>2103</v>
      </c>
      <c r="F200" s="141" t="s">
        <v>2097</v>
      </c>
      <c r="G200" s="141" t="s">
        <v>2273</v>
      </c>
    </row>
    <row r="201" spans="1:7" x14ac:dyDescent="0.25">
      <c r="A201" s="141" t="s">
        <v>2454</v>
      </c>
      <c r="B201" s="141" t="s">
        <v>2101</v>
      </c>
      <c r="C201" s="141">
        <v>240</v>
      </c>
      <c r="D201" s="141" t="s">
        <v>2450</v>
      </c>
      <c r="E201" s="141" t="s">
        <v>2103</v>
      </c>
      <c r="F201" s="141" t="s">
        <v>2097</v>
      </c>
      <c r="G201" s="141" t="s">
        <v>2273</v>
      </c>
    </row>
    <row r="202" spans="1:7" x14ac:dyDescent="0.25">
      <c r="A202" s="141" t="s">
        <v>2455</v>
      </c>
      <c r="B202" s="141" t="s">
        <v>2101</v>
      </c>
      <c r="C202" s="141">
        <v>250</v>
      </c>
      <c r="D202" s="141" t="s">
        <v>2450</v>
      </c>
      <c r="E202" s="141" t="s">
        <v>2103</v>
      </c>
      <c r="F202" s="141" t="s">
        <v>2097</v>
      </c>
      <c r="G202" s="141" t="s">
        <v>2273</v>
      </c>
    </row>
    <row r="203" spans="1:7" x14ac:dyDescent="0.25">
      <c r="A203" s="141" t="s">
        <v>2456</v>
      </c>
      <c r="B203" s="141" t="s">
        <v>2101</v>
      </c>
      <c r="C203" s="141">
        <v>1.4</v>
      </c>
      <c r="D203" s="141" t="s">
        <v>2336</v>
      </c>
      <c r="E203" s="141" t="s">
        <v>2096</v>
      </c>
      <c r="F203" s="141" t="s">
        <v>2097</v>
      </c>
      <c r="G203" s="141" t="s">
        <v>2337</v>
      </c>
    </row>
    <row r="204" spans="1:7" x14ac:dyDescent="0.25">
      <c r="A204" s="141" t="s">
        <v>2457</v>
      </c>
      <c r="B204" s="141" t="s">
        <v>2458</v>
      </c>
      <c r="C204" s="141">
        <v>110</v>
      </c>
      <c r="D204" s="141" t="s">
        <v>2095</v>
      </c>
      <c r="E204" s="141" t="s">
        <v>2096</v>
      </c>
      <c r="F204" s="141" t="s">
        <v>2097</v>
      </c>
      <c r="G204" s="141" t="s">
        <v>2098</v>
      </c>
    </row>
    <row r="205" spans="1:7" x14ac:dyDescent="0.25">
      <c r="A205" s="141" t="s">
        <v>2459</v>
      </c>
      <c r="B205" s="141" t="s">
        <v>2460</v>
      </c>
      <c r="C205" s="141">
        <v>18</v>
      </c>
      <c r="D205" s="141" t="s">
        <v>2095</v>
      </c>
      <c r="E205" s="141" t="s">
        <v>2096</v>
      </c>
      <c r="F205" s="141" t="s">
        <v>2097</v>
      </c>
      <c r="G205" s="141" t="s">
        <v>2098</v>
      </c>
    </row>
    <row r="206" spans="1:7" x14ac:dyDescent="0.25">
      <c r="A206" s="141" t="s">
        <v>1810</v>
      </c>
      <c r="B206" s="141" t="s">
        <v>2461</v>
      </c>
      <c r="C206" s="141">
        <v>40</v>
      </c>
      <c r="D206" s="141" t="s">
        <v>2095</v>
      </c>
      <c r="E206" s="141" t="s">
        <v>2096</v>
      </c>
      <c r="F206" s="141" t="s">
        <v>2097</v>
      </c>
      <c r="G206" s="141" t="s">
        <v>2098</v>
      </c>
    </row>
    <row r="207" spans="1:7" x14ac:dyDescent="0.25">
      <c r="A207" s="141" t="s">
        <v>1804</v>
      </c>
      <c r="B207" s="141" t="s">
        <v>2462</v>
      </c>
      <c r="C207" s="141">
        <v>210</v>
      </c>
      <c r="D207" s="141" t="s">
        <v>2095</v>
      </c>
      <c r="E207" s="141" t="s">
        <v>2096</v>
      </c>
      <c r="F207" s="141" t="s">
        <v>2097</v>
      </c>
      <c r="G207" s="141" t="s">
        <v>2098</v>
      </c>
    </row>
    <row r="208" spans="1:7" x14ac:dyDescent="0.25">
      <c r="A208" s="141" t="s">
        <v>2463</v>
      </c>
      <c r="B208" s="141" t="s">
        <v>2464</v>
      </c>
      <c r="C208" s="141">
        <v>4.3</v>
      </c>
      <c r="D208" s="141" t="s">
        <v>2336</v>
      </c>
      <c r="E208" s="141" t="s">
        <v>2096</v>
      </c>
      <c r="F208" s="141" t="s">
        <v>2097</v>
      </c>
      <c r="G208" s="141" t="s">
        <v>2337</v>
      </c>
    </row>
    <row r="209" spans="1:7" x14ac:dyDescent="0.25">
      <c r="A209" s="141" t="s">
        <v>2465</v>
      </c>
      <c r="B209" s="141" t="s">
        <v>2465</v>
      </c>
      <c r="C209" s="141">
        <v>415.3</v>
      </c>
      <c r="D209" s="141" t="s">
        <v>2272</v>
      </c>
      <c r="E209" s="141" t="s">
        <v>2096</v>
      </c>
      <c r="F209" s="141" t="s">
        <v>2097</v>
      </c>
      <c r="G209" s="141" t="s">
        <v>2273</v>
      </c>
    </row>
    <row r="210" spans="1:7" x14ac:dyDescent="0.25">
      <c r="A210" s="141" t="s">
        <v>1800</v>
      </c>
      <c r="B210" s="141" t="s">
        <v>2466</v>
      </c>
      <c r="C210" s="141">
        <v>0.98</v>
      </c>
      <c r="D210" s="141" t="s">
        <v>2152</v>
      </c>
      <c r="E210" s="141" t="s">
        <v>2096</v>
      </c>
      <c r="F210" s="141" t="s">
        <v>2097</v>
      </c>
      <c r="G210" s="141" t="s">
        <v>2153</v>
      </c>
    </row>
    <row r="211" spans="1:7" x14ac:dyDescent="0.25">
      <c r="A211" s="141" t="s">
        <v>2467</v>
      </c>
      <c r="B211" s="141" t="s">
        <v>2468</v>
      </c>
      <c r="C211" s="141">
        <v>20</v>
      </c>
      <c r="D211" s="141" t="s">
        <v>2095</v>
      </c>
      <c r="E211" s="141" t="s">
        <v>2096</v>
      </c>
      <c r="F211" s="141" t="s">
        <v>2097</v>
      </c>
      <c r="G211" s="141" t="s">
        <v>2098</v>
      </c>
    </row>
    <row r="212" spans="1:7" x14ac:dyDescent="0.25">
      <c r="A212" s="141" t="s">
        <v>2469</v>
      </c>
      <c r="B212" s="141" t="s">
        <v>2470</v>
      </c>
      <c r="C212" s="141">
        <v>20</v>
      </c>
      <c r="D212" s="141" t="s">
        <v>2095</v>
      </c>
      <c r="E212" s="141" t="s">
        <v>2096</v>
      </c>
      <c r="F212" s="141" t="s">
        <v>2097</v>
      </c>
      <c r="G212" s="141" t="s">
        <v>2098</v>
      </c>
    </row>
    <row r="213" spans="1:7" x14ac:dyDescent="0.25">
      <c r="A213" s="141" t="s">
        <v>2471</v>
      </c>
      <c r="B213" s="141" t="s">
        <v>2472</v>
      </c>
      <c r="C213" s="141">
        <v>15</v>
      </c>
      <c r="D213" s="141" t="s">
        <v>2095</v>
      </c>
      <c r="E213" s="141" t="s">
        <v>2096</v>
      </c>
      <c r="F213" s="141" t="s">
        <v>2097</v>
      </c>
      <c r="G213" s="141" t="s">
        <v>2098</v>
      </c>
    </row>
    <row r="214" spans="1:7" x14ac:dyDescent="0.25">
      <c r="A214" s="141" t="s">
        <v>2473</v>
      </c>
      <c r="B214" s="141" t="s">
        <v>2474</v>
      </c>
      <c r="C214" s="141">
        <v>20</v>
      </c>
      <c r="D214" s="141" t="s">
        <v>2095</v>
      </c>
      <c r="E214" s="141" t="s">
        <v>2096</v>
      </c>
      <c r="F214" s="141" t="s">
        <v>2097</v>
      </c>
      <c r="G214" s="141" t="s">
        <v>2098</v>
      </c>
    </row>
    <row r="215" spans="1:7" x14ac:dyDescent="0.25">
      <c r="A215" s="141" t="s">
        <v>2475</v>
      </c>
      <c r="B215" s="141" t="s">
        <v>2476</v>
      </c>
      <c r="C215" s="141">
        <v>40</v>
      </c>
      <c r="D215" s="141" t="s">
        <v>2095</v>
      </c>
      <c r="E215" s="141" t="s">
        <v>2096</v>
      </c>
      <c r="F215" s="141" t="s">
        <v>2097</v>
      </c>
      <c r="G215" s="141" t="s">
        <v>2098</v>
      </c>
    </row>
    <row r="216" spans="1:7" x14ac:dyDescent="0.25">
      <c r="A216" s="141" t="s">
        <v>2477</v>
      </c>
      <c r="B216" s="141" t="s">
        <v>2478</v>
      </c>
      <c r="C216" s="141">
        <v>1.91</v>
      </c>
      <c r="D216" s="141" t="s">
        <v>2116</v>
      </c>
      <c r="E216" s="141" t="s">
        <v>2096</v>
      </c>
      <c r="F216" s="141" t="s">
        <v>2097</v>
      </c>
      <c r="G216" s="141" t="s">
        <v>2119</v>
      </c>
    </row>
    <row r="217" spans="1:7" x14ac:dyDescent="0.25">
      <c r="A217" s="141" t="s">
        <v>2479</v>
      </c>
      <c r="B217" s="141" t="s">
        <v>2480</v>
      </c>
      <c r="C217" s="141">
        <v>0.9</v>
      </c>
      <c r="D217" s="141" t="s">
        <v>2095</v>
      </c>
      <c r="E217" s="141" t="s">
        <v>2096</v>
      </c>
      <c r="F217" s="141" t="s">
        <v>2097</v>
      </c>
      <c r="G217" s="141" t="s">
        <v>2098</v>
      </c>
    </row>
    <row r="218" spans="1:7" x14ac:dyDescent="0.25">
      <c r="A218" s="141" t="s">
        <v>2481</v>
      </c>
      <c r="B218" s="141" t="s">
        <v>2482</v>
      </c>
      <c r="C218" s="141">
        <v>0.99</v>
      </c>
      <c r="D218" s="141" t="s">
        <v>2228</v>
      </c>
      <c r="E218" s="141" t="s">
        <v>2096</v>
      </c>
      <c r="F218" s="141" t="s">
        <v>2097</v>
      </c>
      <c r="G218" s="141" t="s">
        <v>2229</v>
      </c>
    </row>
    <row r="219" spans="1:7" x14ac:dyDescent="0.25">
      <c r="A219" s="141" t="s">
        <v>2483</v>
      </c>
      <c r="B219" s="141" t="s">
        <v>2484</v>
      </c>
      <c r="C219" s="141">
        <v>47.11</v>
      </c>
      <c r="D219" s="141" t="s">
        <v>2121</v>
      </c>
      <c r="E219" s="141" t="s">
        <v>2096</v>
      </c>
      <c r="F219" s="141" t="s">
        <v>2097</v>
      </c>
      <c r="G219" s="141" t="s">
        <v>2122</v>
      </c>
    </row>
    <row r="220" spans="1:7" x14ac:dyDescent="0.25">
      <c r="A220" s="141" t="s">
        <v>2485</v>
      </c>
      <c r="B220" s="141" t="s">
        <v>2486</v>
      </c>
      <c r="C220" s="141">
        <v>41.4</v>
      </c>
      <c r="D220" s="141" t="s">
        <v>2121</v>
      </c>
      <c r="E220" s="141" t="s">
        <v>2096</v>
      </c>
      <c r="F220" s="141" t="s">
        <v>2097</v>
      </c>
      <c r="G220" s="141" t="s">
        <v>2122</v>
      </c>
    </row>
    <row r="221" spans="1:7" x14ac:dyDescent="0.25">
      <c r="A221" s="141" t="s">
        <v>2487</v>
      </c>
      <c r="B221" s="141" t="s">
        <v>2101</v>
      </c>
      <c r="C221" s="141">
        <v>64.900000000000006</v>
      </c>
      <c r="D221" s="141" t="s">
        <v>2095</v>
      </c>
      <c r="E221" s="141" t="s">
        <v>2096</v>
      </c>
      <c r="F221" s="141" t="s">
        <v>2097</v>
      </c>
      <c r="G221" s="141" t="s">
        <v>2098</v>
      </c>
    </row>
    <row r="222" spans="1:7" x14ac:dyDescent="0.25">
      <c r="A222" s="141" t="s">
        <v>2488</v>
      </c>
      <c r="B222" s="141" t="s">
        <v>2101</v>
      </c>
      <c r="C222" s="141">
        <v>25</v>
      </c>
      <c r="D222" s="141" t="s">
        <v>2135</v>
      </c>
      <c r="E222" s="141" t="s">
        <v>2096</v>
      </c>
      <c r="F222" s="141" t="s">
        <v>2097</v>
      </c>
      <c r="G222" s="141" t="s">
        <v>2136</v>
      </c>
    </row>
    <row r="223" spans="1:7" x14ac:dyDescent="0.25">
      <c r="A223" s="141" t="s">
        <v>2489</v>
      </c>
      <c r="B223" s="141" t="s">
        <v>2490</v>
      </c>
      <c r="C223" s="141">
        <v>48.67</v>
      </c>
      <c r="D223" s="141" t="s">
        <v>2166</v>
      </c>
      <c r="E223" s="141" t="s">
        <v>2096</v>
      </c>
      <c r="F223" s="141" t="s">
        <v>2097</v>
      </c>
      <c r="G223" s="141" t="s">
        <v>2122</v>
      </c>
    </row>
    <row r="224" spans="1:7" x14ac:dyDescent="0.25">
      <c r="A224" s="141" t="s">
        <v>2491</v>
      </c>
      <c r="B224" s="141" t="s">
        <v>2492</v>
      </c>
      <c r="C224" s="141">
        <v>19.87</v>
      </c>
      <c r="D224" s="141" t="s">
        <v>2228</v>
      </c>
      <c r="E224" s="141" t="s">
        <v>2096</v>
      </c>
      <c r="F224" s="141" t="s">
        <v>2097</v>
      </c>
      <c r="G224" s="141" t="s">
        <v>2229</v>
      </c>
    </row>
    <row r="225" spans="1:7" x14ac:dyDescent="0.25">
      <c r="A225" s="141" t="s">
        <v>1797</v>
      </c>
      <c r="B225" s="141" t="s">
        <v>2493</v>
      </c>
      <c r="C225" s="141">
        <v>11.5</v>
      </c>
      <c r="D225" s="141" t="s">
        <v>2228</v>
      </c>
      <c r="E225" s="141" t="s">
        <v>2096</v>
      </c>
      <c r="F225" s="141" t="s">
        <v>2097</v>
      </c>
      <c r="G225" s="141" t="s">
        <v>2229</v>
      </c>
    </row>
    <row r="226" spans="1:7" x14ac:dyDescent="0.25">
      <c r="A226" s="141" t="s">
        <v>1794</v>
      </c>
      <c r="B226" s="141" t="s">
        <v>2494</v>
      </c>
      <c r="C226" s="141">
        <v>16.5</v>
      </c>
      <c r="D226" s="141" t="s">
        <v>2228</v>
      </c>
      <c r="E226" s="141" t="s">
        <v>2096</v>
      </c>
      <c r="F226" s="141" t="s">
        <v>2097</v>
      </c>
      <c r="G226" s="141" t="s">
        <v>2229</v>
      </c>
    </row>
    <row r="227" spans="1:7" x14ac:dyDescent="0.25">
      <c r="A227" s="141" t="s">
        <v>1790</v>
      </c>
      <c r="B227" s="141" t="s">
        <v>2495</v>
      </c>
      <c r="C227" s="141">
        <v>8.5</v>
      </c>
      <c r="D227" s="141" t="s">
        <v>2228</v>
      </c>
      <c r="E227" s="141" t="s">
        <v>2096</v>
      </c>
      <c r="F227" s="141" t="s">
        <v>2097</v>
      </c>
      <c r="G227" s="141" t="s">
        <v>2229</v>
      </c>
    </row>
    <row r="228" spans="1:7" x14ac:dyDescent="0.25">
      <c r="A228" s="141" t="s">
        <v>1787</v>
      </c>
      <c r="B228" s="141" t="s">
        <v>2496</v>
      </c>
      <c r="C228" s="141">
        <v>24.3</v>
      </c>
      <c r="D228" s="141" t="s">
        <v>2228</v>
      </c>
      <c r="E228" s="141" t="s">
        <v>2096</v>
      </c>
      <c r="F228" s="141" t="s">
        <v>2097</v>
      </c>
      <c r="G228" s="141" t="s">
        <v>2229</v>
      </c>
    </row>
    <row r="229" spans="1:7" x14ac:dyDescent="0.25">
      <c r="A229" s="141" t="s">
        <v>2497</v>
      </c>
      <c r="B229" s="141" t="s">
        <v>2498</v>
      </c>
      <c r="C229" s="141">
        <v>124.87</v>
      </c>
      <c r="D229" s="141" t="s">
        <v>2228</v>
      </c>
      <c r="E229" s="141" t="s">
        <v>2096</v>
      </c>
      <c r="F229" s="141" t="s">
        <v>2097</v>
      </c>
      <c r="G229" s="141" t="s">
        <v>2229</v>
      </c>
    </row>
    <row r="230" spans="1:7" x14ac:dyDescent="0.25">
      <c r="A230" s="141" t="s">
        <v>1783</v>
      </c>
      <c r="B230" s="141" t="s">
        <v>2499</v>
      </c>
      <c r="C230" s="141">
        <v>42</v>
      </c>
      <c r="D230" s="141" t="s">
        <v>2116</v>
      </c>
      <c r="E230" s="141" t="s">
        <v>2096</v>
      </c>
      <c r="F230" s="141" t="s">
        <v>2097</v>
      </c>
      <c r="G230" s="141" t="s">
        <v>2119</v>
      </c>
    </row>
    <row r="231" spans="1:7" x14ac:dyDescent="0.25">
      <c r="A231" s="141" t="s">
        <v>2500</v>
      </c>
      <c r="B231" s="141" t="s">
        <v>2501</v>
      </c>
      <c r="C231" s="141">
        <v>1.5</v>
      </c>
      <c r="D231" s="141" t="s">
        <v>2336</v>
      </c>
      <c r="E231" s="141" t="s">
        <v>2096</v>
      </c>
      <c r="F231" s="141" t="s">
        <v>2097</v>
      </c>
      <c r="G231" s="141" t="s">
        <v>2337</v>
      </c>
    </row>
    <row r="232" spans="1:7" x14ac:dyDescent="0.25">
      <c r="A232" s="141" t="s">
        <v>2502</v>
      </c>
      <c r="B232" s="141" t="s">
        <v>2503</v>
      </c>
      <c r="C232" s="141">
        <v>2.25</v>
      </c>
      <c r="D232" s="141" t="s">
        <v>2336</v>
      </c>
      <c r="E232" s="141" t="s">
        <v>2096</v>
      </c>
      <c r="F232" s="141" t="s">
        <v>2097</v>
      </c>
      <c r="G232" s="141" t="s">
        <v>2337</v>
      </c>
    </row>
    <row r="233" spans="1:7" x14ac:dyDescent="0.25">
      <c r="A233" s="141" t="s">
        <v>2504</v>
      </c>
      <c r="B233" s="141" t="s">
        <v>2505</v>
      </c>
      <c r="C233" s="141">
        <v>20</v>
      </c>
      <c r="D233" s="141" t="s">
        <v>2135</v>
      </c>
      <c r="E233" s="141" t="s">
        <v>2096</v>
      </c>
      <c r="F233" s="141" t="s">
        <v>2097</v>
      </c>
      <c r="G233" s="141" t="s">
        <v>2136</v>
      </c>
    </row>
    <row r="234" spans="1:7" x14ac:dyDescent="0.25">
      <c r="A234" s="141" t="s">
        <v>2506</v>
      </c>
      <c r="B234" s="141" t="s">
        <v>2507</v>
      </c>
      <c r="C234" s="141">
        <v>1.5</v>
      </c>
      <c r="D234" s="141" t="s">
        <v>2095</v>
      </c>
      <c r="E234" s="141" t="s">
        <v>2096</v>
      </c>
      <c r="F234" s="141" t="s">
        <v>2097</v>
      </c>
      <c r="G234" s="141" t="s">
        <v>2098</v>
      </c>
    </row>
    <row r="235" spans="1:7" x14ac:dyDescent="0.25">
      <c r="A235" s="141" t="s">
        <v>2508</v>
      </c>
      <c r="B235" s="141" t="s">
        <v>2509</v>
      </c>
      <c r="C235" s="141">
        <v>0.19</v>
      </c>
      <c r="D235" s="141" t="s">
        <v>2336</v>
      </c>
      <c r="E235" s="141" t="s">
        <v>2096</v>
      </c>
      <c r="F235" s="141" t="s">
        <v>2097</v>
      </c>
      <c r="G235" s="141" t="s">
        <v>2337</v>
      </c>
    </row>
    <row r="236" spans="1:7" x14ac:dyDescent="0.25">
      <c r="A236" s="141" t="s">
        <v>2510</v>
      </c>
      <c r="B236" s="141" t="s">
        <v>2511</v>
      </c>
      <c r="C236" s="141">
        <v>1.5</v>
      </c>
      <c r="D236" s="141" t="s">
        <v>2095</v>
      </c>
      <c r="E236" s="141" t="s">
        <v>2096</v>
      </c>
      <c r="F236" s="141" t="s">
        <v>2097</v>
      </c>
      <c r="G236" s="141" t="s">
        <v>2098</v>
      </c>
    </row>
    <row r="237" spans="1:7" x14ac:dyDescent="0.25">
      <c r="A237" s="141" t="s">
        <v>2512</v>
      </c>
      <c r="B237" s="141" t="s">
        <v>2513</v>
      </c>
      <c r="C237" s="141">
        <v>1</v>
      </c>
      <c r="D237" s="141" t="s">
        <v>2095</v>
      </c>
      <c r="E237" s="141" t="s">
        <v>2096</v>
      </c>
      <c r="F237" s="141" t="s">
        <v>2097</v>
      </c>
      <c r="G237" s="141" t="s">
        <v>2098</v>
      </c>
    </row>
    <row r="238" spans="1:7" x14ac:dyDescent="0.25">
      <c r="A238" s="141" t="s">
        <v>2514</v>
      </c>
      <c r="B238" s="141" t="s">
        <v>2515</v>
      </c>
      <c r="C238" s="141">
        <v>1.49</v>
      </c>
      <c r="D238" s="141" t="s">
        <v>2095</v>
      </c>
      <c r="E238" s="141" t="s">
        <v>2096</v>
      </c>
      <c r="F238" s="141" t="s">
        <v>2097</v>
      </c>
      <c r="G238" s="141" t="s">
        <v>2098</v>
      </c>
    </row>
    <row r="239" spans="1:7" x14ac:dyDescent="0.25">
      <c r="A239" s="141" t="s">
        <v>2516</v>
      </c>
      <c r="B239" s="141" t="s">
        <v>2517</v>
      </c>
      <c r="C239" s="141">
        <v>26</v>
      </c>
      <c r="D239" s="141" t="s">
        <v>2228</v>
      </c>
      <c r="E239" s="141" t="s">
        <v>2096</v>
      </c>
      <c r="F239" s="141" t="s">
        <v>2097</v>
      </c>
      <c r="G239" s="141" t="s">
        <v>2229</v>
      </c>
    </row>
    <row r="240" spans="1:7" x14ac:dyDescent="0.25">
      <c r="A240" s="141" t="s">
        <v>2518</v>
      </c>
      <c r="B240" s="141" t="s">
        <v>2101</v>
      </c>
      <c r="C240" s="141">
        <v>44</v>
      </c>
      <c r="D240" s="141" t="s">
        <v>2166</v>
      </c>
      <c r="E240" s="141" t="s">
        <v>2096</v>
      </c>
      <c r="F240" s="141" t="s">
        <v>2097</v>
      </c>
      <c r="G240" s="141" t="s">
        <v>2122</v>
      </c>
    </row>
    <row r="241" spans="1:7" x14ac:dyDescent="0.25">
      <c r="A241" s="141" t="s">
        <v>2519</v>
      </c>
      <c r="B241" s="141" t="s">
        <v>2520</v>
      </c>
      <c r="C241" s="141">
        <v>1.9</v>
      </c>
      <c r="D241" s="141" t="s">
        <v>2336</v>
      </c>
      <c r="E241" s="141" t="s">
        <v>2096</v>
      </c>
      <c r="F241" s="141" t="s">
        <v>2097</v>
      </c>
      <c r="G241" s="141" t="s">
        <v>2337</v>
      </c>
    </row>
    <row r="242" spans="1:7" x14ac:dyDescent="0.25">
      <c r="A242" s="141" t="s">
        <v>1775</v>
      </c>
      <c r="B242" s="141" t="s">
        <v>2521</v>
      </c>
      <c r="C242" s="141">
        <v>10.8</v>
      </c>
      <c r="D242" s="141" t="s">
        <v>2336</v>
      </c>
      <c r="E242" s="141" t="s">
        <v>2096</v>
      </c>
      <c r="F242" s="141" t="s">
        <v>2097</v>
      </c>
      <c r="G242" s="141" t="s">
        <v>2337</v>
      </c>
    </row>
    <row r="243" spans="1:7" x14ac:dyDescent="0.25">
      <c r="A243" s="141" t="s">
        <v>2522</v>
      </c>
      <c r="B243" s="141" t="s">
        <v>2523</v>
      </c>
      <c r="C243" s="141">
        <v>48.6</v>
      </c>
      <c r="D243" s="141" t="s">
        <v>2524</v>
      </c>
      <c r="E243" s="141" t="s">
        <v>2096</v>
      </c>
      <c r="F243" s="141" t="s">
        <v>2097</v>
      </c>
      <c r="G243" s="141" t="s">
        <v>2525</v>
      </c>
    </row>
    <row r="244" spans="1:7" x14ac:dyDescent="0.25">
      <c r="A244" s="143" t="s">
        <v>2526</v>
      </c>
      <c r="B244" s="143" t="s">
        <v>2527</v>
      </c>
      <c r="C244" s="143">
        <v>129.94</v>
      </c>
      <c r="D244" s="141" t="s">
        <v>2173</v>
      </c>
      <c r="E244" s="144" t="s">
        <v>2528</v>
      </c>
      <c r="F244" s="141" t="s">
        <v>2118</v>
      </c>
      <c r="G244" s="141" t="s">
        <v>2291</v>
      </c>
    </row>
    <row r="245" spans="1:7" x14ac:dyDescent="0.25">
      <c r="A245" s="143" t="s">
        <v>2529</v>
      </c>
      <c r="B245" s="143" t="s">
        <v>2530</v>
      </c>
      <c r="C245" s="143">
        <v>194.28</v>
      </c>
      <c r="D245" s="141" t="s">
        <v>2173</v>
      </c>
      <c r="E245" s="144" t="s">
        <v>2528</v>
      </c>
      <c r="F245" s="141" t="s">
        <v>2118</v>
      </c>
      <c r="G245" s="141" t="s">
        <v>2291</v>
      </c>
    </row>
    <row r="246" spans="1:7" x14ac:dyDescent="0.25">
      <c r="A246" s="141" t="s">
        <v>1770</v>
      </c>
      <c r="B246" s="141" t="s">
        <v>2531</v>
      </c>
      <c r="C246" s="141">
        <v>1.5</v>
      </c>
      <c r="D246" s="141" t="s">
        <v>2095</v>
      </c>
      <c r="E246" s="141" t="s">
        <v>2096</v>
      </c>
      <c r="F246" s="141" t="s">
        <v>2097</v>
      </c>
      <c r="G246" s="141" t="s">
        <v>2098</v>
      </c>
    </row>
    <row r="247" spans="1:7" x14ac:dyDescent="0.25">
      <c r="A247" s="141" t="s">
        <v>2532</v>
      </c>
      <c r="B247" s="141" t="s">
        <v>2533</v>
      </c>
      <c r="C247" s="141">
        <v>0.99</v>
      </c>
      <c r="D247" s="141" t="s">
        <v>2152</v>
      </c>
      <c r="E247" s="141" t="s">
        <v>2096</v>
      </c>
      <c r="F247" s="141" t="s">
        <v>2097</v>
      </c>
      <c r="G247" s="141" t="s">
        <v>2153</v>
      </c>
    </row>
    <row r="248" spans="1:7" x14ac:dyDescent="0.25">
      <c r="A248" s="141" t="s">
        <v>1767</v>
      </c>
      <c r="B248" s="141" t="s">
        <v>2534</v>
      </c>
      <c r="C248" s="141">
        <v>2</v>
      </c>
      <c r="D248" s="141" t="s">
        <v>2152</v>
      </c>
      <c r="E248" s="141" t="s">
        <v>2096</v>
      </c>
      <c r="F248" s="141" t="s">
        <v>2097</v>
      </c>
      <c r="G248" s="141" t="s">
        <v>2153</v>
      </c>
    </row>
    <row r="249" spans="1:7" x14ac:dyDescent="0.25">
      <c r="A249" s="141" t="s">
        <v>1761</v>
      </c>
      <c r="B249" s="141" t="s">
        <v>2535</v>
      </c>
      <c r="C249" s="141">
        <v>1.25</v>
      </c>
      <c r="D249" s="141" t="s">
        <v>2228</v>
      </c>
      <c r="E249" s="141" t="s">
        <v>2096</v>
      </c>
      <c r="F249" s="141" t="s">
        <v>2097</v>
      </c>
      <c r="G249" s="141" t="s">
        <v>2229</v>
      </c>
    </row>
    <row r="250" spans="1:7" x14ac:dyDescent="0.25">
      <c r="A250" s="141" t="s">
        <v>2536</v>
      </c>
      <c r="B250" s="141" t="s">
        <v>2537</v>
      </c>
      <c r="C250" s="141">
        <v>125</v>
      </c>
      <c r="D250" s="141" t="s">
        <v>2095</v>
      </c>
      <c r="E250" s="141" t="s">
        <v>2096</v>
      </c>
      <c r="F250" s="141" t="s">
        <v>2097</v>
      </c>
      <c r="G250" s="141" t="s">
        <v>2098</v>
      </c>
    </row>
    <row r="251" spans="1:7" x14ac:dyDescent="0.25">
      <c r="A251" s="141" t="s">
        <v>2538</v>
      </c>
      <c r="B251" s="141" t="s">
        <v>2539</v>
      </c>
      <c r="C251" s="141">
        <v>45.6</v>
      </c>
      <c r="D251" s="141" t="s">
        <v>2095</v>
      </c>
      <c r="E251" s="141" t="s">
        <v>2096</v>
      </c>
      <c r="F251" s="141" t="s">
        <v>2097</v>
      </c>
      <c r="G251" s="141" t="s">
        <v>2098</v>
      </c>
    </row>
    <row r="252" spans="1:7" x14ac:dyDescent="0.25">
      <c r="A252" s="141" t="s">
        <v>1758</v>
      </c>
      <c r="B252" s="141" t="s">
        <v>2540</v>
      </c>
      <c r="C252" s="141">
        <v>6.4</v>
      </c>
      <c r="D252" s="141" t="s">
        <v>2152</v>
      </c>
      <c r="E252" s="141" t="s">
        <v>2096</v>
      </c>
      <c r="F252" s="141" t="s">
        <v>2097</v>
      </c>
      <c r="G252" s="141" t="s">
        <v>2153</v>
      </c>
    </row>
    <row r="253" spans="1:7" x14ac:dyDescent="0.25">
      <c r="A253" s="141" t="s">
        <v>2200</v>
      </c>
      <c r="B253" s="141" t="s">
        <v>2101</v>
      </c>
      <c r="C253" s="141">
        <v>20</v>
      </c>
      <c r="D253" s="141" t="s">
        <v>2541</v>
      </c>
      <c r="E253" s="141" t="s">
        <v>2150</v>
      </c>
      <c r="F253" s="141" t="s">
        <v>2097</v>
      </c>
      <c r="G253" s="141" t="s">
        <v>2122</v>
      </c>
    </row>
    <row r="254" spans="1:7" x14ac:dyDescent="0.25">
      <c r="A254" s="141" t="s">
        <v>2542</v>
      </c>
      <c r="B254" s="141" t="s">
        <v>2101</v>
      </c>
      <c r="C254" s="141">
        <v>20</v>
      </c>
      <c r="D254" s="141" t="s">
        <v>2541</v>
      </c>
      <c r="E254" s="141" t="s">
        <v>2150</v>
      </c>
      <c r="F254" s="141" t="s">
        <v>2097</v>
      </c>
      <c r="G254" s="141" t="s">
        <v>2122</v>
      </c>
    </row>
    <row r="255" spans="1:7" x14ac:dyDescent="0.25">
      <c r="A255" s="141" t="s">
        <v>2543</v>
      </c>
      <c r="B255" s="141" t="s">
        <v>2101</v>
      </c>
      <c r="C255" s="141">
        <v>20</v>
      </c>
      <c r="D255" s="141" t="s">
        <v>2541</v>
      </c>
      <c r="E255" s="141" t="s">
        <v>2150</v>
      </c>
      <c r="F255" s="141" t="s">
        <v>2097</v>
      </c>
      <c r="G255" s="141" t="s">
        <v>2122</v>
      </c>
    </row>
    <row r="256" spans="1:7" x14ac:dyDescent="0.25">
      <c r="A256" s="141" t="s">
        <v>2544</v>
      </c>
      <c r="B256" s="141" t="s">
        <v>2101</v>
      </c>
      <c r="C256" s="141">
        <v>20</v>
      </c>
      <c r="D256" s="141" t="s">
        <v>2541</v>
      </c>
      <c r="E256" s="141" t="s">
        <v>2150</v>
      </c>
      <c r="F256" s="141" t="s">
        <v>2097</v>
      </c>
      <c r="G256" s="141" t="s">
        <v>2122</v>
      </c>
    </row>
    <row r="257" spans="1:7" x14ac:dyDescent="0.25">
      <c r="A257" s="141" t="s">
        <v>2545</v>
      </c>
      <c r="B257" s="141" t="s">
        <v>2101</v>
      </c>
      <c r="C257" s="141">
        <v>31</v>
      </c>
      <c r="D257" s="141" t="s">
        <v>2546</v>
      </c>
      <c r="E257" s="141" t="s">
        <v>2150</v>
      </c>
      <c r="F257" s="141" t="s">
        <v>2097</v>
      </c>
      <c r="G257" s="141" t="s">
        <v>2136</v>
      </c>
    </row>
    <row r="258" spans="1:7" x14ac:dyDescent="0.25">
      <c r="A258" s="141" t="s">
        <v>2547</v>
      </c>
      <c r="B258" s="141" t="s">
        <v>2101</v>
      </c>
      <c r="C258" s="141">
        <v>94.936000000000007</v>
      </c>
      <c r="D258" s="141" t="s">
        <v>2173</v>
      </c>
      <c r="E258" s="141" t="s">
        <v>2096</v>
      </c>
      <c r="F258" s="141" t="s">
        <v>2097</v>
      </c>
      <c r="G258" s="141" t="s">
        <v>2174</v>
      </c>
    </row>
    <row r="259" spans="1:7" x14ac:dyDescent="0.25">
      <c r="A259" s="141" t="s">
        <v>361</v>
      </c>
      <c r="B259" s="141" t="s">
        <v>2548</v>
      </c>
      <c r="C259" s="141">
        <v>204.2</v>
      </c>
      <c r="D259" s="141" t="s">
        <v>2121</v>
      </c>
      <c r="E259" s="141" t="s">
        <v>2096</v>
      </c>
      <c r="F259" s="141" t="s">
        <v>2097</v>
      </c>
      <c r="G259" s="141" t="s">
        <v>2122</v>
      </c>
    </row>
    <row r="260" spans="1:7" x14ac:dyDescent="0.25">
      <c r="A260" s="141" t="s">
        <v>366</v>
      </c>
      <c r="B260" s="141" t="s">
        <v>2549</v>
      </c>
      <c r="C260" s="141">
        <v>202.7</v>
      </c>
      <c r="D260" s="141" t="s">
        <v>2121</v>
      </c>
      <c r="E260" s="141" t="s">
        <v>2096</v>
      </c>
      <c r="F260" s="141" t="s">
        <v>2097</v>
      </c>
      <c r="G260" s="141" t="s">
        <v>2122</v>
      </c>
    </row>
    <row r="261" spans="1:7" x14ac:dyDescent="0.25">
      <c r="A261" s="141" t="s">
        <v>369</v>
      </c>
      <c r="B261" s="141" t="s">
        <v>2550</v>
      </c>
      <c r="C261" s="141">
        <v>208.96</v>
      </c>
      <c r="D261" s="141" t="s">
        <v>2121</v>
      </c>
      <c r="E261" s="141" t="s">
        <v>2096</v>
      </c>
      <c r="F261" s="141" t="s">
        <v>2097</v>
      </c>
      <c r="G261" s="141" t="s">
        <v>2122</v>
      </c>
    </row>
    <row r="262" spans="1:7" x14ac:dyDescent="0.25">
      <c r="A262" s="141" t="s">
        <v>2551</v>
      </c>
      <c r="B262" s="141" t="s">
        <v>2552</v>
      </c>
      <c r="C262" s="141">
        <v>204.29</v>
      </c>
      <c r="D262" s="141" t="s">
        <v>2121</v>
      </c>
      <c r="E262" s="141" t="s">
        <v>2096</v>
      </c>
      <c r="F262" s="141" t="s">
        <v>2097</v>
      </c>
      <c r="G262" s="141" t="s">
        <v>2122</v>
      </c>
    </row>
    <row r="263" spans="1:7" x14ac:dyDescent="0.25">
      <c r="A263" s="141" t="s">
        <v>1753</v>
      </c>
      <c r="B263" s="141" t="s">
        <v>2553</v>
      </c>
      <c r="C263" s="141">
        <v>1.5</v>
      </c>
      <c r="D263" s="141" t="s">
        <v>2095</v>
      </c>
      <c r="E263" s="141" t="s">
        <v>2096</v>
      </c>
      <c r="F263" s="141" t="s">
        <v>2097</v>
      </c>
      <c r="G263" s="141" t="s">
        <v>2098</v>
      </c>
    </row>
    <row r="264" spans="1:7" x14ac:dyDescent="0.25">
      <c r="A264" s="141" t="s">
        <v>1748</v>
      </c>
      <c r="B264" s="141" t="s">
        <v>2554</v>
      </c>
      <c r="C264" s="141">
        <v>45</v>
      </c>
      <c r="D264" s="141" t="s">
        <v>2336</v>
      </c>
      <c r="E264" s="141" t="s">
        <v>2096</v>
      </c>
      <c r="F264" s="141" t="s">
        <v>2097</v>
      </c>
      <c r="G264" s="141" t="s">
        <v>2337</v>
      </c>
    </row>
    <row r="265" spans="1:7" x14ac:dyDescent="0.25">
      <c r="A265" s="141" t="s">
        <v>1745</v>
      </c>
      <c r="B265" s="141" t="s">
        <v>2555</v>
      </c>
      <c r="C265" s="141">
        <v>13</v>
      </c>
      <c r="D265" s="141" t="s">
        <v>2152</v>
      </c>
      <c r="E265" s="141" t="s">
        <v>2096</v>
      </c>
      <c r="F265" s="141" t="s">
        <v>2097</v>
      </c>
      <c r="G265" s="141" t="s">
        <v>2153</v>
      </c>
    </row>
    <row r="266" spans="1:7" x14ac:dyDescent="0.25">
      <c r="A266" s="141" t="s">
        <v>2556</v>
      </c>
      <c r="B266" s="141" t="s">
        <v>2557</v>
      </c>
      <c r="C266" s="141">
        <v>176.72</v>
      </c>
      <c r="D266" s="141" t="s">
        <v>2116</v>
      </c>
      <c r="E266" s="141" t="s">
        <v>2096</v>
      </c>
      <c r="F266" s="141" t="s">
        <v>2097</v>
      </c>
      <c r="G266" s="141" t="s">
        <v>2119</v>
      </c>
    </row>
    <row r="267" spans="1:7" x14ac:dyDescent="0.25">
      <c r="A267" s="141" t="s">
        <v>2558</v>
      </c>
      <c r="B267" s="141" t="s">
        <v>2559</v>
      </c>
      <c r="C267" s="141">
        <v>175.67</v>
      </c>
      <c r="D267" s="141" t="s">
        <v>2116</v>
      </c>
      <c r="E267" s="141" t="s">
        <v>2096</v>
      </c>
      <c r="F267" s="141" t="s">
        <v>2097</v>
      </c>
      <c r="G267" s="141" t="s">
        <v>2119</v>
      </c>
    </row>
    <row r="268" spans="1:7" x14ac:dyDescent="0.25">
      <c r="A268" s="141" t="s">
        <v>2560</v>
      </c>
      <c r="B268" s="141" t="s">
        <v>2561</v>
      </c>
      <c r="C268" s="141">
        <v>74.8</v>
      </c>
      <c r="D268" s="141" t="s">
        <v>2149</v>
      </c>
      <c r="E268" s="141" t="s">
        <v>2150</v>
      </c>
      <c r="F268" s="141" t="s">
        <v>2118</v>
      </c>
      <c r="G268" s="141" t="s">
        <v>2098</v>
      </c>
    </row>
    <row r="269" spans="1:7" x14ac:dyDescent="0.25">
      <c r="A269" s="141" t="s">
        <v>1741</v>
      </c>
      <c r="B269" s="141" t="s">
        <v>2562</v>
      </c>
      <c r="C269" s="141">
        <v>3.3</v>
      </c>
      <c r="D269" s="141" t="s">
        <v>2336</v>
      </c>
      <c r="E269" s="141" t="s">
        <v>2096</v>
      </c>
      <c r="F269" s="141" t="s">
        <v>2097</v>
      </c>
      <c r="G269" s="141" t="s">
        <v>2337</v>
      </c>
    </row>
    <row r="270" spans="1:7" x14ac:dyDescent="0.25">
      <c r="A270" s="141" t="s">
        <v>2563</v>
      </c>
      <c r="B270" s="141" t="s">
        <v>2564</v>
      </c>
      <c r="C270" s="141">
        <v>43</v>
      </c>
      <c r="D270" s="141" t="s">
        <v>2166</v>
      </c>
      <c r="E270" s="141" t="s">
        <v>2096</v>
      </c>
      <c r="F270" s="141" t="s">
        <v>2097</v>
      </c>
      <c r="G270" s="141" t="s">
        <v>2122</v>
      </c>
    </row>
    <row r="271" spans="1:7" x14ac:dyDescent="0.25">
      <c r="A271" s="141" t="s">
        <v>1738</v>
      </c>
      <c r="B271" s="141" t="s">
        <v>2565</v>
      </c>
      <c r="C271" s="141">
        <v>641</v>
      </c>
      <c r="D271" s="141" t="s">
        <v>2132</v>
      </c>
      <c r="E271" s="141" t="s">
        <v>2096</v>
      </c>
      <c r="F271" s="141" t="s">
        <v>2097</v>
      </c>
      <c r="G271" s="141" t="s">
        <v>2126</v>
      </c>
    </row>
    <row r="272" spans="1:7" x14ac:dyDescent="0.25">
      <c r="A272" s="141" t="s">
        <v>2566</v>
      </c>
      <c r="B272" s="141" t="s">
        <v>2567</v>
      </c>
      <c r="C272" s="141">
        <v>246.86</v>
      </c>
      <c r="D272" s="141" t="s">
        <v>2116</v>
      </c>
      <c r="E272" s="141" t="s">
        <v>2096</v>
      </c>
      <c r="F272" s="141" t="s">
        <v>2097</v>
      </c>
      <c r="G272" s="141" t="s">
        <v>2119</v>
      </c>
    </row>
    <row r="273" spans="1:7" x14ac:dyDescent="0.25">
      <c r="A273" s="141" t="s">
        <v>1733</v>
      </c>
      <c r="B273" s="141" t="s">
        <v>2568</v>
      </c>
      <c r="C273" s="141">
        <v>10</v>
      </c>
      <c r="D273" s="141" t="s">
        <v>2108</v>
      </c>
      <c r="E273" s="141" t="s">
        <v>2096</v>
      </c>
      <c r="F273" s="141" t="s">
        <v>2097</v>
      </c>
      <c r="G273" s="141" t="s">
        <v>2109</v>
      </c>
    </row>
    <row r="274" spans="1:7" x14ac:dyDescent="0.25">
      <c r="A274" s="141" t="s">
        <v>2569</v>
      </c>
      <c r="B274" s="141" t="s">
        <v>2570</v>
      </c>
      <c r="C274" s="141">
        <v>10.5</v>
      </c>
      <c r="D274" s="141" t="s">
        <v>2108</v>
      </c>
      <c r="E274" s="141" t="s">
        <v>2096</v>
      </c>
      <c r="F274" s="141" t="s">
        <v>2097</v>
      </c>
      <c r="G274" s="141" t="s">
        <v>2109</v>
      </c>
    </row>
    <row r="275" spans="1:7" x14ac:dyDescent="0.25">
      <c r="A275" s="141" t="s">
        <v>1727</v>
      </c>
      <c r="B275" s="141" t="s">
        <v>2571</v>
      </c>
      <c r="C275" s="141">
        <v>14</v>
      </c>
      <c r="D275" s="141" t="s">
        <v>2108</v>
      </c>
      <c r="E275" s="141" t="s">
        <v>2096</v>
      </c>
      <c r="F275" s="141" t="s">
        <v>2097</v>
      </c>
      <c r="G275" s="141" t="s">
        <v>2109</v>
      </c>
    </row>
    <row r="276" spans="1:7" x14ac:dyDescent="0.25">
      <c r="A276" s="141" t="s">
        <v>2572</v>
      </c>
      <c r="B276" s="141" t="s">
        <v>2573</v>
      </c>
      <c r="C276" s="141">
        <v>3</v>
      </c>
      <c r="D276" s="141" t="s">
        <v>2152</v>
      </c>
      <c r="E276" s="141" t="s">
        <v>2096</v>
      </c>
      <c r="F276" s="141" t="s">
        <v>2097</v>
      </c>
      <c r="G276" s="141" t="s">
        <v>2153</v>
      </c>
    </row>
    <row r="277" spans="1:7" x14ac:dyDescent="0.25">
      <c r="A277" s="141" t="s">
        <v>2574</v>
      </c>
      <c r="B277" s="141" t="s">
        <v>2575</v>
      </c>
      <c r="C277" s="141">
        <v>60</v>
      </c>
      <c r="D277" s="141" t="s">
        <v>2108</v>
      </c>
      <c r="E277" s="141" t="s">
        <v>2096</v>
      </c>
      <c r="F277" s="141" t="s">
        <v>2097</v>
      </c>
      <c r="G277" s="141" t="s">
        <v>2109</v>
      </c>
    </row>
    <row r="278" spans="1:7" x14ac:dyDescent="0.25">
      <c r="A278" s="141" t="s">
        <v>2576</v>
      </c>
      <c r="B278" s="141" t="s">
        <v>2577</v>
      </c>
      <c r="C278" s="141">
        <v>10.9</v>
      </c>
      <c r="D278" s="141" t="s">
        <v>2152</v>
      </c>
      <c r="E278" s="141" t="s">
        <v>2096</v>
      </c>
      <c r="F278" s="141" t="s">
        <v>2097</v>
      </c>
      <c r="G278" s="141" t="s">
        <v>2153</v>
      </c>
    </row>
    <row r="279" spans="1:7" x14ac:dyDescent="0.25">
      <c r="A279" s="141" t="s">
        <v>2578</v>
      </c>
      <c r="B279" s="141" t="s">
        <v>2579</v>
      </c>
      <c r="C279" s="141">
        <v>2.9</v>
      </c>
      <c r="D279" s="141" t="s">
        <v>2108</v>
      </c>
      <c r="E279" s="141" t="s">
        <v>2096</v>
      </c>
      <c r="F279" s="141" t="s">
        <v>2097</v>
      </c>
      <c r="G279" s="141" t="s">
        <v>2109</v>
      </c>
    </row>
    <row r="280" spans="1:7" x14ac:dyDescent="0.25">
      <c r="A280" s="141" t="s">
        <v>2580</v>
      </c>
      <c r="B280" s="141" t="s">
        <v>2581</v>
      </c>
      <c r="C280" s="141">
        <v>11.94</v>
      </c>
      <c r="D280" s="141" t="s">
        <v>2152</v>
      </c>
      <c r="E280" s="141" t="s">
        <v>2096</v>
      </c>
      <c r="F280" s="141" t="s">
        <v>2097</v>
      </c>
      <c r="G280" s="141" t="s">
        <v>2153</v>
      </c>
    </row>
    <row r="281" spans="1:7" x14ac:dyDescent="0.25">
      <c r="A281" s="141" t="s">
        <v>1721</v>
      </c>
      <c r="B281" s="141" t="s">
        <v>2582</v>
      </c>
      <c r="C281" s="141">
        <v>155</v>
      </c>
      <c r="D281" s="141" t="s">
        <v>2095</v>
      </c>
      <c r="E281" s="141" t="s">
        <v>2096</v>
      </c>
      <c r="F281" s="141" t="s">
        <v>2097</v>
      </c>
      <c r="G281" s="141" t="s">
        <v>2098</v>
      </c>
    </row>
    <row r="282" spans="1:7" x14ac:dyDescent="0.25">
      <c r="A282" s="141" t="s">
        <v>2583</v>
      </c>
      <c r="B282" s="141" t="s">
        <v>2584</v>
      </c>
      <c r="C282" s="141">
        <v>92</v>
      </c>
      <c r="D282" s="141" t="s">
        <v>2095</v>
      </c>
      <c r="E282" s="141" t="s">
        <v>2096</v>
      </c>
      <c r="F282" s="141" t="s">
        <v>2097</v>
      </c>
      <c r="G282" s="141" t="s">
        <v>2098</v>
      </c>
    </row>
    <row r="283" spans="1:7" x14ac:dyDescent="0.25">
      <c r="A283" s="141" t="s">
        <v>1717</v>
      </c>
      <c r="B283" s="141" t="s">
        <v>2585</v>
      </c>
      <c r="C283" s="141">
        <v>10</v>
      </c>
      <c r="D283" s="141" t="s">
        <v>2095</v>
      </c>
      <c r="E283" s="141" t="s">
        <v>2096</v>
      </c>
      <c r="F283" s="141" t="s">
        <v>2097</v>
      </c>
      <c r="G283" s="141" t="s">
        <v>2098</v>
      </c>
    </row>
    <row r="284" spans="1:7" x14ac:dyDescent="0.25">
      <c r="A284" s="141" t="s">
        <v>1710</v>
      </c>
      <c r="B284" s="141" t="s">
        <v>2586</v>
      </c>
      <c r="C284" s="141">
        <v>48</v>
      </c>
      <c r="D284" s="141" t="s">
        <v>2095</v>
      </c>
      <c r="E284" s="141" t="s">
        <v>2096</v>
      </c>
      <c r="F284" s="141" t="s">
        <v>2097</v>
      </c>
      <c r="G284" s="141" t="s">
        <v>2098</v>
      </c>
    </row>
    <row r="285" spans="1:7" x14ac:dyDescent="0.25">
      <c r="A285" s="141" t="s">
        <v>2587</v>
      </c>
      <c r="B285" s="141" t="s">
        <v>2587</v>
      </c>
      <c r="C285" s="141">
        <v>26</v>
      </c>
      <c r="D285" s="141" t="s">
        <v>2102</v>
      </c>
      <c r="E285" s="141" t="s">
        <v>2103</v>
      </c>
      <c r="F285" s="141" t="s">
        <v>2097</v>
      </c>
      <c r="G285" s="141" t="s">
        <v>2098</v>
      </c>
    </row>
    <row r="286" spans="1:7" x14ac:dyDescent="0.25">
      <c r="A286" s="141" t="s">
        <v>2588</v>
      </c>
      <c r="B286" s="141" t="s">
        <v>2588</v>
      </c>
      <c r="C286" s="141">
        <v>27</v>
      </c>
      <c r="D286" s="141" t="s">
        <v>2102</v>
      </c>
      <c r="E286" s="141" t="s">
        <v>2103</v>
      </c>
      <c r="F286" s="141" t="s">
        <v>2097</v>
      </c>
      <c r="G286" s="141" t="s">
        <v>2098</v>
      </c>
    </row>
    <row r="287" spans="1:7" x14ac:dyDescent="0.25">
      <c r="A287" s="141" t="s">
        <v>2589</v>
      </c>
      <c r="B287" s="141" t="s">
        <v>2589</v>
      </c>
      <c r="C287" s="141">
        <v>26</v>
      </c>
      <c r="D287" s="141" t="s">
        <v>2102</v>
      </c>
      <c r="E287" s="141" t="s">
        <v>2103</v>
      </c>
      <c r="F287" s="141" t="s">
        <v>2097</v>
      </c>
      <c r="G287" s="141" t="s">
        <v>2098</v>
      </c>
    </row>
    <row r="288" spans="1:7" x14ac:dyDescent="0.25">
      <c r="A288" s="141" t="s">
        <v>2590</v>
      </c>
      <c r="B288" s="141" t="s">
        <v>2590</v>
      </c>
      <c r="C288" s="141">
        <v>28</v>
      </c>
      <c r="D288" s="141" t="s">
        <v>2102</v>
      </c>
      <c r="E288" s="141" t="s">
        <v>2103</v>
      </c>
      <c r="F288" s="141" t="s">
        <v>2097</v>
      </c>
      <c r="G288" s="141" t="s">
        <v>2098</v>
      </c>
    </row>
    <row r="289" spans="1:7" x14ac:dyDescent="0.25">
      <c r="A289" s="141" t="s">
        <v>2591</v>
      </c>
      <c r="B289" s="141" t="s">
        <v>2591</v>
      </c>
      <c r="C289" s="141">
        <v>25</v>
      </c>
      <c r="D289" s="141" t="s">
        <v>2102</v>
      </c>
      <c r="E289" s="141" t="s">
        <v>2103</v>
      </c>
      <c r="F289" s="141" t="s">
        <v>2097</v>
      </c>
      <c r="G289" s="141" t="s">
        <v>2098</v>
      </c>
    </row>
    <row r="290" spans="1:7" x14ac:dyDescent="0.25">
      <c r="A290" s="141" t="s">
        <v>2592</v>
      </c>
      <c r="B290" s="141" t="s">
        <v>2592</v>
      </c>
      <c r="C290" s="141">
        <v>26</v>
      </c>
      <c r="D290" s="141" t="s">
        <v>2102</v>
      </c>
      <c r="E290" s="141" t="s">
        <v>2103</v>
      </c>
      <c r="F290" s="141" t="s">
        <v>2097</v>
      </c>
      <c r="G290" s="141" t="s">
        <v>2098</v>
      </c>
    </row>
    <row r="291" spans="1:7" x14ac:dyDescent="0.25">
      <c r="A291" s="141" t="s">
        <v>2593</v>
      </c>
      <c r="B291" s="141" t="s">
        <v>2593</v>
      </c>
      <c r="C291" s="141">
        <v>27</v>
      </c>
      <c r="D291" s="141" t="s">
        <v>2102</v>
      </c>
      <c r="E291" s="141" t="s">
        <v>2103</v>
      </c>
      <c r="F291" s="141" t="s">
        <v>2097</v>
      </c>
      <c r="G291" s="141" t="s">
        <v>2098</v>
      </c>
    </row>
    <row r="292" spans="1:7" x14ac:dyDescent="0.25">
      <c r="A292" s="141" t="s">
        <v>2594</v>
      </c>
      <c r="B292" s="141" t="s">
        <v>2594</v>
      </c>
      <c r="C292" s="141">
        <v>26</v>
      </c>
      <c r="D292" s="141" t="s">
        <v>2102</v>
      </c>
      <c r="E292" s="141" t="s">
        <v>2103</v>
      </c>
      <c r="F292" s="141" t="s">
        <v>2097</v>
      </c>
      <c r="G292" s="141" t="s">
        <v>2098</v>
      </c>
    </row>
    <row r="293" spans="1:7" x14ac:dyDescent="0.25">
      <c r="A293" s="141" t="s">
        <v>2595</v>
      </c>
      <c r="B293" s="141" t="s">
        <v>2595</v>
      </c>
      <c r="C293" s="141">
        <v>24</v>
      </c>
      <c r="D293" s="141" t="s">
        <v>2102</v>
      </c>
      <c r="E293" s="141" t="s">
        <v>2103</v>
      </c>
      <c r="F293" s="141" t="s">
        <v>2097</v>
      </c>
      <c r="G293" s="141" t="s">
        <v>2098</v>
      </c>
    </row>
    <row r="294" spans="1:7" x14ac:dyDescent="0.25">
      <c r="A294" s="141" t="s">
        <v>2596</v>
      </c>
      <c r="B294" s="141" t="s">
        <v>2596</v>
      </c>
      <c r="C294" s="141">
        <v>20</v>
      </c>
      <c r="D294" s="141" t="s">
        <v>2102</v>
      </c>
      <c r="E294" s="141" t="s">
        <v>2103</v>
      </c>
      <c r="F294" s="141" t="s">
        <v>2097</v>
      </c>
      <c r="G294" s="141" t="s">
        <v>2098</v>
      </c>
    </row>
    <row r="295" spans="1:7" x14ac:dyDescent="0.25">
      <c r="A295" s="141" t="s">
        <v>1705</v>
      </c>
      <c r="B295" s="141" t="s">
        <v>2597</v>
      </c>
      <c r="C295" s="141">
        <v>20</v>
      </c>
      <c r="D295" s="141" t="s">
        <v>2095</v>
      </c>
      <c r="E295" s="141" t="s">
        <v>2096</v>
      </c>
      <c r="F295" s="141" t="s">
        <v>2097</v>
      </c>
      <c r="G295" s="141" t="s">
        <v>2098</v>
      </c>
    </row>
    <row r="296" spans="1:7" x14ac:dyDescent="0.25">
      <c r="A296" s="141" t="s">
        <v>2598</v>
      </c>
      <c r="B296" s="141" t="s">
        <v>2599</v>
      </c>
      <c r="C296" s="141">
        <v>11</v>
      </c>
      <c r="D296" s="141" t="s">
        <v>2095</v>
      </c>
      <c r="E296" s="141" t="s">
        <v>2096</v>
      </c>
      <c r="F296" s="141" t="s">
        <v>2097</v>
      </c>
      <c r="G296" s="141" t="s">
        <v>2098</v>
      </c>
    </row>
    <row r="297" spans="1:7" x14ac:dyDescent="0.25">
      <c r="A297" s="141" t="s">
        <v>2600</v>
      </c>
      <c r="B297" s="141" t="s">
        <v>2101</v>
      </c>
      <c r="C297" s="141">
        <v>9.5</v>
      </c>
      <c r="D297" s="141" t="s">
        <v>2601</v>
      </c>
      <c r="E297" s="141" t="s">
        <v>2444</v>
      </c>
      <c r="F297" s="141" t="s">
        <v>2097</v>
      </c>
      <c r="G297" s="141" t="s">
        <v>2098</v>
      </c>
    </row>
    <row r="298" spans="1:7" x14ac:dyDescent="0.25">
      <c r="A298" s="141" t="s">
        <v>2602</v>
      </c>
      <c r="B298" s="141" t="s">
        <v>2603</v>
      </c>
      <c r="C298" s="141">
        <v>0.99</v>
      </c>
      <c r="D298" s="141" t="s">
        <v>2095</v>
      </c>
      <c r="E298" s="141" t="s">
        <v>2096</v>
      </c>
      <c r="F298" s="141" t="s">
        <v>2097</v>
      </c>
      <c r="G298" s="141" t="s">
        <v>2098</v>
      </c>
    </row>
    <row r="299" spans="1:7" x14ac:dyDescent="0.25">
      <c r="A299" s="141" t="s">
        <v>2604</v>
      </c>
      <c r="B299" s="141" t="s">
        <v>2605</v>
      </c>
      <c r="C299" s="141">
        <v>28</v>
      </c>
      <c r="D299" s="141" t="s">
        <v>2125</v>
      </c>
      <c r="E299" s="141" t="s">
        <v>2096</v>
      </c>
      <c r="F299" s="141" t="s">
        <v>2097</v>
      </c>
      <c r="G299" s="141" t="s">
        <v>2126</v>
      </c>
    </row>
    <row r="300" spans="1:7" x14ac:dyDescent="0.25">
      <c r="A300" s="141" t="s">
        <v>2606</v>
      </c>
      <c r="B300" s="141" t="s">
        <v>2607</v>
      </c>
      <c r="C300" s="141">
        <v>4.3</v>
      </c>
      <c r="D300" s="141" t="s">
        <v>2336</v>
      </c>
      <c r="E300" s="141" t="s">
        <v>2096</v>
      </c>
      <c r="F300" s="141" t="s">
        <v>2097</v>
      </c>
      <c r="G300" s="141" t="s">
        <v>2337</v>
      </c>
    </row>
    <row r="301" spans="1:7" x14ac:dyDescent="0.25">
      <c r="A301" s="141" t="s">
        <v>2608</v>
      </c>
      <c r="B301" s="141" t="s">
        <v>2101</v>
      </c>
      <c r="C301" s="141">
        <v>534.6</v>
      </c>
      <c r="D301" s="141" t="s">
        <v>2443</v>
      </c>
      <c r="E301" s="141" t="s">
        <v>2444</v>
      </c>
      <c r="F301" s="141" t="s">
        <v>2097</v>
      </c>
      <c r="G301" s="141" t="s">
        <v>2126</v>
      </c>
    </row>
    <row r="302" spans="1:7" x14ac:dyDescent="0.25">
      <c r="A302" s="141" t="s">
        <v>2609</v>
      </c>
      <c r="B302" s="141" t="s">
        <v>2610</v>
      </c>
      <c r="C302" s="141">
        <v>5.3</v>
      </c>
      <c r="D302" s="141" t="s">
        <v>2152</v>
      </c>
      <c r="E302" s="141" t="s">
        <v>2096</v>
      </c>
      <c r="F302" s="141" t="s">
        <v>2097</v>
      </c>
      <c r="G302" s="141" t="s">
        <v>2153</v>
      </c>
    </row>
    <row r="303" spans="1:7" x14ac:dyDescent="0.25">
      <c r="A303" s="141" t="s">
        <v>2611</v>
      </c>
      <c r="B303" s="141" t="s">
        <v>2612</v>
      </c>
      <c r="C303" s="141">
        <v>6.89</v>
      </c>
      <c r="D303" s="141" t="s">
        <v>2116</v>
      </c>
      <c r="E303" s="141" t="s">
        <v>2096</v>
      </c>
      <c r="F303" s="141" t="s">
        <v>2097</v>
      </c>
      <c r="G303" s="141" t="s">
        <v>2119</v>
      </c>
    </row>
    <row r="304" spans="1:7" x14ac:dyDescent="0.25">
      <c r="A304" s="141" t="s">
        <v>2613</v>
      </c>
      <c r="B304" s="141" t="s">
        <v>2614</v>
      </c>
      <c r="C304" s="141">
        <v>2.8</v>
      </c>
      <c r="D304" s="141" t="s">
        <v>2116</v>
      </c>
      <c r="E304" s="141" t="s">
        <v>2096</v>
      </c>
      <c r="F304" s="141" t="s">
        <v>2097</v>
      </c>
      <c r="G304" s="141" t="s">
        <v>2119</v>
      </c>
    </row>
    <row r="305" spans="1:7" x14ac:dyDescent="0.25">
      <c r="A305" s="141" t="s">
        <v>2615</v>
      </c>
      <c r="B305" s="141" t="s">
        <v>2616</v>
      </c>
      <c r="C305" s="141">
        <v>5.5</v>
      </c>
      <c r="D305" s="141" t="s">
        <v>2152</v>
      </c>
      <c r="E305" s="141" t="s">
        <v>2096</v>
      </c>
      <c r="F305" s="141" t="s">
        <v>2097</v>
      </c>
      <c r="G305" s="141" t="s">
        <v>2153</v>
      </c>
    </row>
    <row r="306" spans="1:7" x14ac:dyDescent="0.25">
      <c r="A306" s="141" t="s">
        <v>2617</v>
      </c>
      <c r="B306" s="141" t="s">
        <v>2618</v>
      </c>
      <c r="C306" s="141">
        <v>2</v>
      </c>
      <c r="D306" s="141" t="s">
        <v>2116</v>
      </c>
      <c r="E306" s="141" t="s">
        <v>2096</v>
      </c>
      <c r="F306" s="141" t="s">
        <v>2097</v>
      </c>
      <c r="G306" s="141" t="s">
        <v>2119</v>
      </c>
    </row>
    <row r="307" spans="1:7" x14ac:dyDescent="0.25">
      <c r="A307" s="141" t="s">
        <v>1702</v>
      </c>
      <c r="B307" s="141" t="s">
        <v>2619</v>
      </c>
      <c r="C307" s="141">
        <v>2</v>
      </c>
      <c r="D307" s="141" t="s">
        <v>2152</v>
      </c>
      <c r="E307" s="141" t="s">
        <v>2096</v>
      </c>
      <c r="F307" s="141" t="s">
        <v>2097</v>
      </c>
      <c r="G307" s="141" t="s">
        <v>2153</v>
      </c>
    </row>
    <row r="308" spans="1:7" x14ac:dyDescent="0.25">
      <c r="A308" s="141" t="s">
        <v>2620</v>
      </c>
      <c r="B308" s="141" t="s">
        <v>2621</v>
      </c>
      <c r="C308" s="141">
        <v>6.1</v>
      </c>
      <c r="D308" s="141" t="s">
        <v>2336</v>
      </c>
      <c r="E308" s="141" t="s">
        <v>2096</v>
      </c>
      <c r="F308" s="141" t="s">
        <v>2097</v>
      </c>
      <c r="G308" s="141" t="s">
        <v>2229</v>
      </c>
    </row>
    <row r="309" spans="1:7" x14ac:dyDescent="0.25">
      <c r="A309" s="141" t="s">
        <v>2622</v>
      </c>
      <c r="B309" s="141" t="s">
        <v>2623</v>
      </c>
      <c r="C309" s="141">
        <v>139</v>
      </c>
      <c r="D309" s="141" t="s">
        <v>2095</v>
      </c>
      <c r="E309" s="141" t="s">
        <v>2096</v>
      </c>
      <c r="F309" s="141" t="s">
        <v>2097</v>
      </c>
      <c r="G309" s="141" t="s">
        <v>2098</v>
      </c>
    </row>
    <row r="310" spans="1:7" x14ac:dyDescent="0.25">
      <c r="A310" s="141" t="s">
        <v>2624</v>
      </c>
      <c r="B310" s="141" t="s">
        <v>2625</v>
      </c>
      <c r="C310" s="141">
        <v>2</v>
      </c>
      <c r="D310" s="141" t="s">
        <v>2095</v>
      </c>
      <c r="E310" s="141" t="s">
        <v>2096</v>
      </c>
      <c r="F310" s="141" t="s">
        <v>2097</v>
      </c>
      <c r="G310" s="141" t="s">
        <v>2098</v>
      </c>
    </row>
    <row r="311" spans="1:7" x14ac:dyDescent="0.25">
      <c r="A311" s="141" t="s">
        <v>2626</v>
      </c>
      <c r="B311" s="141" t="s">
        <v>2627</v>
      </c>
      <c r="C311" s="141">
        <v>5</v>
      </c>
      <c r="D311" s="141" t="s">
        <v>2095</v>
      </c>
      <c r="E311" s="141" t="s">
        <v>2096</v>
      </c>
      <c r="F311" s="141" t="s">
        <v>2097</v>
      </c>
      <c r="G311" s="141" t="s">
        <v>2098</v>
      </c>
    </row>
    <row r="312" spans="1:7" x14ac:dyDescent="0.25">
      <c r="A312" s="141" t="s">
        <v>2628</v>
      </c>
      <c r="B312" s="141" t="s">
        <v>2629</v>
      </c>
      <c r="C312" s="141">
        <v>4.32</v>
      </c>
      <c r="D312" s="141" t="s">
        <v>2095</v>
      </c>
      <c r="E312" s="141" t="s">
        <v>2096</v>
      </c>
      <c r="F312" s="141" t="s">
        <v>2097</v>
      </c>
      <c r="G312" s="141" t="s">
        <v>2098</v>
      </c>
    </row>
    <row r="313" spans="1:7" x14ac:dyDescent="0.25">
      <c r="A313" s="141" t="s">
        <v>2630</v>
      </c>
      <c r="B313" s="141" t="s">
        <v>2631</v>
      </c>
      <c r="C313" s="141">
        <v>2.83</v>
      </c>
      <c r="D313" s="141" t="s">
        <v>2152</v>
      </c>
      <c r="E313" s="141" t="s">
        <v>2096</v>
      </c>
      <c r="F313" s="141" t="s">
        <v>2097</v>
      </c>
      <c r="G313" s="141" t="s">
        <v>2153</v>
      </c>
    </row>
    <row r="314" spans="1:7" x14ac:dyDescent="0.25">
      <c r="A314" s="141" t="s">
        <v>1699</v>
      </c>
      <c r="B314" s="141" t="s">
        <v>2632</v>
      </c>
      <c r="C314" s="141">
        <v>70.400000000000006</v>
      </c>
      <c r="D314" s="141" t="s">
        <v>2116</v>
      </c>
      <c r="E314" s="141" t="s">
        <v>2096</v>
      </c>
      <c r="F314" s="141" t="s">
        <v>2097</v>
      </c>
      <c r="G314" s="141" t="s">
        <v>2119</v>
      </c>
    </row>
    <row r="315" spans="1:7" x14ac:dyDescent="0.25">
      <c r="A315" s="143" t="s">
        <v>2633</v>
      </c>
      <c r="B315" s="143" t="s">
        <v>2634</v>
      </c>
      <c r="C315" s="143">
        <v>200</v>
      </c>
      <c r="D315" s="141" t="s">
        <v>2135</v>
      </c>
      <c r="E315" s="144" t="s">
        <v>2096</v>
      </c>
      <c r="F315" s="143" t="s">
        <v>2097</v>
      </c>
      <c r="G315" s="141" t="s">
        <v>2136</v>
      </c>
    </row>
    <row r="316" spans="1:7" x14ac:dyDescent="0.25">
      <c r="A316" s="145" t="s">
        <v>1387</v>
      </c>
      <c r="B316" s="146" t="s">
        <v>2635</v>
      </c>
      <c r="C316" s="147">
        <v>150</v>
      </c>
      <c r="D316" s="141" t="s">
        <v>2135</v>
      </c>
      <c r="E316" s="144" t="s">
        <v>2096</v>
      </c>
      <c r="F316" s="143" t="s">
        <v>2097</v>
      </c>
      <c r="G316" s="141" t="s">
        <v>2136</v>
      </c>
    </row>
    <row r="317" spans="1:7" x14ac:dyDescent="0.25">
      <c r="A317" s="141" t="s">
        <v>1691</v>
      </c>
      <c r="B317" s="141" t="s">
        <v>2636</v>
      </c>
      <c r="C317" s="141">
        <v>0.9</v>
      </c>
      <c r="D317" s="141" t="s">
        <v>2152</v>
      </c>
      <c r="E317" s="141" t="s">
        <v>2096</v>
      </c>
      <c r="F317" s="141" t="s">
        <v>2097</v>
      </c>
      <c r="G317" s="141" t="s">
        <v>2153</v>
      </c>
    </row>
    <row r="318" spans="1:7" x14ac:dyDescent="0.25">
      <c r="A318" s="141" t="s">
        <v>524</v>
      </c>
      <c r="B318" s="141" t="s">
        <v>2637</v>
      </c>
      <c r="C318" s="141">
        <v>3.2</v>
      </c>
      <c r="D318" s="141" t="s">
        <v>2116</v>
      </c>
      <c r="E318" s="141" t="s">
        <v>2096</v>
      </c>
      <c r="F318" s="141" t="s">
        <v>2097</v>
      </c>
      <c r="G318" s="141" t="s">
        <v>2119</v>
      </c>
    </row>
    <row r="319" spans="1:7" x14ac:dyDescent="0.25">
      <c r="A319" s="141" t="s">
        <v>1686</v>
      </c>
      <c r="B319" s="141" t="s">
        <v>2638</v>
      </c>
      <c r="C319" s="141">
        <v>4.2</v>
      </c>
      <c r="D319" s="141" t="s">
        <v>2116</v>
      </c>
      <c r="E319" s="141" t="s">
        <v>2096</v>
      </c>
      <c r="F319" s="141" t="s">
        <v>2097</v>
      </c>
      <c r="G319" s="141" t="s">
        <v>2119</v>
      </c>
    </row>
    <row r="320" spans="1:7" x14ac:dyDescent="0.25">
      <c r="A320" s="141" t="s">
        <v>1683</v>
      </c>
      <c r="B320" s="141" t="s">
        <v>2639</v>
      </c>
      <c r="C320" s="141">
        <v>240</v>
      </c>
      <c r="D320" s="141" t="s">
        <v>2228</v>
      </c>
      <c r="E320" s="141" t="s">
        <v>2096</v>
      </c>
      <c r="F320" s="141" t="s">
        <v>2097</v>
      </c>
      <c r="G320" s="141" t="s">
        <v>2229</v>
      </c>
    </row>
    <row r="321" spans="1:7" x14ac:dyDescent="0.25">
      <c r="A321" s="141" t="s">
        <v>2640</v>
      </c>
      <c r="B321" s="141" t="s">
        <v>2101</v>
      </c>
      <c r="C321" s="141">
        <v>20</v>
      </c>
      <c r="D321" s="141" t="s">
        <v>2095</v>
      </c>
      <c r="E321" s="141" t="s">
        <v>2096</v>
      </c>
      <c r="F321" s="141" t="s">
        <v>2097</v>
      </c>
      <c r="G321" s="141" t="s">
        <v>2098</v>
      </c>
    </row>
    <row r="322" spans="1:7" x14ac:dyDescent="0.25">
      <c r="A322" s="141" t="s">
        <v>2641</v>
      </c>
      <c r="B322" s="141" t="s">
        <v>2101</v>
      </c>
      <c r="C322" s="141">
        <v>20</v>
      </c>
      <c r="D322" s="141" t="s">
        <v>2135</v>
      </c>
      <c r="E322" s="141" t="s">
        <v>2096</v>
      </c>
      <c r="F322" s="141" t="s">
        <v>2097</v>
      </c>
      <c r="G322" s="141" t="s">
        <v>2136</v>
      </c>
    </row>
    <row r="323" spans="1:7" x14ac:dyDescent="0.25">
      <c r="A323" s="141" t="s">
        <v>2642</v>
      </c>
      <c r="B323" s="141" t="s">
        <v>2643</v>
      </c>
      <c r="C323" s="141">
        <v>50</v>
      </c>
      <c r="D323" s="141" t="s">
        <v>2173</v>
      </c>
      <c r="E323" s="141" t="s">
        <v>2096</v>
      </c>
      <c r="F323" s="141" t="s">
        <v>2097</v>
      </c>
      <c r="G323" s="141" t="s">
        <v>2174</v>
      </c>
    </row>
    <row r="324" spans="1:7" x14ac:dyDescent="0.25">
      <c r="A324" s="141" t="s">
        <v>2644</v>
      </c>
      <c r="B324" s="141" t="s">
        <v>2645</v>
      </c>
      <c r="C324" s="141">
        <v>20</v>
      </c>
      <c r="D324" s="141" t="s">
        <v>2095</v>
      </c>
      <c r="E324" s="141" t="s">
        <v>2096</v>
      </c>
      <c r="F324" s="141" t="s">
        <v>2097</v>
      </c>
      <c r="G324" s="141" t="s">
        <v>2098</v>
      </c>
    </row>
    <row r="325" spans="1:7" x14ac:dyDescent="0.25">
      <c r="A325" s="141" t="s">
        <v>2646</v>
      </c>
      <c r="B325" s="141" t="s">
        <v>2647</v>
      </c>
      <c r="C325" s="141">
        <v>7</v>
      </c>
      <c r="D325" s="141" t="s">
        <v>2121</v>
      </c>
      <c r="E325" s="141" t="s">
        <v>2096</v>
      </c>
      <c r="F325" s="141" t="s">
        <v>2097</v>
      </c>
      <c r="G325" s="141" t="s">
        <v>2229</v>
      </c>
    </row>
    <row r="326" spans="1:7" x14ac:dyDescent="0.25">
      <c r="A326" s="141" t="s">
        <v>2648</v>
      </c>
      <c r="B326" s="141" t="s">
        <v>2649</v>
      </c>
      <c r="C326" s="141">
        <v>24.75</v>
      </c>
      <c r="D326" s="141" t="s">
        <v>2166</v>
      </c>
      <c r="E326" s="141" t="s">
        <v>2096</v>
      </c>
      <c r="F326" s="141" t="s">
        <v>2097</v>
      </c>
      <c r="G326" s="141" t="s">
        <v>2122</v>
      </c>
    </row>
    <row r="327" spans="1:7" x14ac:dyDescent="0.25">
      <c r="A327" s="141" t="s">
        <v>2650</v>
      </c>
      <c r="B327" s="141" t="s">
        <v>2651</v>
      </c>
      <c r="C327" s="141">
        <v>24.75</v>
      </c>
      <c r="D327" s="141" t="s">
        <v>2166</v>
      </c>
      <c r="E327" s="141" t="s">
        <v>2096</v>
      </c>
      <c r="F327" s="141" t="s">
        <v>2097</v>
      </c>
      <c r="G327" s="141" t="s">
        <v>2122</v>
      </c>
    </row>
    <row r="328" spans="1:7" x14ac:dyDescent="0.25">
      <c r="A328" s="141" t="s">
        <v>2652</v>
      </c>
      <c r="B328" s="141" t="s">
        <v>2653</v>
      </c>
      <c r="C328" s="141">
        <v>130</v>
      </c>
      <c r="D328" s="141" t="s">
        <v>2095</v>
      </c>
      <c r="E328" s="141" t="s">
        <v>2096</v>
      </c>
      <c r="F328" s="141" t="s">
        <v>2097</v>
      </c>
      <c r="G328" s="141" t="s">
        <v>2098</v>
      </c>
    </row>
    <row r="329" spans="1:7" x14ac:dyDescent="0.25">
      <c r="A329" s="141" t="s">
        <v>1678</v>
      </c>
      <c r="B329" s="141" t="s">
        <v>2654</v>
      </c>
      <c r="C329" s="141">
        <v>0.85</v>
      </c>
      <c r="D329" s="141" t="s">
        <v>2336</v>
      </c>
      <c r="E329" s="141" t="s">
        <v>2096</v>
      </c>
      <c r="F329" s="141" t="s">
        <v>2097</v>
      </c>
      <c r="G329" s="141" t="s">
        <v>2337</v>
      </c>
    </row>
    <row r="330" spans="1:7" x14ac:dyDescent="0.25">
      <c r="A330" s="141" t="s">
        <v>2655</v>
      </c>
      <c r="B330" s="141" t="s">
        <v>2656</v>
      </c>
      <c r="C330" s="141">
        <v>4.53</v>
      </c>
      <c r="D330" s="141" t="s">
        <v>2336</v>
      </c>
      <c r="E330" s="141" t="s">
        <v>2096</v>
      </c>
      <c r="F330" s="141" t="s">
        <v>2097</v>
      </c>
      <c r="G330" s="141" t="s">
        <v>2337</v>
      </c>
    </row>
    <row r="331" spans="1:7" x14ac:dyDescent="0.25">
      <c r="A331" s="141" t="s">
        <v>1675</v>
      </c>
      <c r="B331" s="141" t="s">
        <v>2657</v>
      </c>
      <c r="C331" s="141">
        <v>2</v>
      </c>
      <c r="D331" s="141" t="s">
        <v>2336</v>
      </c>
      <c r="E331" s="141" t="s">
        <v>2096</v>
      </c>
      <c r="F331" s="141" t="s">
        <v>2097</v>
      </c>
      <c r="G331" s="141" t="s">
        <v>2229</v>
      </c>
    </row>
    <row r="332" spans="1:7" x14ac:dyDescent="0.25">
      <c r="A332" s="141" t="s">
        <v>1672</v>
      </c>
      <c r="B332" s="141" t="s">
        <v>2658</v>
      </c>
      <c r="C332" s="141">
        <v>0.5</v>
      </c>
      <c r="D332" s="141" t="s">
        <v>2152</v>
      </c>
      <c r="E332" s="141" t="s">
        <v>2096</v>
      </c>
      <c r="F332" s="141" t="s">
        <v>2097</v>
      </c>
      <c r="G332" s="141" t="s">
        <v>2153</v>
      </c>
    </row>
    <row r="333" spans="1:7" x14ac:dyDescent="0.25">
      <c r="A333" s="141" t="s">
        <v>1667</v>
      </c>
      <c r="B333" s="141" t="s">
        <v>2659</v>
      </c>
      <c r="C333" s="141">
        <v>19</v>
      </c>
      <c r="D333" s="141" t="s">
        <v>2095</v>
      </c>
      <c r="E333" s="141" t="s">
        <v>2096</v>
      </c>
      <c r="F333" s="141" t="s">
        <v>2097</v>
      </c>
      <c r="G333" s="141" t="s">
        <v>2098</v>
      </c>
    </row>
    <row r="334" spans="1:7" x14ac:dyDescent="0.25">
      <c r="A334" s="141" t="s">
        <v>2660</v>
      </c>
      <c r="B334" s="141" t="s">
        <v>2661</v>
      </c>
      <c r="C334" s="141">
        <v>4</v>
      </c>
      <c r="D334" s="141" t="s">
        <v>2228</v>
      </c>
      <c r="E334" s="141" t="s">
        <v>2096</v>
      </c>
      <c r="F334" s="141" t="s">
        <v>2097</v>
      </c>
      <c r="G334" s="141" t="s">
        <v>2229</v>
      </c>
    </row>
    <row r="335" spans="1:7" x14ac:dyDescent="0.25">
      <c r="A335" s="141" t="s">
        <v>2662</v>
      </c>
      <c r="B335" s="141" t="s">
        <v>2663</v>
      </c>
      <c r="C335" s="141">
        <v>0.9</v>
      </c>
      <c r="D335" s="141" t="s">
        <v>2152</v>
      </c>
      <c r="E335" s="141" t="s">
        <v>2096</v>
      </c>
      <c r="F335" s="141" t="s">
        <v>2097</v>
      </c>
      <c r="G335" s="141" t="s">
        <v>2153</v>
      </c>
    </row>
    <row r="336" spans="1:7" x14ac:dyDescent="0.25">
      <c r="A336" s="141" t="s">
        <v>2664</v>
      </c>
      <c r="B336" s="141" t="s">
        <v>2665</v>
      </c>
      <c r="C336" s="141">
        <v>0.9</v>
      </c>
      <c r="D336" s="141" t="s">
        <v>2152</v>
      </c>
      <c r="E336" s="141" t="s">
        <v>2096</v>
      </c>
      <c r="F336" s="141" t="s">
        <v>2097</v>
      </c>
      <c r="G336" s="141" t="s">
        <v>2153</v>
      </c>
    </row>
    <row r="337" spans="1:7" x14ac:dyDescent="0.25">
      <c r="A337" s="141" t="s">
        <v>1662</v>
      </c>
      <c r="B337" s="141" t="s">
        <v>2666</v>
      </c>
      <c r="C337" s="141">
        <v>40</v>
      </c>
      <c r="D337" s="141" t="s">
        <v>2095</v>
      </c>
      <c r="E337" s="141" t="s">
        <v>2096</v>
      </c>
      <c r="F337" s="141" t="s">
        <v>2097</v>
      </c>
      <c r="G337" s="141" t="s">
        <v>2098</v>
      </c>
    </row>
    <row r="338" spans="1:7" x14ac:dyDescent="0.25">
      <c r="A338" s="141" t="s">
        <v>1658</v>
      </c>
      <c r="B338" s="141" t="s">
        <v>2101</v>
      </c>
      <c r="C338" s="141">
        <v>2</v>
      </c>
      <c r="D338" s="141" t="s">
        <v>2667</v>
      </c>
      <c r="E338" s="141" t="s">
        <v>2096</v>
      </c>
      <c r="F338" s="141" t="s">
        <v>2097</v>
      </c>
      <c r="G338" s="141" t="s">
        <v>2668</v>
      </c>
    </row>
    <row r="339" spans="1:7" x14ac:dyDescent="0.25">
      <c r="A339" s="141" t="s">
        <v>1654</v>
      </c>
      <c r="B339" s="141" t="s">
        <v>2669</v>
      </c>
      <c r="C339" s="141">
        <v>1.5</v>
      </c>
      <c r="D339" s="141" t="s">
        <v>2095</v>
      </c>
      <c r="E339" s="141" t="s">
        <v>2096</v>
      </c>
      <c r="F339" s="141" t="s">
        <v>2097</v>
      </c>
      <c r="G339" s="141" t="s">
        <v>2098</v>
      </c>
    </row>
    <row r="340" spans="1:7" x14ac:dyDescent="0.25">
      <c r="A340" s="141" t="s">
        <v>1649</v>
      </c>
      <c r="B340" s="141" t="s">
        <v>2670</v>
      </c>
      <c r="C340" s="141">
        <v>0.8</v>
      </c>
      <c r="D340" s="141" t="s">
        <v>2336</v>
      </c>
      <c r="E340" s="141" t="s">
        <v>2096</v>
      </c>
      <c r="F340" s="141" t="s">
        <v>2097</v>
      </c>
      <c r="G340" s="141" t="s">
        <v>2337</v>
      </c>
    </row>
    <row r="341" spans="1:7" x14ac:dyDescent="0.25">
      <c r="A341" s="141" t="s">
        <v>2671</v>
      </c>
      <c r="B341" s="141" t="s">
        <v>2101</v>
      </c>
      <c r="C341" s="141">
        <v>1.6</v>
      </c>
      <c r="D341" s="141" t="s">
        <v>2336</v>
      </c>
      <c r="E341" s="141" t="s">
        <v>2096</v>
      </c>
      <c r="F341" s="141" t="s">
        <v>2097</v>
      </c>
      <c r="G341" s="141" t="s">
        <v>2337</v>
      </c>
    </row>
    <row r="342" spans="1:7" x14ac:dyDescent="0.25">
      <c r="A342" s="141" t="s">
        <v>2672</v>
      </c>
      <c r="B342" s="141" t="s">
        <v>2101</v>
      </c>
      <c r="C342" s="141">
        <v>1</v>
      </c>
      <c r="D342" s="141" t="s">
        <v>2667</v>
      </c>
      <c r="E342" s="141" t="s">
        <v>2096</v>
      </c>
      <c r="F342" s="141" t="s">
        <v>2097</v>
      </c>
      <c r="G342" s="141" t="s">
        <v>2668</v>
      </c>
    </row>
    <row r="343" spans="1:7" x14ac:dyDescent="0.25">
      <c r="A343" s="141" t="s">
        <v>1645</v>
      </c>
      <c r="B343" s="141" t="s">
        <v>2673</v>
      </c>
      <c r="C343" s="141">
        <v>1</v>
      </c>
      <c r="D343" s="141" t="s">
        <v>2095</v>
      </c>
      <c r="E343" s="141" t="s">
        <v>2096</v>
      </c>
      <c r="F343" s="141" t="s">
        <v>2097</v>
      </c>
      <c r="G343" s="141" t="s">
        <v>2098</v>
      </c>
    </row>
    <row r="344" spans="1:7" x14ac:dyDescent="0.25">
      <c r="A344" s="141" t="s">
        <v>1640</v>
      </c>
      <c r="B344" s="141" t="s">
        <v>2674</v>
      </c>
      <c r="C344" s="141">
        <v>1</v>
      </c>
      <c r="D344" s="141" t="s">
        <v>2095</v>
      </c>
      <c r="E344" s="141" t="s">
        <v>2096</v>
      </c>
      <c r="F344" s="141" t="s">
        <v>2097</v>
      </c>
      <c r="G344" s="141" t="s">
        <v>2098</v>
      </c>
    </row>
    <row r="345" spans="1:7" x14ac:dyDescent="0.25">
      <c r="A345" s="141" t="s">
        <v>2675</v>
      </c>
      <c r="B345" s="141" t="s">
        <v>2676</v>
      </c>
      <c r="C345" s="141">
        <v>4</v>
      </c>
      <c r="D345" s="141" t="s">
        <v>2667</v>
      </c>
      <c r="E345" s="141" t="s">
        <v>2096</v>
      </c>
      <c r="F345" s="141" t="s">
        <v>2097</v>
      </c>
      <c r="G345" s="141" t="s">
        <v>2668</v>
      </c>
    </row>
    <row r="346" spans="1:7" x14ac:dyDescent="0.25">
      <c r="A346" s="141" t="s">
        <v>2677</v>
      </c>
      <c r="B346" s="141" t="s">
        <v>2677</v>
      </c>
      <c r="C346" s="141">
        <v>2</v>
      </c>
      <c r="D346" s="141" t="s">
        <v>2152</v>
      </c>
      <c r="E346" s="141" t="s">
        <v>2096</v>
      </c>
      <c r="F346" s="141" t="s">
        <v>2097</v>
      </c>
      <c r="G346" s="141" t="s">
        <v>2153</v>
      </c>
    </row>
    <row r="347" spans="1:7" x14ac:dyDescent="0.25">
      <c r="A347" s="141" t="s">
        <v>2678</v>
      </c>
      <c r="B347" s="141" t="s">
        <v>2679</v>
      </c>
      <c r="C347" s="141">
        <v>7</v>
      </c>
      <c r="D347" s="141" t="s">
        <v>2116</v>
      </c>
      <c r="E347" s="141" t="s">
        <v>2096</v>
      </c>
      <c r="F347" s="141" t="s">
        <v>2097</v>
      </c>
      <c r="G347" s="141" t="s">
        <v>2119</v>
      </c>
    </row>
    <row r="348" spans="1:7" x14ac:dyDescent="0.25">
      <c r="A348" s="141" t="s">
        <v>2680</v>
      </c>
      <c r="B348" s="141" t="s">
        <v>2101</v>
      </c>
      <c r="C348" s="141">
        <v>42</v>
      </c>
      <c r="D348" s="141" t="s">
        <v>2681</v>
      </c>
      <c r="E348" s="141" t="s">
        <v>2150</v>
      </c>
      <c r="F348" s="141" t="s">
        <v>2097</v>
      </c>
      <c r="G348" s="141" t="s">
        <v>2109</v>
      </c>
    </row>
    <row r="349" spans="1:7" x14ac:dyDescent="0.25">
      <c r="A349" s="141" t="s">
        <v>2682</v>
      </c>
      <c r="B349" s="141" t="s">
        <v>2683</v>
      </c>
      <c r="C349" s="141">
        <v>1.5</v>
      </c>
      <c r="D349" s="141" t="s">
        <v>2095</v>
      </c>
      <c r="E349" s="141" t="s">
        <v>2096</v>
      </c>
      <c r="F349" s="141" t="s">
        <v>2097</v>
      </c>
      <c r="G349" s="141" t="s">
        <v>2098</v>
      </c>
    </row>
    <row r="350" spans="1:7" x14ac:dyDescent="0.25">
      <c r="A350" s="141" t="s">
        <v>2684</v>
      </c>
      <c r="B350" s="141" t="s">
        <v>2685</v>
      </c>
      <c r="C350" s="141">
        <v>1.75</v>
      </c>
      <c r="D350" s="141" t="s">
        <v>2095</v>
      </c>
      <c r="E350" s="141" t="s">
        <v>2096</v>
      </c>
      <c r="F350" s="141" t="s">
        <v>2097</v>
      </c>
      <c r="G350" s="141" t="s">
        <v>2098</v>
      </c>
    </row>
    <row r="351" spans="1:7" x14ac:dyDescent="0.25">
      <c r="A351" s="141" t="s">
        <v>2686</v>
      </c>
      <c r="B351" s="141" t="s">
        <v>2687</v>
      </c>
      <c r="C351" s="141">
        <v>1.25</v>
      </c>
      <c r="D351" s="141" t="s">
        <v>2095</v>
      </c>
      <c r="E351" s="141" t="s">
        <v>2096</v>
      </c>
      <c r="F351" s="141" t="s">
        <v>2097</v>
      </c>
      <c r="G351" s="141" t="s">
        <v>2098</v>
      </c>
    </row>
    <row r="352" spans="1:7" x14ac:dyDescent="0.25">
      <c r="A352" s="141" t="s">
        <v>2688</v>
      </c>
      <c r="B352" s="141" t="s">
        <v>2689</v>
      </c>
      <c r="C352" s="141">
        <v>1.3</v>
      </c>
      <c r="D352" s="141" t="s">
        <v>2095</v>
      </c>
      <c r="E352" s="141" t="s">
        <v>2096</v>
      </c>
      <c r="F352" s="141" t="s">
        <v>2097</v>
      </c>
      <c r="G352" s="141" t="s">
        <v>2098</v>
      </c>
    </row>
    <row r="353" spans="1:7" x14ac:dyDescent="0.25">
      <c r="A353" s="141" t="s">
        <v>2690</v>
      </c>
      <c r="B353" s="141" t="s">
        <v>2691</v>
      </c>
      <c r="C353" s="141">
        <v>1</v>
      </c>
      <c r="D353" s="141" t="s">
        <v>2095</v>
      </c>
      <c r="E353" s="141" t="s">
        <v>2096</v>
      </c>
      <c r="F353" s="141" t="s">
        <v>2097</v>
      </c>
      <c r="G353" s="141" t="s">
        <v>2098</v>
      </c>
    </row>
    <row r="354" spans="1:7" x14ac:dyDescent="0.25">
      <c r="A354" s="141" t="s">
        <v>2692</v>
      </c>
      <c r="B354" s="141" t="s">
        <v>2693</v>
      </c>
      <c r="C354" s="141">
        <v>2</v>
      </c>
      <c r="D354" s="141" t="s">
        <v>2095</v>
      </c>
      <c r="E354" s="141" t="s">
        <v>2096</v>
      </c>
      <c r="F354" s="141" t="s">
        <v>2097</v>
      </c>
      <c r="G354" s="141" t="s">
        <v>2098</v>
      </c>
    </row>
    <row r="355" spans="1:7" x14ac:dyDescent="0.25">
      <c r="A355" s="141" t="s">
        <v>2694</v>
      </c>
      <c r="B355" s="141" t="s">
        <v>2695</v>
      </c>
      <c r="C355" s="141">
        <v>1.1599999999999999</v>
      </c>
      <c r="D355" s="141" t="s">
        <v>2095</v>
      </c>
      <c r="E355" s="141" t="s">
        <v>2096</v>
      </c>
      <c r="F355" s="141" t="s">
        <v>2097</v>
      </c>
      <c r="G355" s="141" t="s">
        <v>2098</v>
      </c>
    </row>
    <row r="356" spans="1:7" x14ac:dyDescent="0.25">
      <c r="A356" s="141" t="s">
        <v>2696</v>
      </c>
      <c r="B356" s="141" t="s">
        <v>2697</v>
      </c>
      <c r="C356" s="141">
        <v>1.25</v>
      </c>
      <c r="D356" s="141" t="s">
        <v>2095</v>
      </c>
      <c r="E356" s="141" t="s">
        <v>2096</v>
      </c>
      <c r="F356" s="141" t="s">
        <v>2097</v>
      </c>
      <c r="G356" s="141" t="s">
        <v>2098</v>
      </c>
    </row>
    <row r="357" spans="1:7" x14ac:dyDescent="0.25">
      <c r="A357" s="141" t="s">
        <v>2698</v>
      </c>
      <c r="B357" s="141" t="s">
        <v>2699</v>
      </c>
      <c r="C357" s="141">
        <v>3</v>
      </c>
      <c r="D357" s="141" t="s">
        <v>2095</v>
      </c>
      <c r="E357" s="141" t="s">
        <v>2096</v>
      </c>
      <c r="F357" s="141" t="s">
        <v>2097</v>
      </c>
      <c r="G357" s="141" t="s">
        <v>2098</v>
      </c>
    </row>
    <row r="358" spans="1:7" x14ac:dyDescent="0.25">
      <c r="A358" s="141" t="s">
        <v>2700</v>
      </c>
      <c r="B358" s="141" t="s">
        <v>2101</v>
      </c>
      <c r="C358" s="141">
        <v>10</v>
      </c>
      <c r="D358" s="141" t="s">
        <v>2095</v>
      </c>
      <c r="E358" s="141" t="s">
        <v>2096</v>
      </c>
      <c r="F358" s="141" t="s">
        <v>2097</v>
      </c>
      <c r="G358" s="141" t="s">
        <v>2098</v>
      </c>
    </row>
    <row r="359" spans="1:7" x14ac:dyDescent="0.25">
      <c r="A359" s="141" t="s">
        <v>2701</v>
      </c>
      <c r="B359" s="141" t="s">
        <v>2702</v>
      </c>
      <c r="C359" s="141">
        <v>5</v>
      </c>
      <c r="D359" s="141" t="s">
        <v>2095</v>
      </c>
      <c r="E359" s="141" t="s">
        <v>2096</v>
      </c>
      <c r="F359" s="141" t="s">
        <v>2097</v>
      </c>
      <c r="G359" s="141" t="s">
        <v>2098</v>
      </c>
    </row>
    <row r="360" spans="1:7" x14ac:dyDescent="0.25">
      <c r="A360" s="141" t="s">
        <v>2703</v>
      </c>
      <c r="B360" s="141" t="s">
        <v>2704</v>
      </c>
      <c r="C360" s="141">
        <v>6.5</v>
      </c>
      <c r="D360" s="141" t="s">
        <v>2095</v>
      </c>
      <c r="E360" s="141" t="s">
        <v>2096</v>
      </c>
      <c r="F360" s="141" t="s">
        <v>2097</v>
      </c>
      <c r="G360" s="141" t="s">
        <v>2098</v>
      </c>
    </row>
    <row r="361" spans="1:7" x14ac:dyDescent="0.25">
      <c r="A361" s="141" t="s">
        <v>2705</v>
      </c>
      <c r="B361" s="141" t="s">
        <v>2706</v>
      </c>
      <c r="C361" s="141">
        <v>1.5</v>
      </c>
      <c r="D361" s="141" t="s">
        <v>2095</v>
      </c>
      <c r="E361" s="141" t="s">
        <v>2096</v>
      </c>
      <c r="F361" s="141" t="s">
        <v>2097</v>
      </c>
      <c r="G361" s="141" t="s">
        <v>2098</v>
      </c>
    </row>
    <row r="362" spans="1:7" x14ac:dyDescent="0.25">
      <c r="A362" s="141" t="s">
        <v>2707</v>
      </c>
      <c r="B362" s="141" t="s">
        <v>2708</v>
      </c>
      <c r="C362" s="141">
        <v>1.5</v>
      </c>
      <c r="D362" s="141" t="s">
        <v>2095</v>
      </c>
      <c r="E362" s="141" t="s">
        <v>2096</v>
      </c>
      <c r="F362" s="141" t="s">
        <v>2097</v>
      </c>
      <c r="G362" s="141" t="s">
        <v>2098</v>
      </c>
    </row>
    <row r="363" spans="1:7" x14ac:dyDescent="0.25">
      <c r="A363" s="141" t="s">
        <v>2709</v>
      </c>
      <c r="B363" s="141" t="s">
        <v>2710</v>
      </c>
      <c r="C363" s="141">
        <v>880</v>
      </c>
      <c r="D363" s="141" t="s">
        <v>2132</v>
      </c>
      <c r="E363" s="141" t="s">
        <v>2096</v>
      </c>
      <c r="F363" s="141" t="s">
        <v>2097</v>
      </c>
      <c r="G363" s="141" t="s">
        <v>2126</v>
      </c>
    </row>
    <row r="364" spans="1:7" x14ac:dyDescent="0.25">
      <c r="A364" s="141" t="s">
        <v>2711</v>
      </c>
      <c r="B364" s="141" t="s">
        <v>2101</v>
      </c>
      <c r="C364" s="141">
        <v>50</v>
      </c>
      <c r="D364" s="141" t="s">
        <v>2681</v>
      </c>
      <c r="E364" s="141" t="s">
        <v>2150</v>
      </c>
      <c r="F364" s="141" t="s">
        <v>2097</v>
      </c>
      <c r="G364" s="141" t="s">
        <v>2109</v>
      </c>
    </row>
    <row r="365" spans="1:7" x14ac:dyDescent="0.25">
      <c r="A365" s="141" t="s">
        <v>2712</v>
      </c>
      <c r="B365" s="141" t="s">
        <v>2101</v>
      </c>
      <c r="C365" s="141">
        <v>50</v>
      </c>
      <c r="D365" s="141" t="s">
        <v>2336</v>
      </c>
      <c r="E365" s="141" t="s">
        <v>2150</v>
      </c>
      <c r="F365" s="141" t="s">
        <v>2097</v>
      </c>
      <c r="G365" s="141" t="s">
        <v>2668</v>
      </c>
    </row>
    <row r="366" spans="1:7" x14ac:dyDescent="0.25">
      <c r="A366" s="141" t="s">
        <v>2713</v>
      </c>
      <c r="B366" s="141" t="s">
        <v>2101</v>
      </c>
      <c r="C366" s="142">
        <v>92.639805999999993</v>
      </c>
      <c r="D366" s="141" t="s">
        <v>2173</v>
      </c>
      <c r="E366" s="141" t="s">
        <v>2096</v>
      </c>
      <c r="F366" s="141" t="s">
        <v>2097</v>
      </c>
      <c r="G366" s="141" t="s">
        <v>2174</v>
      </c>
    </row>
    <row r="367" spans="1:7" x14ac:dyDescent="0.25">
      <c r="A367" s="141" t="s">
        <v>2714</v>
      </c>
      <c r="B367" s="141" t="s">
        <v>2715</v>
      </c>
      <c r="C367" s="141">
        <v>2</v>
      </c>
      <c r="D367" s="141" t="s">
        <v>2095</v>
      </c>
      <c r="E367" s="141" t="s">
        <v>2096</v>
      </c>
      <c r="F367" s="141" t="s">
        <v>2097</v>
      </c>
      <c r="G367" s="141" t="s">
        <v>2098</v>
      </c>
    </row>
    <row r="368" spans="1:7" x14ac:dyDescent="0.25">
      <c r="A368" s="141" t="s">
        <v>2716</v>
      </c>
      <c r="B368" s="141" t="s">
        <v>2717</v>
      </c>
      <c r="C368" s="141">
        <v>18.5</v>
      </c>
      <c r="D368" s="141" t="s">
        <v>2095</v>
      </c>
      <c r="E368" s="141" t="s">
        <v>2096</v>
      </c>
      <c r="F368" s="141" t="s">
        <v>2097</v>
      </c>
      <c r="G368" s="141" t="s">
        <v>2098</v>
      </c>
    </row>
    <row r="369" spans="1:7" x14ac:dyDescent="0.25">
      <c r="A369" s="141" t="s">
        <v>2718</v>
      </c>
      <c r="B369" s="141" t="s">
        <v>2719</v>
      </c>
      <c r="C369" s="141">
        <v>12</v>
      </c>
      <c r="D369" s="141" t="s">
        <v>2095</v>
      </c>
      <c r="E369" s="141" t="s">
        <v>2096</v>
      </c>
      <c r="F369" s="141" t="s">
        <v>2097</v>
      </c>
      <c r="G369" s="141" t="s">
        <v>2098</v>
      </c>
    </row>
    <row r="370" spans="1:7" x14ac:dyDescent="0.25">
      <c r="A370" s="141" t="s">
        <v>2720</v>
      </c>
      <c r="B370" s="141" t="s">
        <v>2721</v>
      </c>
      <c r="C370" s="141">
        <v>9</v>
      </c>
      <c r="D370" s="141" t="s">
        <v>2095</v>
      </c>
      <c r="E370" s="141" t="s">
        <v>2096</v>
      </c>
      <c r="F370" s="141" t="s">
        <v>2097</v>
      </c>
      <c r="G370" s="141" t="s">
        <v>2098</v>
      </c>
    </row>
    <row r="371" spans="1:7" x14ac:dyDescent="0.25">
      <c r="A371" s="141" t="s">
        <v>2722</v>
      </c>
      <c r="B371" s="141" t="s">
        <v>2723</v>
      </c>
      <c r="C371" s="141">
        <v>0.91</v>
      </c>
      <c r="D371" s="141" t="s">
        <v>2095</v>
      </c>
      <c r="E371" s="141" t="s">
        <v>2096</v>
      </c>
      <c r="F371" s="141" t="s">
        <v>2097</v>
      </c>
      <c r="G371" s="141" t="s">
        <v>2098</v>
      </c>
    </row>
    <row r="372" spans="1:7" x14ac:dyDescent="0.25">
      <c r="A372" s="141" t="s">
        <v>2724</v>
      </c>
      <c r="B372" s="141" t="s">
        <v>2725</v>
      </c>
      <c r="C372" s="141">
        <v>1.4</v>
      </c>
      <c r="D372" s="141" t="s">
        <v>2095</v>
      </c>
      <c r="E372" s="141" t="s">
        <v>2096</v>
      </c>
      <c r="F372" s="141" t="s">
        <v>2097</v>
      </c>
      <c r="G372" s="141" t="s">
        <v>2098</v>
      </c>
    </row>
    <row r="373" spans="1:7" x14ac:dyDescent="0.25">
      <c r="A373" s="141" t="s">
        <v>2726</v>
      </c>
      <c r="B373" s="141" t="s">
        <v>2727</v>
      </c>
      <c r="C373" s="141">
        <v>20</v>
      </c>
      <c r="D373" s="141" t="s">
        <v>2228</v>
      </c>
      <c r="E373" s="141" t="s">
        <v>2096</v>
      </c>
      <c r="F373" s="141" t="s">
        <v>2097</v>
      </c>
      <c r="G373" s="141" t="s">
        <v>2229</v>
      </c>
    </row>
    <row r="374" spans="1:7" x14ac:dyDescent="0.25">
      <c r="A374" s="141" t="s">
        <v>1637</v>
      </c>
      <c r="B374" s="141" t="s">
        <v>2728</v>
      </c>
      <c r="C374" s="141">
        <v>1150</v>
      </c>
      <c r="D374" s="141" t="s">
        <v>2729</v>
      </c>
      <c r="E374" s="141" t="s">
        <v>2096</v>
      </c>
      <c r="F374" s="141" t="s">
        <v>2097</v>
      </c>
      <c r="G374" s="141" t="s">
        <v>2730</v>
      </c>
    </row>
    <row r="375" spans="1:7" x14ac:dyDescent="0.25">
      <c r="A375" s="141" t="s">
        <v>1633</v>
      </c>
      <c r="B375" s="141" t="s">
        <v>2731</v>
      </c>
      <c r="C375" s="141">
        <v>1150</v>
      </c>
      <c r="D375" s="141" t="s">
        <v>2729</v>
      </c>
      <c r="E375" s="141" t="s">
        <v>2096</v>
      </c>
      <c r="F375" s="141" t="s">
        <v>2097</v>
      </c>
      <c r="G375" s="141" t="s">
        <v>2730</v>
      </c>
    </row>
    <row r="376" spans="1:7" x14ac:dyDescent="0.25">
      <c r="A376" s="141" t="s">
        <v>2732</v>
      </c>
      <c r="B376" s="141" t="s">
        <v>2101</v>
      </c>
      <c r="C376" s="141">
        <v>2</v>
      </c>
      <c r="D376" s="141" t="s">
        <v>2667</v>
      </c>
      <c r="E376" s="141" t="s">
        <v>2096</v>
      </c>
      <c r="F376" s="141" t="s">
        <v>2097</v>
      </c>
      <c r="G376" s="141" t="s">
        <v>2668</v>
      </c>
    </row>
    <row r="377" spans="1:7" x14ac:dyDescent="0.25">
      <c r="A377" s="141" t="s">
        <v>2733</v>
      </c>
      <c r="B377" s="141" t="s">
        <v>2101</v>
      </c>
      <c r="C377" s="142">
        <v>12</v>
      </c>
      <c r="D377" s="141" t="s">
        <v>2336</v>
      </c>
      <c r="E377" s="141" t="s">
        <v>2096</v>
      </c>
      <c r="F377" s="141" t="s">
        <v>2097</v>
      </c>
      <c r="G377" s="141" t="s">
        <v>2337</v>
      </c>
    </row>
    <row r="378" spans="1:7" x14ac:dyDescent="0.25">
      <c r="A378" s="141" t="s">
        <v>1630</v>
      </c>
      <c r="B378" s="141" t="s">
        <v>2734</v>
      </c>
      <c r="C378" s="141">
        <v>48.8</v>
      </c>
      <c r="D378" s="141" t="s">
        <v>2228</v>
      </c>
      <c r="E378" s="141" t="s">
        <v>2096</v>
      </c>
      <c r="F378" s="141" t="s">
        <v>2097</v>
      </c>
      <c r="G378" s="141" t="s">
        <v>2229</v>
      </c>
    </row>
    <row r="379" spans="1:7" x14ac:dyDescent="0.25">
      <c r="A379" s="141" t="s">
        <v>2735</v>
      </c>
      <c r="B379" s="141" t="s">
        <v>2101</v>
      </c>
      <c r="C379" s="142">
        <v>47</v>
      </c>
      <c r="D379" s="141" t="s">
        <v>2228</v>
      </c>
      <c r="E379" s="141" t="s">
        <v>2096</v>
      </c>
      <c r="F379" s="141" t="s">
        <v>2097</v>
      </c>
      <c r="G379" s="141" t="s">
        <v>2229</v>
      </c>
    </row>
    <row r="380" spans="1:7" x14ac:dyDescent="0.25">
      <c r="A380" s="141" t="s">
        <v>1626</v>
      </c>
      <c r="B380" s="141" t="s">
        <v>2736</v>
      </c>
      <c r="C380" s="141">
        <v>1.6</v>
      </c>
      <c r="D380" s="141" t="s">
        <v>2336</v>
      </c>
      <c r="E380" s="141" t="s">
        <v>2096</v>
      </c>
      <c r="F380" s="141" t="s">
        <v>2097</v>
      </c>
      <c r="G380" s="141" t="s">
        <v>2337</v>
      </c>
    </row>
    <row r="381" spans="1:7" x14ac:dyDescent="0.25">
      <c r="A381" s="141" t="s">
        <v>2737</v>
      </c>
      <c r="B381" s="141" t="s">
        <v>2738</v>
      </c>
      <c r="C381" s="141">
        <v>21</v>
      </c>
      <c r="D381" s="141" t="s">
        <v>2116</v>
      </c>
      <c r="E381" s="141" t="s">
        <v>2096</v>
      </c>
      <c r="F381" s="141" t="s">
        <v>2097</v>
      </c>
      <c r="G381" s="141" t="s">
        <v>2119</v>
      </c>
    </row>
    <row r="382" spans="1:7" x14ac:dyDescent="0.25">
      <c r="A382" s="141" t="s">
        <v>2739</v>
      </c>
      <c r="B382" s="141" t="s">
        <v>2740</v>
      </c>
      <c r="C382" s="141">
        <v>72</v>
      </c>
      <c r="D382" s="141" t="s">
        <v>2116</v>
      </c>
      <c r="E382" s="141" t="s">
        <v>2096</v>
      </c>
      <c r="F382" s="141" t="s">
        <v>2097</v>
      </c>
      <c r="G382" s="141" t="s">
        <v>2119</v>
      </c>
    </row>
    <row r="383" spans="1:7" x14ac:dyDescent="0.25">
      <c r="A383" s="141" t="s">
        <v>2741</v>
      </c>
      <c r="B383" s="141" t="s">
        <v>2741</v>
      </c>
      <c r="C383" s="141">
        <v>159</v>
      </c>
      <c r="D383" s="141" t="s">
        <v>2272</v>
      </c>
      <c r="E383" s="141" t="s">
        <v>2096</v>
      </c>
      <c r="F383" s="141" t="s">
        <v>2097</v>
      </c>
      <c r="G383" s="141" t="s">
        <v>2273</v>
      </c>
    </row>
    <row r="384" spans="1:7" x14ac:dyDescent="0.25">
      <c r="A384" s="141" t="s">
        <v>2742</v>
      </c>
      <c r="B384" s="141" t="s">
        <v>2743</v>
      </c>
      <c r="C384" s="141">
        <v>52.23</v>
      </c>
      <c r="D384" s="141" t="s">
        <v>2166</v>
      </c>
      <c r="E384" s="141" t="s">
        <v>2096</v>
      </c>
      <c r="F384" s="141" t="s">
        <v>2097</v>
      </c>
      <c r="G384" s="141" t="s">
        <v>2122</v>
      </c>
    </row>
    <row r="385" spans="1:7" x14ac:dyDescent="0.25">
      <c r="A385" s="141" t="s">
        <v>2744</v>
      </c>
      <c r="B385" s="141" t="s">
        <v>2101</v>
      </c>
      <c r="C385" s="141">
        <v>1.5</v>
      </c>
      <c r="D385" s="141" t="s">
        <v>2336</v>
      </c>
      <c r="E385" s="141" t="s">
        <v>2096</v>
      </c>
      <c r="F385" s="141" t="s">
        <v>2097</v>
      </c>
      <c r="G385" s="141" t="s">
        <v>2337</v>
      </c>
    </row>
    <row r="386" spans="1:7" x14ac:dyDescent="0.25">
      <c r="A386" s="141" t="s">
        <v>2745</v>
      </c>
      <c r="B386" s="141" t="s">
        <v>2101</v>
      </c>
      <c r="C386" s="141">
        <v>1.5</v>
      </c>
      <c r="D386" s="141" t="s">
        <v>2336</v>
      </c>
      <c r="E386" s="141" t="s">
        <v>2096</v>
      </c>
      <c r="F386" s="141" t="s">
        <v>2097</v>
      </c>
      <c r="G386" s="141" t="s">
        <v>2337</v>
      </c>
    </row>
    <row r="387" spans="1:7" x14ac:dyDescent="0.25">
      <c r="A387" s="141" t="s">
        <v>2746</v>
      </c>
      <c r="B387" s="141" t="s">
        <v>2101</v>
      </c>
      <c r="C387" s="141">
        <v>1.5</v>
      </c>
      <c r="D387" s="141" t="s">
        <v>2336</v>
      </c>
      <c r="E387" s="141" t="s">
        <v>2096</v>
      </c>
      <c r="F387" s="141" t="s">
        <v>2097</v>
      </c>
      <c r="G387" s="141" t="s">
        <v>2337</v>
      </c>
    </row>
    <row r="388" spans="1:7" x14ac:dyDescent="0.25">
      <c r="A388" s="141" t="s">
        <v>2747</v>
      </c>
      <c r="B388" s="141" t="s">
        <v>2748</v>
      </c>
      <c r="C388" s="141">
        <v>62.5</v>
      </c>
      <c r="D388" s="141" t="s">
        <v>2095</v>
      </c>
      <c r="E388" s="141" t="s">
        <v>2096</v>
      </c>
      <c r="F388" s="141" t="s">
        <v>2097</v>
      </c>
      <c r="G388" s="141" t="s">
        <v>2098</v>
      </c>
    </row>
    <row r="389" spans="1:7" x14ac:dyDescent="0.25">
      <c r="A389" s="141" t="s">
        <v>2749</v>
      </c>
      <c r="B389" s="141" t="s">
        <v>2750</v>
      </c>
      <c r="C389" s="141">
        <v>125</v>
      </c>
      <c r="D389" s="141" t="s">
        <v>2095</v>
      </c>
      <c r="E389" s="141" t="s">
        <v>2096</v>
      </c>
      <c r="F389" s="141" t="s">
        <v>2097</v>
      </c>
      <c r="G389" s="141" t="s">
        <v>2098</v>
      </c>
    </row>
    <row r="390" spans="1:7" x14ac:dyDescent="0.25">
      <c r="A390" s="141" t="s">
        <v>2751</v>
      </c>
      <c r="B390" s="141" t="s">
        <v>2752</v>
      </c>
      <c r="C390" s="141">
        <v>62.5</v>
      </c>
      <c r="D390" s="141" t="s">
        <v>2095</v>
      </c>
      <c r="E390" s="141" t="s">
        <v>2096</v>
      </c>
      <c r="F390" s="141" t="s">
        <v>2097</v>
      </c>
      <c r="G390" s="141" t="s">
        <v>2098</v>
      </c>
    </row>
    <row r="391" spans="1:7" x14ac:dyDescent="0.25">
      <c r="A391" s="141" t="s">
        <v>1622</v>
      </c>
      <c r="B391" s="141" t="s">
        <v>2753</v>
      </c>
      <c r="C391" s="141">
        <v>63</v>
      </c>
      <c r="D391" s="141" t="s">
        <v>2135</v>
      </c>
      <c r="E391" s="141" t="s">
        <v>2096</v>
      </c>
      <c r="F391" s="141" t="s">
        <v>2097</v>
      </c>
      <c r="G391" s="141" t="s">
        <v>2136</v>
      </c>
    </row>
    <row r="392" spans="1:7" x14ac:dyDescent="0.25">
      <c r="A392" s="141" t="s">
        <v>2754</v>
      </c>
      <c r="B392" s="141" t="s">
        <v>2755</v>
      </c>
      <c r="C392" s="141">
        <v>115</v>
      </c>
      <c r="D392" s="141" t="s">
        <v>2135</v>
      </c>
      <c r="E392" s="141" t="s">
        <v>2096</v>
      </c>
      <c r="F392" s="141" t="s">
        <v>2097</v>
      </c>
      <c r="G392" s="141" t="s">
        <v>2136</v>
      </c>
    </row>
    <row r="393" spans="1:7" x14ac:dyDescent="0.25">
      <c r="A393" s="141" t="s">
        <v>2756</v>
      </c>
      <c r="B393" s="141" t="s">
        <v>2757</v>
      </c>
      <c r="C393" s="141">
        <v>115</v>
      </c>
      <c r="D393" s="141" t="s">
        <v>2135</v>
      </c>
      <c r="E393" s="141" t="s">
        <v>2096</v>
      </c>
      <c r="F393" s="141" t="s">
        <v>2097</v>
      </c>
      <c r="G393" s="141" t="s">
        <v>2136</v>
      </c>
    </row>
    <row r="394" spans="1:7" x14ac:dyDescent="0.25">
      <c r="A394" s="141" t="s">
        <v>2758</v>
      </c>
      <c r="B394" s="141" t="s">
        <v>2759</v>
      </c>
      <c r="C394" s="141">
        <v>47</v>
      </c>
      <c r="D394" s="141" t="s">
        <v>2135</v>
      </c>
      <c r="E394" s="141" t="s">
        <v>2096</v>
      </c>
      <c r="F394" s="141" t="s">
        <v>2097</v>
      </c>
      <c r="G394" s="141" t="s">
        <v>2136</v>
      </c>
    </row>
    <row r="395" spans="1:7" x14ac:dyDescent="0.25">
      <c r="A395" s="141" t="s">
        <v>2760</v>
      </c>
      <c r="B395" s="141" t="s">
        <v>2761</v>
      </c>
      <c r="C395" s="141">
        <v>110</v>
      </c>
      <c r="D395" s="141" t="s">
        <v>2095</v>
      </c>
      <c r="E395" s="141" t="s">
        <v>2096</v>
      </c>
      <c r="F395" s="141" t="s">
        <v>2097</v>
      </c>
      <c r="G395" s="141" t="s">
        <v>2098</v>
      </c>
    </row>
    <row r="396" spans="1:7" x14ac:dyDescent="0.25">
      <c r="A396" s="141" t="s">
        <v>2762</v>
      </c>
      <c r="B396" s="141" t="s">
        <v>2763</v>
      </c>
      <c r="C396" s="141">
        <v>125</v>
      </c>
      <c r="D396" s="141" t="s">
        <v>2095</v>
      </c>
      <c r="E396" s="141" t="s">
        <v>2096</v>
      </c>
      <c r="F396" s="141" t="s">
        <v>2097</v>
      </c>
      <c r="G396" s="141" t="s">
        <v>2098</v>
      </c>
    </row>
    <row r="397" spans="1:7" x14ac:dyDescent="0.25">
      <c r="A397" s="141" t="s">
        <v>2764</v>
      </c>
      <c r="B397" s="141" t="s">
        <v>2101</v>
      </c>
      <c r="C397" s="141">
        <v>115</v>
      </c>
      <c r="D397" s="141" t="s">
        <v>2135</v>
      </c>
      <c r="E397" s="141" t="s">
        <v>2096</v>
      </c>
      <c r="F397" s="141" t="s">
        <v>2097</v>
      </c>
      <c r="G397" s="141" t="s">
        <v>2136</v>
      </c>
    </row>
    <row r="398" spans="1:7" x14ac:dyDescent="0.25">
      <c r="A398" s="141" t="s">
        <v>2765</v>
      </c>
      <c r="B398" s="141" t="s">
        <v>2766</v>
      </c>
      <c r="C398" s="141">
        <v>41.4</v>
      </c>
      <c r="D398" s="141" t="s">
        <v>2121</v>
      </c>
      <c r="E398" s="141" t="s">
        <v>2096</v>
      </c>
      <c r="F398" s="141" t="s">
        <v>2097</v>
      </c>
      <c r="G398" s="141" t="s">
        <v>2122</v>
      </c>
    </row>
    <row r="399" spans="1:7" x14ac:dyDescent="0.25">
      <c r="A399" s="143" t="s">
        <v>2767</v>
      </c>
      <c r="B399" s="143" t="s">
        <v>2768</v>
      </c>
      <c r="C399" s="143">
        <v>100</v>
      </c>
      <c r="D399" s="141" t="s">
        <v>2095</v>
      </c>
      <c r="E399" s="144" t="s">
        <v>2096</v>
      </c>
      <c r="F399" s="143" t="s">
        <v>2097</v>
      </c>
      <c r="G399" s="141" t="s">
        <v>2098</v>
      </c>
    </row>
    <row r="400" spans="1:7" x14ac:dyDescent="0.25">
      <c r="A400" s="141" t="s">
        <v>1620</v>
      </c>
      <c r="B400" s="141" t="s">
        <v>2769</v>
      </c>
      <c r="C400" s="141">
        <v>26</v>
      </c>
      <c r="D400" s="141" t="s">
        <v>2116</v>
      </c>
      <c r="E400" s="141" t="s">
        <v>2096</v>
      </c>
      <c r="F400" s="141" t="s">
        <v>2097</v>
      </c>
      <c r="G400" s="141" t="s">
        <v>2119</v>
      </c>
    </row>
    <row r="401" spans="1:7" x14ac:dyDescent="0.25">
      <c r="A401" s="141" t="s">
        <v>1617</v>
      </c>
      <c r="B401" s="141" t="s">
        <v>2770</v>
      </c>
      <c r="C401" s="141">
        <v>28.9</v>
      </c>
      <c r="D401" s="141" t="s">
        <v>2116</v>
      </c>
      <c r="E401" s="141" t="s">
        <v>2096</v>
      </c>
      <c r="F401" s="141" t="s">
        <v>2097</v>
      </c>
      <c r="G401" s="141" t="s">
        <v>2119</v>
      </c>
    </row>
    <row r="402" spans="1:7" x14ac:dyDescent="0.25">
      <c r="A402" s="141" t="s">
        <v>1614</v>
      </c>
      <c r="B402" s="141" t="s">
        <v>2771</v>
      </c>
      <c r="C402" s="141">
        <v>50</v>
      </c>
      <c r="D402" s="141" t="s">
        <v>2116</v>
      </c>
      <c r="E402" s="141" t="s">
        <v>2096</v>
      </c>
      <c r="F402" s="141" t="s">
        <v>2097</v>
      </c>
      <c r="G402" s="141" t="s">
        <v>2119</v>
      </c>
    </row>
    <row r="403" spans="1:7" x14ac:dyDescent="0.25">
      <c r="A403" s="141" t="s">
        <v>1611</v>
      </c>
      <c r="B403" s="141" t="s">
        <v>2772</v>
      </c>
      <c r="C403" s="141">
        <v>18.5</v>
      </c>
      <c r="D403" s="141" t="s">
        <v>2152</v>
      </c>
      <c r="E403" s="141" t="s">
        <v>2096</v>
      </c>
      <c r="F403" s="141" t="s">
        <v>2097</v>
      </c>
      <c r="G403" s="141" t="s">
        <v>2153</v>
      </c>
    </row>
    <row r="404" spans="1:7" x14ac:dyDescent="0.25">
      <c r="A404" s="141" t="s">
        <v>2773</v>
      </c>
      <c r="B404" s="141" t="s">
        <v>2774</v>
      </c>
      <c r="C404" s="141">
        <v>100</v>
      </c>
      <c r="D404" s="141" t="s">
        <v>2095</v>
      </c>
      <c r="E404" s="141" t="s">
        <v>2096</v>
      </c>
      <c r="F404" s="141" t="s">
        <v>2097</v>
      </c>
      <c r="G404" s="141" t="s">
        <v>2098</v>
      </c>
    </row>
    <row r="405" spans="1:7" x14ac:dyDescent="0.25">
      <c r="A405" s="141" t="s">
        <v>2775</v>
      </c>
      <c r="B405" s="141" t="s">
        <v>2776</v>
      </c>
      <c r="C405" s="141">
        <v>80</v>
      </c>
      <c r="D405" s="141" t="s">
        <v>2095</v>
      </c>
      <c r="E405" s="141" t="s">
        <v>2096</v>
      </c>
      <c r="F405" s="141" t="s">
        <v>2097</v>
      </c>
      <c r="G405" s="141" t="s">
        <v>2098</v>
      </c>
    </row>
    <row r="406" spans="1:7" x14ac:dyDescent="0.25">
      <c r="A406" s="141" t="s">
        <v>2777</v>
      </c>
      <c r="B406" s="141" t="s">
        <v>2778</v>
      </c>
      <c r="C406" s="141">
        <v>35</v>
      </c>
      <c r="D406" s="141" t="s">
        <v>2135</v>
      </c>
      <c r="E406" s="141" t="s">
        <v>2096</v>
      </c>
      <c r="F406" s="141" t="s">
        <v>2097</v>
      </c>
      <c r="G406" s="141" t="s">
        <v>2136</v>
      </c>
    </row>
    <row r="407" spans="1:7" x14ac:dyDescent="0.25">
      <c r="A407" s="141" t="s">
        <v>2779</v>
      </c>
      <c r="B407" s="141" t="s">
        <v>2780</v>
      </c>
      <c r="C407" s="141">
        <v>70</v>
      </c>
      <c r="D407" s="141" t="s">
        <v>2095</v>
      </c>
      <c r="E407" s="141" t="s">
        <v>2096</v>
      </c>
      <c r="F407" s="141" t="s">
        <v>2097</v>
      </c>
      <c r="G407" s="141" t="s">
        <v>2098</v>
      </c>
    </row>
    <row r="408" spans="1:7" x14ac:dyDescent="0.25">
      <c r="A408" s="141" t="s">
        <v>2781</v>
      </c>
      <c r="B408" s="141" t="s">
        <v>2782</v>
      </c>
      <c r="C408" s="141">
        <v>296.19</v>
      </c>
      <c r="D408" s="141" t="s">
        <v>2095</v>
      </c>
      <c r="E408" s="141" t="s">
        <v>2096</v>
      </c>
      <c r="F408" s="141" t="s">
        <v>2097</v>
      </c>
      <c r="G408" s="141" t="s">
        <v>2098</v>
      </c>
    </row>
    <row r="409" spans="1:7" x14ac:dyDescent="0.25">
      <c r="A409" s="143" t="s">
        <v>2783</v>
      </c>
      <c r="B409" s="143" t="s">
        <v>2784</v>
      </c>
      <c r="C409" s="143">
        <v>230</v>
      </c>
      <c r="D409" s="141" t="s">
        <v>2135</v>
      </c>
      <c r="E409" s="144" t="s">
        <v>2096</v>
      </c>
      <c r="F409" s="143" t="s">
        <v>2097</v>
      </c>
      <c r="G409" s="141" t="s">
        <v>2136</v>
      </c>
    </row>
    <row r="410" spans="1:7" x14ac:dyDescent="0.25">
      <c r="A410" s="141" t="s">
        <v>1605</v>
      </c>
      <c r="B410" s="141" t="s">
        <v>2785</v>
      </c>
      <c r="C410" s="141">
        <v>300</v>
      </c>
      <c r="D410" s="141" t="s">
        <v>2095</v>
      </c>
      <c r="E410" s="141" t="s">
        <v>2096</v>
      </c>
      <c r="F410" s="141" t="s">
        <v>2097</v>
      </c>
      <c r="G410" s="141" t="s">
        <v>2098</v>
      </c>
    </row>
    <row r="411" spans="1:7" x14ac:dyDescent="0.25">
      <c r="A411" s="141" t="s">
        <v>2786</v>
      </c>
      <c r="B411" s="141" t="s">
        <v>2787</v>
      </c>
      <c r="C411" s="141">
        <v>250</v>
      </c>
      <c r="D411" s="141" t="s">
        <v>2095</v>
      </c>
      <c r="E411" s="141" t="s">
        <v>2096</v>
      </c>
      <c r="F411" s="141" t="s">
        <v>2097</v>
      </c>
      <c r="G411" s="141" t="s">
        <v>2098</v>
      </c>
    </row>
    <row r="412" spans="1:7" x14ac:dyDescent="0.25">
      <c r="A412" s="141" t="s">
        <v>2788</v>
      </c>
      <c r="B412" s="141" t="s">
        <v>2789</v>
      </c>
      <c r="C412" s="141">
        <v>4.5</v>
      </c>
      <c r="D412" s="141" t="s">
        <v>2173</v>
      </c>
      <c r="E412" s="141" t="s">
        <v>2096</v>
      </c>
      <c r="F412" s="141" t="s">
        <v>2097</v>
      </c>
      <c r="G412" s="141" t="s">
        <v>2174</v>
      </c>
    </row>
    <row r="413" spans="1:7" x14ac:dyDescent="0.25">
      <c r="A413" s="141" t="s">
        <v>2790</v>
      </c>
      <c r="B413" s="141" t="s">
        <v>2791</v>
      </c>
      <c r="C413" s="141">
        <v>6.52</v>
      </c>
      <c r="D413" s="141" t="s">
        <v>2173</v>
      </c>
      <c r="E413" s="141" t="s">
        <v>2096</v>
      </c>
      <c r="F413" s="141" t="s">
        <v>2097</v>
      </c>
      <c r="G413" s="141" t="s">
        <v>2174</v>
      </c>
    </row>
    <row r="414" spans="1:7" x14ac:dyDescent="0.25">
      <c r="A414" s="141" t="s">
        <v>2792</v>
      </c>
      <c r="B414" s="141" t="s">
        <v>2793</v>
      </c>
      <c r="C414" s="141">
        <v>147.80000000000001</v>
      </c>
      <c r="D414" s="141" t="s">
        <v>2125</v>
      </c>
      <c r="E414" s="141" t="s">
        <v>2096</v>
      </c>
      <c r="F414" s="141" t="s">
        <v>2097</v>
      </c>
      <c r="G414" s="141" t="s">
        <v>2126</v>
      </c>
    </row>
    <row r="415" spans="1:7" x14ac:dyDescent="0.25">
      <c r="A415" s="143" t="s">
        <v>2794</v>
      </c>
      <c r="B415" s="143" t="s">
        <v>2795</v>
      </c>
      <c r="C415" s="143">
        <v>105.08</v>
      </c>
      <c r="D415" s="141" t="s">
        <v>2173</v>
      </c>
      <c r="E415" s="144" t="s">
        <v>2528</v>
      </c>
      <c r="F415" s="141" t="s">
        <v>2118</v>
      </c>
      <c r="G415" s="141" t="s">
        <v>2291</v>
      </c>
    </row>
    <row r="416" spans="1:7" x14ac:dyDescent="0.25">
      <c r="A416" s="141" t="s">
        <v>1602</v>
      </c>
      <c r="B416" s="141" t="s">
        <v>2796</v>
      </c>
      <c r="C416" s="141">
        <v>22</v>
      </c>
      <c r="D416" s="141" t="s">
        <v>2116</v>
      </c>
      <c r="E416" s="141" t="s">
        <v>2096</v>
      </c>
      <c r="F416" s="141" t="s">
        <v>2097</v>
      </c>
      <c r="G416" s="141" t="s">
        <v>2119</v>
      </c>
    </row>
    <row r="417" spans="1:7" x14ac:dyDescent="0.25">
      <c r="A417" s="141" t="s">
        <v>1599</v>
      </c>
      <c r="B417" s="141" t="s">
        <v>2797</v>
      </c>
      <c r="C417" s="141">
        <v>26</v>
      </c>
      <c r="D417" s="141" t="s">
        <v>2116</v>
      </c>
      <c r="E417" s="141" t="s">
        <v>2096</v>
      </c>
      <c r="F417" s="141" t="s">
        <v>2097</v>
      </c>
      <c r="G417" s="141" t="s">
        <v>2119</v>
      </c>
    </row>
    <row r="418" spans="1:7" x14ac:dyDescent="0.25">
      <c r="A418" s="141" t="s">
        <v>2798</v>
      </c>
      <c r="B418" s="141" t="s">
        <v>2799</v>
      </c>
      <c r="C418" s="141">
        <v>235</v>
      </c>
      <c r="D418" s="141" t="s">
        <v>2116</v>
      </c>
      <c r="E418" s="141" t="s">
        <v>2096</v>
      </c>
      <c r="F418" s="141" t="s">
        <v>2097</v>
      </c>
      <c r="G418" s="141" t="s">
        <v>2119</v>
      </c>
    </row>
    <row r="419" spans="1:7" x14ac:dyDescent="0.25">
      <c r="A419" s="141" t="s">
        <v>2800</v>
      </c>
      <c r="B419" s="141" t="s">
        <v>2801</v>
      </c>
      <c r="C419" s="141">
        <v>44.8</v>
      </c>
      <c r="D419" s="141" t="s">
        <v>2173</v>
      </c>
      <c r="E419" s="141" t="s">
        <v>2096</v>
      </c>
      <c r="F419" s="141" t="s">
        <v>2097</v>
      </c>
      <c r="G419" s="141" t="s">
        <v>2377</v>
      </c>
    </row>
    <row r="420" spans="1:7" x14ac:dyDescent="0.25">
      <c r="A420" s="141" t="s">
        <v>2802</v>
      </c>
      <c r="B420" s="141" t="s">
        <v>2101</v>
      </c>
      <c r="C420" s="141">
        <v>11</v>
      </c>
      <c r="D420" s="141" t="s">
        <v>2681</v>
      </c>
      <c r="E420" s="141" t="s">
        <v>2150</v>
      </c>
      <c r="F420" s="141" t="s">
        <v>2097</v>
      </c>
      <c r="G420" s="141" t="s">
        <v>2109</v>
      </c>
    </row>
    <row r="421" spans="1:7" x14ac:dyDescent="0.25">
      <c r="A421" s="141" t="s">
        <v>2803</v>
      </c>
      <c r="B421" s="141" t="s">
        <v>2804</v>
      </c>
      <c r="C421" s="141">
        <v>200</v>
      </c>
      <c r="D421" s="141" t="s">
        <v>2272</v>
      </c>
      <c r="E421" s="141" t="s">
        <v>2096</v>
      </c>
      <c r="F421" s="141" t="s">
        <v>2097</v>
      </c>
      <c r="G421" s="141" t="s">
        <v>2273</v>
      </c>
    </row>
    <row r="422" spans="1:7" x14ac:dyDescent="0.25">
      <c r="A422" s="141" t="s">
        <v>2805</v>
      </c>
      <c r="B422" s="141" t="s">
        <v>2805</v>
      </c>
      <c r="C422" s="141">
        <v>775.8</v>
      </c>
      <c r="D422" s="141" t="s">
        <v>2272</v>
      </c>
      <c r="E422" s="141" t="s">
        <v>2096</v>
      </c>
      <c r="F422" s="141" t="s">
        <v>2097</v>
      </c>
      <c r="G422" s="141" t="s">
        <v>2273</v>
      </c>
    </row>
    <row r="423" spans="1:7" x14ac:dyDescent="0.25">
      <c r="A423" s="143" t="s">
        <v>2806</v>
      </c>
      <c r="B423" s="141" t="s">
        <v>2807</v>
      </c>
      <c r="C423" s="141">
        <v>71</v>
      </c>
      <c r="D423" s="143" t="s">
        <v>2135</v>
      </c>
      <c r="E423" s="144" t="s">
        <v>2096</v>
      </c>
      <c r="F423" s="143" t="s">
        <v>2097</v>
      </c>
      <c r="G423" s="141" t="s">
        <v>2136</v>
      </c>
    </row>
    <row r="424" spans="1:7" x14ac:dyDescent="0.25">
      <c r="A424" s="143" t="s">
        <v>2808</v>
      </c>
      <c r="B424" s="141" t="s">
        <v>2807</v>
      </c>
      <c r="C424" s="141">
        <v>95</v>
      </c>
      <c r="D424" s="143" t="s">
        <v>2095</v>
      </c>
      <c r="E424" s="144" t="s">
        <v>2096</v>
      </c>
      <c r="F424" s="143" t="s">
        <v>2097</v>
      </c>
      <c r="G424" s="143" t="s">
        <v>2098</v>
      </c>
    </row>
    <row r="425" spans="1:7" x14ac:dyDescent="0.25">
      <c r="A425" s="143" t="s">
        <v>2809</v>
      </c>
      <c r="B425" s="141" t="s">
        <v>2810</v>
      </c>
      <c r="C425" s="141">
        <v>18</v>
      </c>
      <c r="D425" s="141" t="s">
        <v>2095</v>
      </c>
      <c r="E425" s="144" t="s">
        <v>2096</v>
      </c>
      <c r="F425" s="143" t="s">
        <v>2097</v>
      </c>
      <c r="G425" s="141" t="s">
        <v>2098</v>
      </c>
    </row>
    <row r="426" spans="1:7" x14ac:dyDescent="0.25">
      <c r="A426" s="143" t="s">
        <v>2811</v>
      </c>
      <c r="B426" s="141" t="s">
        <v>2810</v>
      </c>
      <c r="C426" s="141">
        <v>12</v>
      </c>
      <c r="D426" s="143" t="s">
        <v>2135</v>
      </c>
      <c r="E426" s="144" t="s">
        <v>2096</v>
      </c>
      <c r="F426" s="143" t="s">
        <v>2097</v>
      </c>
      <c r="G426" s="141" t="s">
        <v>2136</v>
      </c>
    </row>
    <row r="427" spans="1:7" x14ac:dyDescent="0.25">
      <c r="A427" s="143" t="s">
        <v>2812</v>
      </c>
      <c r="B427" s="143" t="s">
        <v>2813</v>
      </c>
      <c r="C427" s="141">
        <v>85</v>
      </c>
      <c r="D427" s="141" t="s">
        <v>2095</v>
      </c>
      <c r="E427" s="144" t="s">
        <v>2096</v>
      </c>
      <c r="F427" s="143" t="s">
        <v>2097</v>
      </c>
      <c r="G427" s="141" t="s">
        <v>2098</v>
      </c>
    </row>
    <row r="428" spans="1:7" x14ac:dyDescent="0.25">
      <c r="A428" s="143" t="s">
        <v>2814</v>
      </c>
      <c r="B428" s="143" t="s">
        <v>2813</v>
      </c>
      <c r="C428" s="141">
        <v>66</v>
      </c>
      <c r="D428" s="143" t="s">
        <v>2135</v>
      </c>
      <c r="E428" s="144" t="s">
        <v>2096</v>
      </c>
      <c r="F428" s="143" t="s">
        <v>2097</v>
      </c>
      <c r="G428" s="141" t="s">
        <v>2136</v>
      </c>
    </row>
    <row r="429" spans="1:7" x14ac:dyDescent="0.25">
      <c r="A429" s="141" t="s">
        <v>2815</v>
      </c>
      <c r="B429" s="141" t="s">
        <v>2816</v>
      </c>
      <c r="C429" s="141">
        <v>20</v>
      </c>
      <c r="D429" s="141" t="s">
        <v>2095</v>
      </c>
      <c r="E429" s="141" t="s">
        <v>2096</v>
      </c>
      <c r="F429" s="141" t="s">
        <v>2097</v>
      </c>
      <c r="G429" s="141" t="s">
        <v>2098</v>
      </c>
    </row>
    <row r="430" spans="1:7" x14ac:dyDescent="0.25">
      <c r="A430" s="141" t="s">
        <v>2817</v>
      </c>
      <c r="B430" s="141" t="s">
        <v>2101</v>
      </c>
      <c r="C430" s="141">
        <v>70</v>
      </c>
      <c r="D430" s="141" t="s">
        <v>2818</v>
      </c>
      <c r="E430" s="141" t="s">
        <v>2150</v>
      </c>
      <c r="F430" s="141" t="s">
        <v>2097</v>
      </c>
      <c r="G430" s="141" t="s">
        <v>2126</v>
      </c>
    </row>
    <row r="431" spans="1:7" x14ac:dyDescent="0.25">
      <c r="A431" s="141" t="s">
        <v>2819</v>
      </c>
      <c r="B431" s="141" t="s">
        <v>2101</v>
      </c>
      <c r="C431" s="141">
        <v>108.8</v>
      </c>
      <c r="D431" s="141" t="s">
        <v>2818</v>
      </c>
      <c r="E431" s="141" t="s">
        <v>2150</v>
      </c>
      <c r="F431" s="141" t="s">
        <v>2097</v>
      </c>
      <c r="G431" s="141" t="s">
        <v>2126</v>
      </c>
    </row>
    <row r="432" spans="1:7" x14ac:dyDescent="0.25">
      <c r="A432" s="141" t="s">
        <v>2820</v>
      </c>
      <c r="B432" s="141" t="s">
        <v>2101</v>
      </c>
      <c r="C432" s="141">
        <v>146.5</v>
      </c>
      <c r="D432" s="141" t="s">
        <v>2818</v>
      </c>
      <c r="E432" s="141" t="s">
        <v>2150</v>
      </c>
      <c r="F432" s="141" t="s">
        <v>2097</v>
      </c>
      <c r="G432" s="141" t="s">
        <v>2126</v>
      </c>
    </row>
    <row r="433" spans="1:7" x14ac:dyDescent="0.25">
      <c r="A433" s="141" t="s">
        <v>2821</v>
      </c>
      <c r="B433" s="141" t="s">
        <v>2822</v>
      </c>
      <c r="C433" s="141">
        <v>298</v>
      </c>
      <c r="D433" s="141" t="s">
        <v>2173</v>
      </c>
      <c r="E433" s="141" t="s">
        <v>2235</v>
      </c>
      <c r="F433" s="141" t="s">
        <v>2118</v>
      </c>
      <c r="G433" s="141" t="s">
        <v>2291</v>
      </c>
    </row>
    <row r="434" spans="1:7" x14ac:dyDescent="0.25">
      <c r="A434" s="141" t="s">
        <v>2823</v>
      </c>
      <c r="B434" s="141" t="s">
        <v>2101</v>
      </c>
      <c r="C434" s="141">
        <v>3</v>
      </c>
      <c r="D434" s="141" t="s">
        <v>2135</v>
      </c>
      <c r="E434" s="141" t="s">
        <v>2096</v>
      </c>
      <c r="F434" s="141" t="s">
        <v>2097</v>
      </c>
      <c r="G434" s="141" t="s">
        <v>2136</v>
      </c>
    </row>
    <row r="435" spans="1:7" x14ac:dyDescent="0.25">
      <c r="A435" s="141" t="s">
        <v>2824</v>
      </c>
      <c r="B435" s="141" t="s">
        <v>2101</v>
      </c>
      <c r="C435" s="141">
        <v>1</v>
      </c>
      <c r="D435" s="141" t="s">
        <v>2135</v>
      </c>
      <c r="E435" s="141" t="s">
        <v>2096</v>
      </c>
      <c r="F435" s="141" t="s">
        <v>2097</v>
      </c>
      <c r="G435" s="141" t="s">
        <v>2136</v>
      </c>
    </row>
    <row r="436" spans="1:7" x14ac:dyDescent="0.25">
      <c r="A436" s="141" t="s">
        <v>2825</v>
      </c>
      <c r="B436" s="141" t="s">
        <v>2826</v>
      </c>
      <c r="C436" s="141">
        <v>7.5</v>
      </c>
      <c r="D436" s="141" t="s">
        <v>2135</v>
      </c>
      <c r="E436" s="141" t="s">
        <v>2096</v>
      </c>
      <c r="F436" s="141" t="s">
        <v>2097</v>
      </c>
      <c r="G436" s="141" t="s">
        <v>2136</v>
      </c>
    </row>
    <row r="437" spans="1:7" x14ac:dyDescent="0.25">
      <c r="A437" s="141" t="s">
        <v>2827</v>
      </c>
      <c r="B437" s="141" t="s">
        <v>2828</v>
      </c>
      <c r="C437" s="141">
        <v>48.1</v>
      </c>
      <c r="D437" s="141" t="s">
        <v>2166</v>
      </c>
      <c r="E437" s="141" t="s">
        <v>2096</v>
      </c>
      <c r="F437" s="141" t="s">
        <v>2097</v>
      </c>
      <c r="G437" s="141" t="s">
        <v>2122</v>
      </c>
    </row>
    <row r="438" spans="1:7" x14ac:dyDescent="0.25">
      <c r="A438" s="141" t="s">
        <v>2829</v>
      </c>
      <c r="B438" s="141" t="s">
        <v>2830</v>
      </c>
      <c r="C438" s="141">
        <v>45.42</v>
      </c>
      <c r="D438" s="141" t="s">
        <v>2121</v>
      </c>
      <c r="E438" s="141" t="s">
        <v>2096</v>
      </c>
      <c r="F438" s="141" t="s">
        <v>2097</v>
      </c>
      <c r="G438" s="141" t="s">
        <v>2122</v>
      </c>
    </row>
    <row r="439" spans="1:7" x14ac:dyDescent="0.25">
      <c r="A439" s="141" t="s">
        <v>1595</v>
      </c>
      <c r="B439" s="141" t="s">
        <v>2831</v>
      </c>
      <c r="C439" s="141">
        <v>1.5</v>
      </c>
      <c r="D439" s="141" t="s">
        <v>2095</v>
      </c>
      <c r="E439" s="141" t="s">
        <v>2096</v>
      </c>
      <c r="F439" s="141" t="s">
        <v>2097</v>
      </c>
      <c r="G439" s="141" t="s">
        <v>2098</v>
      </c>
    </row>
    <row r="440" spans="1:7" x14ac:dyDescent="0.25">
      <c r="A440" s="141" t="s">
        <v>2832</v>
      </c>
      <c r="B440" s="141" t="s">
        <v>2833</v>
      </c>
      <c r="C440" s="141">
        <v>11</v>
      </c>
      <c r="D440" s="141" t="s">
        <v>2116</v>
      </c>
      <c r="E440" s="141" t="s">
        <v>2096</v>
      </c>
      <c r="F440" s="141" t="s">
        <v>2097</v>
      </c>
      <c r="G440" s="141" t="s">
        <v>2119</v>
      </c>
    </row>
    <row r="441" spans="1:7" x14ac:dyDescent="0.25">
      <c r="A441" s="141" t="s">
        <v>2834</v>
      </c>
      <c r="B441" s="141" t="s">
        <v>2835</v>
      </c>
      <c r="C441" s="141">
        <v>11</v>
      </c>
      <c r="D441" s="141" t="s">
        <v>2116</v>
      </c>
      <c r="E441" s="141" t="s">
        <v>2096</v>
      </c>
      <c r="F441" s="141" t="s">
        <v>2097</v>
      </c>
      <c r="G441" s="141" t="s">
        <v>2119</v>
      </c>
    </row>
    <row r="442" spans="1:7" x14ac:dyDescent="0.25">
      <c r="A442" s="141" t="s">
        <v>1592</v>
      </c>
      <c r="B442" s="141" t="s">
        <v>2836</v>
      </c>
      <c r="C442" s="141">
        <v>93</v>
      </c>
      <c r="D442" s="141" t="s">
        <v>2116</v>
      </c>
      <c r="E442" s="141" t="s">
        <v>2096</v>
      </c>
      <c r="F442" s="141" t="s">
        <v>2097</v>
      </c>
      <c r="G442" s="141" t="s">
        <v>2119</v>
      </c>
    </row>
    <row r="443" spans="1:7" x14ac:dyDescent="0.25">
      <c r="A443" s="141" t="s">
        <v>2837</v>
      </c>
      <c r="B443" s="141" t="s">
        <v>2101</v>
      </c>
      <c r="C443" s="141">
        <v>50.9</v>
      </c>
      <c r="D443" s="141" t="s">
        <v>2601</v>
      </c>
      <c r="E443" s="141" t="s">
        <v>2444</v>
      </c>
      <c r="F443" s="141" t="s">
        <v>2097</v>
      </c>
      <c r="G443" s="141" t="s">
        <v>2098</v>
      </c>
    </row>
    <row r="444" spans="1:7" x14ac:dyDescent="0.25">
      <c r="A444" s="141" t="s">
        <v>2838</v>
      </c>
      <c r="B444" s="141" t="s">
        <v>2101</v>
      </c>
      <c r="C444" s="141">
        <v>37.9</v>
      </c>
      <c r="D444" s="141" t="s">
        <v>2601</v>
      </c>
      <c r="E444" s="141" t="s">
        <v>2444</v>
      </c>
      <c r="F444" s="141" t="s">
        <v>2097</v>
      </c>
      <c r="G444" s="141" t="s">
        <v>2098</v>
      </c>
    </row>
    <row r="445" spans="1:7" x14ac:dyDescent="0.25">
      <c r="A445" s="141" t="s">
        <v>2839</v>
      </c>
      <c r="B445" s="141" t="s">
        <v>2840</v>
      </c>
      <c r="C445" s="141">
        <v>4.9000000000000004</v>
      </c>
      <c r="D445" s="141" t="s">
        <v>2152</v>
      </c>
      <c r="E445" s="141" t="s">
        <v>2096</v>
      </c>
      <c r="F445" s="141" t="s">
        <v>2097</v>
      </c>
      <c r="G445" s="141" t="s">
        <v>2153</v>
      </c>
    </row>
    <row r="446" spans="1:7" x14ac:dyDescent="0.25">
      <c r="A446" s="141" t="s">
        <v>2841</v>
      </c>
      <c r="B446" s="141" t="s">
        <v>2842</v>
      </c>
      <c r="C446" s="141">
        <v>551.70000000000005</v>
      </c>
      <c r="D446" s="141" t="s">
        <v>2132</v>
      </c>
      <c r="E446" s="141" t="s">
        <v>2096</v>
      </c>
      <c r="F446" s="141" t="s">
        <v>2097</v>
      </c>
      <c r="G446" s="141" t="s">
        <v>2126</v>
      </c>
    </row>
    <row r="447" spans="1:7" x14ac:dyDescent="0.25">
      <c r="A447" s="141" t="s">
        <v>1589</v>
      </c>
      <c r="B447" s="141" t="s">
        <v>2843</v>
      </c>
      <c r="C447" s="141">
        <v>182.5</v>
      </c>
      <c r="D447" s="141" t="s">
        <v>2135</v>
      </c>
      <c r="E447" s="141" t="s">
        <v>2096</v>
      </c>
      <c r="F447" s="141" t="s">
        <v>2097</v>
      </c>
      <c r="G447" s="141" t="s">
        <v>2136</v>
      </c>
    </row>
    <row r="448" spans="1:7" x14ac:dyDescent="0.25">
      <c r="A448" s="141" t="s">
        <v>2844</v>
      </c>
      <c r="B448" s="141" t="s">
        <v>2845</v>
      </c>
      <c r="C448" s="141">
        <v>12</v>
      </c>
      <c r="D448" s="141" t="s">
        <v>2121</v>
      </c>
      <c r="E448" s="141" t="s">
        <v>2096</v>
      </c>
      <c r="F448" s="141" t="s">
        <v>2097</v>
      </c>
      <c r="G448" s="141" t="s">
        <v>2122</v>
      </c>
    </row>
    <row r="449" spans="1:7" x14ac:dyDescent="0.25">
      <c r="A449" s="141" t="s">
        <v>1585</v>
      </c>
      <c r="B449" s="141" t="s">
        <v>2846</v>
      </c>
      <c r="C449" s="141">
        <v>10.5</v>
      </c>
      <c r="D449" s="141" t="s">
        <v>2336</v>
      </c>
      <c r="E449" s="141" t="s">
        <v>2096</v>
      </c>
      <c r="F449" s="141" t="s">
        <v>2097</v>
      </c>
      <c r="G449" s="141" t="s">
        <v>2337</v>
      </c>
    </row>
    <row r="450" spans="1:7" x14ac:dyDescent="0.25">
      <c r="A450" s="141" t="s">
        <v>2847</v>
      </c>
      <c r="B450" s="141" t="s">
        <v>2848</v>
      </c>
      <c r="C450" s="141">
        <v>263</v>
      </c>
      <c r="D450" s="141" t="s">
        <v>2125</v>
      </c>
      <c r="E450" s="141" t="s">
        <v>2096</v>
      </c>
      <c r="F450" s="141" t="s">
        <v>2097</v>
      </c>
      <c r="G450" s="141" t="s">
        <v>2126</v>
      </c>
    </row>
    <row r="451" spans="1:7" x14ac:dyDescent="0.25">
      <c r="A451" s="141" t="s">
        <v>2849</v>
      </c>
      <c r="B451" s="141" t="s">
        <v>2850</v>
      </c>
      <c r="C451" s="141">
        <v>263.68</v>
      </c>
      <c r="D451" s="141" t="s">
        <v>2132</v>
      </c>
      <c r="E451" s="141" t="s">
        <v>2096</v>
      </c>
      <c r="F451" s="141" t="s">
        <v>2097</v>
      </c>
      <c r="G451" s="141" t="s">
        <v>2126</v>
      </c>
    </row>
    <row r="452" spans="1:7" x14ac:dyDescent="0.25">
      <c r="A452" s="141" t="s">
        <v>2851</v>
      </c>
      <c r="B452" s="141" t="s">
        <v>2101</v>
      </c>
      <c r="C452" s="141">
        <v>10</v>
      </c>
      <c r="D452" s="141" t="s">
        <v>2135</v>
      </c>
      <c r="E452" s="141" t="s">
        <v>2096</v>
      </c>
      <c r="F452" s="141" t="s">
        <v>2097</v>
      </c>
      <c r="G452" s="141" t="s">
        <v>2136</v>
      </c>
    </row>
    <row r="453" spans="1:7" x14ac:dyDescent="0.25">
      <c r="A453" s="141" t="s">
        <v>2852</v>
      </c>
      <c r="B453" s="141" t="s">
        <v>2101</v>
      </c>
      <c r="C453" s="141">
        <v>4.8</v>
      </c>
      <c r="D453" s="141" t="s">
        <v>2095</v>
      </c>
      <c r="E453" s="141" t="s">
        <v>2096</v>
      </c>
      <c r="F453" s="141" t="s">
        <v>2097</v>
      </c>
      <c r="G453" s="141" t="s">
        <v>2098</v>
      </c>
    </row>
    <row r="454" spans="1:7" x14ac:dyDescent="0.25">
      <c r="A454" s="141" t="s">
        <v>2853</v>
      </c>
      <c r="B454" s="141" t="s">
        <v>2854</v>
      </c>
      <c r="C454" s="141">
        <v>155.1</v>
      </c>
      <c r="D454" s="141" t="s">
        <v>2173</v>
      </c>
      <c r="E454" s="141" t="s">
        <v>2096</v>
      </c>
      <c r="F454" s="141" t="s">
        <v>2097</v>
      </c>
      <c r="G454" s="141" t="s">
        <v>2174</v>
      </c>
    </row>
    <row r="455" spans="1:7" x14ac:dyDescent="0.25">
      <c r="A455" s="141" t="s">
        <v>2855</v>
      </c>
      <c r="B455" s="141" t="s">
        <v>2856</v>
      </c>
      <c r="C455" s="141">
        <v>105</v>
      </c>
      <c r="D455" s="141" t="s">
        <v>2173</v>
      </c>
      <c r="E455" s="141" t="s">
        <v>2096</v>
      </c>
      <c r="F455" s="141" t="s">
        <v>2097</v>
      </c>
      <c r="G455" s="141" t="s">
        <v>2174</v>
      </c>
    </row>
    <row r="456" spans="1:7" x14ac:dyDescent="0.25">
      <c r="A456" s="141" t="s">
        <v>2857</v>
      </c>
      <c r="B456" s="141" t="s">
        <v>2858</v>
      </c>
      <c r="C456" s="141">
        <v>47.1</v>
      </c>
      <c r="D456" s="141" t="s">
        <v>2173</v>
      </c>
      <c r="E456" s="141" t="s">
        <v>2096</v>
      </c>
      <c r="F456" s="141" t="s">
        <v>2097</v>
      </c>
      <c r="G456" s="141" t="s">
        <v>2174</v>
      </c>
    </row>
    <row r="457" spans="1:7" x14ac:dyDescent="0.25">
      <c r="A457" s="141" t="s">
        <v>2859</v>
      </c>
      <c r="B457" s="141" t="s">
        <v>2860</v>
      </c>
      <c r="C457" s="141">
        <v>38.24</v>
      </c>
      <c r="D457" s="141" t="s">
        <v>2173</v>
      </c>
      <c r="E457" s="141" t="s">
        <v>2096</v>
      </c>
      <c r="F457" s="141" t="s">
        <v>2097</v>
      </c>
      <c r="G457" s="141" t="s">
        <v>2174</v>
      </c>
    </row>
    <row r="458" spans="1:7" x14ac:dyDescent="0.25">
      <c r="A458" s="141" t="s">
        <v>2861</v>
      </c>
      <c r="B458" s="141" t="s">
        <v>2862</v>
      </c>
      <c r="C458" s="141">
        <v>10</v>
      </c>
      <c r="D458" s="141" t="s">
        <v>2135</v>
      </c>
      <c r="E458" s="141" t="s">
        <v>2096</v>
      </c>
      <c r="F458" s="141" t="s">
        <v>2097</v>
      </c>
      <c r="G458" s="141" t="s">
        <v>2136</v>
      </c>
    </row>
    <row r="459" spans="1:7" x14ac:dyDescent="0.25">
      <c r="A459" s="141" t="s">
        <v>2863</v>
      </c>
      <c r="B459" s="141" t="s">
        <v>2864</v>
      </c>
      <c r="C459" s="141">
        <v>10</v>
      </c>
      <c r="D459" s="141" t="s">
        <v>2135</v>
      </c>
      <c r="E459" s="141" t="s">
        <v>2096</v>
      </c>
      <c r="F459" s="141" t="s">
        <v>2097</v>
      </c>
      <c r="G459" s="141" t="s">
        <v>2136</v>
      </c>
    </row>
    <row r="460" spans="1:7" x14ac:dyDescent="0.25">
      <c r="A460" s="141" t="s">
        <v>2865</v>
      </c>
      <c r="B460" s="141" t="s">
        <v>2866</v>
      </c>
      <c r="C460" s="141">
        <v>10</v>
      </c>
      <c r="D460" s="141" t="s">
        <v>2135</v>
      </c>
      <c r="E460" s="141" t="s">
        <v>2096</v>
      </c>
      <c r="F460" s="141" t="s">
        <v>2097</v>
      </c>
      <c r="G460" s="141" t="s">
        <v>2136</v>
      </c>
    </row>
    <row r="461" spans="1:7" x14ac:dyDescent="0.25">
      <c r="A461" s="141" t="s">
        <v>2867</v>
      </c>
      <c r="B461" s="141" t="s">
        <v>2868</v>
      </c>
      <c r="C461" s="141">
        <v>48.71</v>
      </c>
      <c r="D461" s="141" t="s">
        <v>2166</v>
      </c>
      <c r="E461" s="141" t="s">
        <v>2096</v>
      </c>
      <c r="F461" s="141" t="s">
        <v>2097</v>
      </c>
      <c r="G461" s="141" t="s">
        <v>2122</v>
      </c>
    </row>
    <row r="462" spans="1:7" x14ac:dyDescent="0.25">
      <c r="A462" s="141" t="s">
        <v>2869</v>
      </c>
      <c r="B462" s="141" t="s">
        <v>2870</v>
      </c>
      <c r="C462" s="141">
        <v>48.04</v>
      </c>
      <c r="D462" s="141" t="s">
        <v>2166</v>
      </c>
      <c r="E462" s="141" t="s">
        <v>2096</v>
      </c>
      <c r="F462" s="141" t="s">
        <v>2097</v>
      </c>
      <c r="G462" s="141" t="s">
        <v>2122</v>
      </c>
    </row>
    <row r="463" spans="1:7" x14ac:dyDescent="0.25">
      <c r="A463" s="141" t="s">
        <v>2871</v>
      </c>
      <c r="B463" s="141" t="s">
        <v>2872</v>
      </c>
      <c r="C463" s="141">
        <v>49.9</v>
      </c>
      <c r="D463" s="141" t="s">
        <v>2228</v>
      </c>
      <c r="E463" s="141" t="s">
        <v>2096</v>
      </c>
      <c r="F463" s="141" t="s">
        <v>2097</v>
      </c>
      <c r="G463" s="141" t="s">
        <v>2229</v>
      </c>
    </row>
    <row r="464" spans="1:7" x14ac:dyDescent="0.25">
      <c r="A464" s="143" t="s">
        <v>2873</v>
      </c>
      <c r="B464" s="143" t="s">
        <v>2874</v>
      </c>
      <c r="C464" s="143">
        <v>3</v>
      </c>
      <c r="D464" s="141" t="s">
        <v>2135</v>
      </c>
      <c r="E464" s="144" t="s">
        <v>2096</v>
      </c>
      <c r="F464" s="143" t="s">
        <v>2097</v>
      </c>
      <c r="G464" s="141" t="s">
        <v>2136</v>
      </c>
    </row>
    <row r="465" spans="1:7" x14ac:dyDescent="0.25">
      <c r="A465" s="141" t="s">
        <v>2875</v>
      </c>
      <c r="B465" s="141" t="s">
        <v>2876</v>
      </c>
      <c r="C465" s="141">
        <v>2.1</v>
      </c>
      <c r="D465" s="141" t="s">
        <v>2336</v>
      </c>
      <c r="E465" s="141" t="s">
        <v>2096</v>
      </c>
      <c r="F465" s="141" t="s">
        <v>2097</v>
      </c>
      <c r="G465" s="141" t="s">
        <v>2337</v>
      </c>
    </row>
    <row r="466" spans="1:7" x14ac:dyDescent="0.25">
      <c r="A466" s="143" t="s">
        <v>2877</v>
      </c>
      <c r="B466" s="143" t="s">
        <v>2878</v>
      </c>
      <c r="C466" s="143">
        <v>57.14</v>
      </c>
      <c r="D466" s="141" t="s">
        <v>2173</v>
      </c>
      <c r="E466" s="144" t="s">
        <v>2096</v>
      </c>
      <c r="F466" s="143" t="s">
        <v>2097</v>
      </c>
      <c r="G466" s="141" t="s">
        <v>2174</v>
      </c>
    </row>
    <row r="467" spans="1:7" x14ac:dyDescent="0.25">
      <c r="A467" s="141" t="s">
        <v>2879</v>
      </c>
      <c r="B467" s="141" t="s">
        <v>2880</v>
      </c>
      <c r="C467" s="141">
        <v>1</v>
      </c>
      <c r="D467" s="141" t="s">
        <v>2095</v>
      </c>
      <c r="E467" s="141" t="s">
        <v>2096</v>
      </c>
      <c r="F467" s="141" t="s">
        <v>2097</v>
      </c>
      <c r="G467" s="141" t="s">
        <v>2098</v>
      </c>
    </row>
    <row r="468" spans="1:7" x14ac:dyDescent="0.25">
      <c r="A468" s="141" t="s">
        <v>2881</v>
      </c>
      <c r="B468" s="141" t="s">
        <v>2882</v>
      </c>
      <c r="C468" s="141">
        <v>2.56</v>
      </c>
      <c r="D468" s="141" t="s">
        <v>2152</v>
      </c>
      <c r="E468" s="141" t="s">
        <v>2096</v>
      </c>
      <c r="F468" s="141" t="s">
        <v>2097</v>
      </c>
      <c r="G468" s="141" t="s">
        <v>2153</v>
      </c>
    </row>
    <row r="469" spans="1:7" x14ac:dyDescent="0.25">
      <c r="A469" s="141" t="s">
        <v>2883</v>
      </c>
      <c r="B469" s="141" t="s">
        <v>2884</v>
      </c>
      <c r="C469" s="141">
        <v>1.5</v>
      </c>
      <c r="D469" s="141" t="s">
        <v>2095</v>
      </c>
      <c r="E469" s="141" t="s">
        <v>2096</v>
      </c>
      <c r="F469" s="141" t="s">
        <v>2097</v>
      </c>
      <c r="G469" s="141" t="s">
        <v>2098</v>
      </c>
    </row>
    <row r="470" spans="1:7" x14ac:dyDescent="0.25">
      <c r="A470" s="141" t="s">
        <v>2885</v>
      </c>
      <c r="B470" s="141" t="s">
        <v>2886</v>
      </c>
      <c r="C470" s="141">
        <v>3</v>
      </c>
      <c r="D470" s="141" t="s">
        <v>2095</v>
      </c>
      <c r="E470" s="141" t="s">
        <v>2096</v>
      </c>
      <c r="F470" s="141" t="s">
        <v>2097</v>
      </c>
      <c r="G470" s="141" t="s">
        <v>2098</v>
      </c>
    </row>
    <row r="471" spans="1:7" x14ac:dyDescent="0.25">
      <c r="A471" s="141" t="s">
        <v>2887</v>
      </c>
      <c r="B471" s="141" t="s">
        <v>2888</v>
      </c>
      <c r="C471" s="141">
        <v>3.5</v>
      </c>
      <c r="D471" s="141" t="s">
        <v>2095</v>
      </c>
      <c r="E471" s="141" t="s">
        <v>2096</v>
      </c>
      <c r="F471" s="141" t="s">
        <v>2097</v>
      </c>
      <c r="G471" s="141" t="s">
        <v>2098</v>
      </c>
    </row>
    <row r="472" spans="1:7" x14ac:dyDescent="0.25">
      <c r="A472" s="141" t="s">
        <v>2889</v>
      </c>
      <c r="B472" s="141" t="s">
        <v>2890</v>
      </c>
      <c r="C472" s="141">
        <v>1.5</v>
      </c>
      <c r="D472" s="141" t="s">
        <v>2095</v>
      </c>
      <c r="E472" s="141" t="s">
        <v>2096</v>
      </c>
      <c r="F472" s="141" t="s">
        <v>2097</v>
      </c>
      <c r="G472" s="141" t="s">
        <v>2098</v>
      </c>
    </row>
    <row r="473" spans="1:7" x14ac:dyDescent="0.25">
      <c r="A473" s="141" t="s">
        <v>2891</v>
      </c>
      <c r="B473" s="141" t="s">
        <v>2892</v>
      </c>
      <c r="C473" s="141">
        <v>2.5</v>
      </c>
      <c r="D473" s="141" t="s">
        <v>2095</v>
      </c>
      <c r="E473" s="141" t="s">
        <v>2096</v>
      </c>
      <c r="F473" s="141" t="s">
        <v>2097</v>
      </c>
      <c r="G473" s="141" t="s">
        <v>2098</v>
      </c>
    </row>
    <row r="474" spans="1:7" x14ac:dyDescent="0.25">
      <c r="A474" s="141" t="s">
        <v>2893</v>
      </c>
      <c r="B474" s="141" t="s">
        <v>2894</v>
      </c>
      <c r="C474" s="141">
        <v>6</v>
      </c>
      <c r="D474" s="141" t="s">
        <v>2095</v>
      </c>
      <c r="E474" s="141" t="s">
        <v>2096</v>
      </c>
      <c r="F474" s="141" t="s">
        <v>2097</v>
      </c>
      <c r="G474" s="141" t="s">
        <v>2098</v>
      </c>
    </row>
    <row r="475" spans="1:7" x14ac:dyDescent="0.25">
      <c r="A475" s="141" t="s">
        <v>2895</v>
      </c>
      <c r="B475" s="141" t="s">
        <v>2896</v>
      </c>
      <c r="C475" s="141">
        <v>2</v>
      </c>
      <c r="D475" s="141" t="s">
        <v>2095</v>
      </c>
      <c r="E475" s="141" t="s">
        <v>2096</v>
      </c>
      <c r="F475" s="141" t="s">
        <v>2097</v>
      </c>
      <c r="G475" s="141" t="s">
        <v>2098</v>
      </c>
    </row>
    <row r="476" spans="1:7" x14ac:dyDescent="0.25">
      <c r="A476" s="141" t="s">
        <v>2897</v>
      </c>
      <c r="B476" s="141" t="s">
        <v>2898</v>
      </c>
      <c r="C476" s="141">
        <v>1</v>
      </c>
      <c r="D476" s="141" t="s">
        <v>2095</v>
      </c>
      <c r="E476" s="141" t="s">
        <v>2096</v>
      </c>
      <c r="F476" s="141" t="s">
        <v>2097</v>
      </c>
      <c r="G476" s="141" t="s">
        <v>2098</v>
      </c>
    </row>
    <row r="477" spans="1:7" x14ac:dyDescent="0.25">
      <c r="A477" s="141" t="s">
        <v>2899</v>
      </c>
      <c r="B477" s="141" t="s">
        <v>2900</v>
      </c>
      <c r="C477" s="141">
        <v>1</v>
      </c>
      <c r="D477" s="141" t="s">
        <v>2095</v>
      </c>
      <c r="E477" s="141" t="s">
        <v>2096</v>
      </c>
      <c r="F477" s="141" t="s">
        <v>2097</v>
      </c>
      <c r="G477" s="141" t="s">
        <v>2098</v>
      </c>
    </row>
    <row r="478" spans="1:7" x14ac:dyDescent="0.25">
      <c r="A478" s="141" t="s">
        <v>2901</v>
      </c>
      <c r="B478" s="141" t="s">
        <v>2902</v>
      </c>
      <c r="C478" s="141">
        <v>2</v>
      </c>
      <c r="D478" s="141" t="s">
        <v>2095</v>
      </c>
      <c r="E478" s="141" t="s">
        <v>2096</v>
      </c>
      <c r="F478" s="141" t="s">
        <v>2097</v>
      </c>
      <c r="G478" s="141" t="s">
        <v>2098</v>
      </c>
    </row>
    <row r="479" spans="1:7" x14ac:dyDescent="0.25">
      <c r="A479" s="141" t="s">
        <v>2903</v>
      </c>
      <c r="B479" s="141" t="s">
        <v>2903</v>
      </c>
      <c r="C479" s="141">
        <v>33.6</v>
      </c>
      <c r="D479" s="141" t="s">
        <v>2228</v>
      </c>
      <c r="E479" s="141" t="s">
        <v>2096</v>
      </c>
      <c r="F479" s="141" t="s">
        <v>2097</v>
      </c>
      <c r="G479" s="141" t="s">
        <v>2229</v>
      </c>
    </row>
    <row r="480" spans="1:7" x14ac:dyDescent="0.25">
      <c r="A480" s="141" t="s">
        <v>2904</v>
      </c>
      <c r="B480" s="141" t="s">
        <v>2905</v>
      </c>
      <c r="C480" s="141">
        <v>47.39</v>
      </c>
      <c r="D480" s="141" t="s">
        <v>2121</v>
      </c>
      <c r="E480" s="141" t="s">
        <v>2096</v>
      </c>
      <c r="F480" s="141" t="s">
        <v>2097</v>
      </c>
      <c r="G480" s="141" t="s">
        <v>2122</v>
      </c>
    </row>
    <row r="481" spans="1:7" x14ac:dyDescent="0.25">
      <c r="A481" s="141" t="s">
        <v>1581</v>
      </c>
      <c r="B481" s="141" t="s">
        <v>2906</v>
      </c>
      <c r="C481" s="141">
        <v>24</v>
      </c>
      <c r="D481" s="141" t="s">
        <v>2152</v>
      </c>
      <c r="E481" s="141" t="s">
        <v>2096</v>
      </c>
      <c r="F481" s="141" t="s">
        <v>2097</v>
      </c>
      <c r="G481" s="141" t="s">
        <v>2153</v>
      </c>
    </row>
    <row r="482" spans="1:7" x14ac:dyDescent="0.25">
      <c r="A482" s="141" t="s">
        <v>2907</v>
      </c>
      <c r="B482" s="141" t="s">
        <v>2908</v>
      </c>
      <c r="C482" s="141">
        <v>94.5</v>
      </c>
      <c r="D482" s="141" t="s">
        <v>2116</v>
      </c>
      <c r="E482" s="141" t="s">
        <v>2096</v>
      </c>
      <c r="F482" s="141" t="s">
        <v>2097</v>
      </c>
      <c r="G482" s="141" t="s">
        <v>2119</v>
      </c>
    </row>
    <row r="483" spans="1:7" x14ac:dyDescent="0.25">
      <c r="A483" s="141" t="s">
        <v>2909</v>
      </c>
      <c r="B483" s="141" t="s">
        <v>2910</v>
      </c>
      <c r="C483" s="141">
        <v>60</v>
      </c>
      <c r="D483" s="141" t="s">
        <v>2095</v>
      </c>
      <c r="E483" s="141" t="s">
        <v>2096</v>
      </c>
      <c r="F483" s="141" t="s">
        <v>2097</v>
      </c>
      <c r="G483" s="141" t="s">
        <v>2098</v>
      </c>
    </row>
    <row r="484" spans="1:7" x14ac:dyDescent="0.25">
      <c r="A484" s="141" t="s">
        <v>2911</v>
      </c>
      <c r="B484" s="141" t="s">
        <v>2101</v>
      </c>
      <c r="C484" s="141">
        <v>18.75</v>
      </c>
      <c r="D484" s="141" t="s">
        <v>2336</v>
      </c>
      <c r="E484" s="141" t="s">
        <v>2096</v>
      </c>
      <c r="F484" s="141" t="s">
        <v>2097</v>
      </c>
      <c r="G484" s="141" t="s">
        <v>2337</v>
      </c>
    </row>
    <row r="485" spans="1:7" x14ac:dyDescent="0.25">
      <c r="A485" s="141" t="s">
        <v>2912</v>
      </c>
      <c r="B485" s="141" t="s">
        <v>2101</v>
      </c>
      <c r="C485" s="141">
        <v>40</v>
      </c>
      <c r="D485" s="141" t="s">
        <v>2135</v>
      </c>
      <c r="E485" s="141" t="s">
        <v>2096</v>
      </c>
      <c r="F485" s="141" t="s">
        <v>2097</v>
      </c>
      <c r="G485" s="141" t="s">
        <v>2136</v>
      </c>
    </row>
    <row r="486" spans="1:7" x14ac:dyDescent="0.25">
      <c r="A486" s="141" t="s">
        <v>1578</v>
      </c>
      <c r="B486" s="141" t="s">
        <v>2913</v>
      </c>
      <c r="C486" s="141">
        <v>6.2</v>
      </c>
      <c r="D486" s="141" t="s">
        <v>2228</v>
      </c>
      <c r="E486" s="141" t="s">
        <v>2096</v>
      </c>
      <c r="F486" s="141" t="s">
        <v>2097</v>
      </c>
      <c r="G486" s="141" t="s">
        <v>2229</v>
      </c>
    </row>
    <row r="487" spans="1:7" x14ac:dyDescent="0.25">
      <c r="A487" s="141" t="s">
        <v>2914</v>
      </c>
      <c r="B487" s="141" t="s">
        <v>2915</v>
      </c>
      <c r="C487" s="141">
        <v>27.39</v>
      </c>
      <c r="D487" s="141" t="s">
        <v>2173</v>
      </c>
      <c r="E487" s="141" t="s">
        <v>2096</v>
      </c>
      <c r="F487" s="141" t="s">
        <v>2097</v>
      </c>
      <c r="G487" s="141" t="s">
        <v>2174</v>
      </c>
    </row>
    <row r="488" spans="1:7" x14ac:dyDescent="0.25">
      <c r="A488" s="141" t="s">
        <v>2916</v>
      </c>
      <c r="B488" s="141" t="s">
        <v>2917</v>
      </c>
      <c r="C488" s="141">
        <v>11.9</v>
      </c>
      <c r="D488" s="141" t="s">
        <v>2173</v>
      </c>
      <c r="E488" s="141" t="s">
        <v>2096</v>
      </c>
      <c r="F488" s="141" t="s">
        <v>2097</v>
      </c>
      <c r="G488" s="141" t="s">
        <v>2174</v>
      </c>
    </row>
    <row r="489" spans="1:7" x14ac:dyDescent="0.25">
      <c r="A489" s="141" t="s">
        <v>1573</v>
      </c>
      <c r="B489" s="141" t="s">
        <v>2918</v>
      </c>
      <c r="C489" s="141">
        <v>18</v>
      </c>
      <c r="D489" s="141" t="s">
        <v>2173</v>
      </c>
      <c r="E489" s="141" t="s">
        <v>2096</v>
      </c>
      <c r="F489" s="141" t="s">
        <v>2097</v>
      </c>
      <c r="G489" s="141" t="s">
        <v>2377</v>
      </c>
    </row>
    <row r="490" spans="1:7" x14ac:dyDescent="0.25">
      <c r="A490" s="141" t="s">
        <v>2919</v>
      </c>
      <c r="B490" s="141" t="s">
        <v>2919</v>
      </c>
      <c r="C490" s="141">
        <v>0.6</v>
      </c>
      <c r="D490" s="141" t="s">
        <v>2116</v>
      </c>
      <c r="E490" s="141" t="s">
        <v>2096</v>
      </c>
      <c r="F490" s="141" t="s">
        <v>2097</v>
      </c>
      <c r="G490" s="141" t="s">
        <v>2119</v>
      </c>
    </row>
    <row r="491" spans="1:7" x14ac:dyDescent="0.25">
      <c r="A491" s="141" t="s">
        <v>2920</v>
      </c>
      <c r="B491" s="141" t="s">
        <v>2921</v>
      </c>
      <c r="C491" s="141">
        <v>16</v>
      </c>
      <c r="D491" s="141" t="s">
        <v>2152</v>
      </c>
      <c r="E491" s="141" t="s">
        <v>2096</v>
      </c>
      <c r="F491" s="141" t="s">
        <v>2097</v>
      </c>
      <c r="G491" s="141" t="s">
        <v>2153</v>
      </c>
    </row>
    <row r="492" spans="1:7" x14ac:dyDescent="0.25">
      <c r="A492" s="141" t="s">
        <v>2922</v>
      </c>
      <c r="B492" s="141" t="s">
        <v>2923</v>
      </c>
      <c r="C492" s="141">
        <v>37.5</v>
      </c>
      <c r="D492" s="141" t="s">
        <v>2116</v>
      </c>
      <c r="E492" s="141" t="s">
        <v>2096</v>
      </c>
      <c r="F492" s="141" t="s">
        <v>2097</v>
      </c>
      <c r="G492" s="141" t="s">
        <v>2119</v>
      </c>
    </row>
    <row r="493" spans="1:7" x14ac:dyDescent="0.25">
      <c r="A493" s="141" t="s">
        <v>2924</v>
      </c>
      <c r="B493" s="141" t="s">
        <v>2925</v>
      </c>
      <c r="C493" s="141">
        <v>14.3</v>
      </c>
      <c r="D493" s="141" t="s">
        <v>2116</v>
      </c>
      <c r="E493" s="141" t="s">
        <v>2096</v>
      </c>
      <c r="F493" s="141" t="s">
        <v>2097</v>
      </c>
      <c r="G493" s="141" t="s">
        <v>2119</v>
      </c>
    </row>
    <row r="494" spans="1:7" x14ac:dyDescent="0.25">
      <c r="A494" s="141" t="s">
        <v>1568</v>
      </c>
      <c r="B494" s="141" t="s">
        <v>2926</v>
      </c>
      <c r="C494" s="141">
        <v>20</v>
      </c>
      <c r="D494" s="141" t="s">
        <v>2095</v>
      </c>
      <c r="E494" s="141" t="s">
        <v>2096</v>
      </c>
      <c r="F494" s="141" t="s">
        <v>2097</v>
      </c>
      <c r="G494" s="141" t="s">
        <v>2098</v>
      </c>
    </row>
    <row r="495" spans="1:7" x14ac:dyDescent="0.25">
      <c r="A495" s="141" t="s">
        <v>2927</v>
      </c>
      <c r="B495" s="141" t="s">
        <v>2101</v>
      </c>
      <c r="C495" s="141">
        <v>100</v>
      </c>
      <c r="D495" s="141" t="s">
        <v>2095</v>
      </c>
      <c r="E495" s="141" t="s">
        <v>2096</v>
      </c>
      <c r="F495" s="141" t="s">
        <v>2097</v>
      </c>
      <c r="G495" s="141" t="s">
        <v>2098</v>
      </c>
    </row>
    <row r="496" spans="1:7" x14ac:dyDescent="0.25">
      <c r="A496" s="141" t="s">
        <v>2928</v>
      </c>
      <c r="B496" s="141" t="s">
        <v>2101</v>
      </c>
      <c r="C496" s="141">
        <v>10</v>
      </c>
      <c r="D496" s="141" t="s">
        <v>2135</v>
      </c>
      <c r="E496" s="141" t="s">
        <v>2096</v>
      </c>
      <c r="F496" s="141" t="s">
        <v>2097</v>
      </c>
      <c r="G496" s="141" t="s">
        <v>2136</v>
      </c>
    </row>
    <row r="497" spans="1:7" x14ac:dyDescent="0.25">
      <c r="A497" s="141" t="s">
        <v>2929</v>
      </c>
      <c r="B497" s="141" t="s">
        <v>2930</v>
      </c>
      <c r="C497" s="141">
        <v>25</v>
      </c>
      <c r="D497" s="141" t="s">
        <v>2152</v>
      </c>
      <c r="E497" s="141" t="s">
        <v>2096</v>
      </c>
      <c r="F497" s="141" t="s">
        <v>2097</v>
      </c>
      <c r="G497" s="141" t="s">
        <v>2153</v>
      </c>
    </row>
    <row r="498" spans="1:7" x14ac:dyDescent="0.25">
      <c r="A498" s="141" t="s">
        <v>1565</v>
      </c>
      <c r="B498" s="141" t="s">
        <v>2931</v>
      </c>
      <c r="C498" s="141">
        <v>6</v>
      </c>
      <c r="D498" s="141" t="s">
        <v>2228</v>
      </c>
      <c r="E498" s="141" t="s">
        <v>2096</v>
      </c>
      <c r="F498" s="141" t="s">
        <v>2097</v>
      </c>
      <c r="G498" s="141" t="s">
        <v>2229</v>
      </c>
    </row>
    <row r="499" spans="1:7" x14ac:dyDescent="0.25">
      <c r="A499" s="141" t="s">
        <v>2932</v>
      </c>
      <c r="B499" s="141" t="s">
        <v>2933</v>
      </c>
      <c r="C499" s="141">
        <v>20</v>
      </c>
      <c r="D499" s="141" t="s">
        <v>2095</v>
      </c>
      <c r="E499" s="141" t="s">
        <v>2096</v>
      </c>
      <c r="F499" s="141" t="s">
        <v>2097</v>
      </c>
      <c r="G499" s="141" t="s">
        <v>2098</v>
      </c>
    </row>
    <row r="500" spans="1:7" x14ac:dyDescent="0.25">
      <c r="A500" s="141" t="s">
        <v>1561</v>
      </c>
      <c r="B500" s="141" t="s">
        <v>2934</v>
      </c>
      <c r="C500" s="141">
        <v>1.4</v>
      </c>
      <c r="D500" s="141" t="s">
        <v>2116</v>
      </c>
      <c r="E500" s="141" t="s">
        <v>2096</v>
      </c>
      <c r="F500" s="141" t="s">
        <v>2097</v>
      </c>
      <c r="G500" s="141" t="s">
        <v>2119</v>
      </c>
    </row>
    <row r="501" spans="1:7" x14ac:dyDescent="0.25">
      <c r="A501" s="141" t="s">
        <v>1557</v>
      </c>
      <c r="B501" s="141" t="s">
        <v>2935</v>
      </c>
      <c r="C501" s="141">
        <v>3.6</v>
      </c>
      <c r="D501" s="141" t="s">
        <v>2116</v>
      </c>
      <c r="E501" s="141" t="s">
        <v>2096</v>
      </c>
      <c r="F501" s="141" t="s">
        <v>2097</v>
      </c>
      <c r="G501" s="141" t="s">
        <v>2119</v>
      </c>
    </row>
    <row r="502" spans="1:7" x14ac:dyDescent="0.25">
      <c r="A502" s="141" t="s">
        <v>1552</v>
      </c>
      <c r="B502" s="141" t="s">
        <v>2936</v>
      </c>
      <c r="C502" s="141">
        <v>1.63</v>
      </c>
      <c r="D502" s="141" t="s">
        <v>2152</v>
      </c>
      <c r="E502" s="141" t="s">
        <v>2096</v>
      </c>
      <c r="F502" s="141" t="s">
        <v>2097</v>
      </c>
      <c r="G502" s="141" t="s">
        <v>2153</v>
      </c>
    </row>
    <row r="503" spans="1:7" x14ac:dyDescent="0.25">
      <c r="A503" s="141" t="s">
        <v>1549</v>
      </c>
      <c r="B503" s="141" t="s">
        <v>1549</v>
      </c>
      <c r="C503" s="141">
        <v>1.6</v>
      </c>
      <c r="D503" s="141" t="s">
        <v>2152</v>
      </c>
      <c r="E503" s="141" t="s">
        <v>2096</v>
      </c>
      <c r="F503" s="141" t="s">
        <v>2097</v>
      </c>
      <c r="G503" s="141" t="s">
        <v>2153</v>
      </c>
    </row>
    <row r="504" spans="1:7" x14ac:dyDescent="0.25">
      <c r="A504" s="141" t="s">
        <v>1538</v>
      </c>
      <c r="B504" s="141" t="s">
        <v>2937</v>
      </c>
      <c r="C504" s="141">
        <v>1</v>
      </c>
      <c r="D504" s="141" t="s">
        <v>2152</v>
      </c>
      <c r="E504" s="141" t="s">
        <v>2096</v>
      </c>
      <c r="F504" s="141" t="s">
        <v>2097</v>
      </c>
      <c r="G504" s="141" t="s">
        <v>2153</v>
      </c>
    </row>
    <row r="505" spans="1:7" x14ac:dyDescent="0.25">
      <c r="A505" s="141" t="s">
        <v>2938</v>
      </c>
      <c r="B505" s="141" t="s">
        <v>2939</v>
      </c>
      <c r="C505" s="141">
        <v>13.8</v>
      </c>
      <c r="D505" s="141" t="s">
        <v>2095</v>
      </c>
      <c r="E505" s="141" t="s">
        <v>2096</v>
      </c>
      <c r="F505" s="141" t="s">
        <v>2097</v>
      </c>
      <c r="G505" s="141" t="s">
        <v>2098</v>
      </c>
    </row>
    <row r="506" spans="1:7" x14ac:dyDescent="0.25">
      <c r="A506" s="141" t="s">
        <v>1533</v>
      </c>
      <c r="B506" s="141" t="s">
        <v>2940</v>
      </c>
      <c r="C506" s="141">
        <v>1</v>
      </c>
      <c r="D506" s="141" t="s">
        <v>2667</v>
      </c>
      <c r="E506" s="141" t="s">
        <v>2096</v>
      </c>
      <c r="F506" s="141" t="s">
        <v>2097</v>
      </c>
      <c r="G506" s="141" t="s">
        <v>2668</v>
      </c>
    </row>
    <row r="507" spans="1:7" x14ac:dyDescent="0.25">
      <c r="A507" s="141" t="s">
        <v>2941</v>
      </c>
      <c r="B507" s="141" t="s">
        <v>2942</v>
      </c>
      <c r="C507" s="141">
        <v>88</v>
      </c>
      <c r="D507" s="141" t="s">
        <v>2135</v>
      </c>
      <c r="E507" s="141" t="s">
        <v>2096</v>
      </c>
      <c r="F507" s="141" t="s">
        <v>2097</v>
      </c>
      <c r="G507" s="141" t="s">
        <v>2136</v>
      </c>
    </row>
    <row r="508" spans="1:7" x14ac:dyDescent="0.25">
      <c r="A508" s="141" t="s">
        <v>2943</v>
      </c>
      <c r="B508" s="141" t="s">
        <v>2944</v>
      </c>
      <c r="C508" s="141">
        <v>180</v>
      </c>
      <c r="D508" s="141" t="s">
        <v>2095</v>
      </c>
      <c r="E508" s="141" t="s">
        <v>2096</v>
      </c>
      <c r="F508" s="141" t="s">
        <v>2097</v>
      </c>
      <c r="G508" s="141" t="s">
        <v>2098</v>
      </c>
    </row>
    <row r="509" spans="1:7" x14ac:dyDescent="0.25">
      <c r="A509" s="141" t="s">
        <v>2945</v>
      </c>
      <c r="B509" s="141" t="s">
        <v>2946</v>
      </c>
      <c r="C509" s="141">
        <v>20</v>
      </c>
      <c r="D509" s="141" t="s">
        <v>2095</v>
      </c>
      <c r="E509" s="141" t="s">
        <v>2096</v>
      </c>
      <c r="F509" s="141" t="s">
        <v>2097</v>
      </c>
      <c r="G509" s="141" t="s">
        <v>2098</v>
      </c>
    </row>
    <row r="510" spans="1:7" x14ac:dyDescent="0.25">
      <c r="A510" s="141" t="s">
        <v>2947</v>
      </c>
      <c r="B510" s="141" t="s">
        <v>2948</v>
      </c>
      <c r="C510" s="141">
        <v>4</v>
      </c>
      <c r="D510" s="141" t="s">
        <v>2095</v>
      </c>
      <c r="E510" s="141" t="s">
        <v>2096</v>
      </c>
      <c r="F510" s="141" t="s">
        <v>2097</v>
      </c>
      <c r="G510" s="141" t="s">
        <v>2098</v>
      </c>
    </row>
    <row r="511" spans="1:7" x14ac:dyDescent="0.25">
      <c r="A511" s="141" t="s">
        <v>2949</v>
      </c>
      <c r="B511" s="141" t="s">
        <v>2950</v>
      </c>
      <c r="C511" s="141">
        <v>4</v>
      </c>
      <c r="D511" s="141" t="s">
        <v>2095</v>
      </c>
      <c r="E511" s="141" t="s">
        <v>2096</v>
      </c>
      <c r="F511" s="141" t="s">
        <v>2097</v>
      </c>
      <c r="G511" s="141" t="s">
        <v>2098</v>
      </c>
    </row>
    <row r="512" spans="1:7" x14ac:dyDescent="0.25">
      <c r="A512" s="141" t="s">
        <v>2951</v>
      </c>
      <c r="B512" s="141" t="s">
        <v>2952</v>
      </c>
      <c r="C512" s="141">
        <v>16.5</v>
      </c>
      <c r="D512" s="141" t="s">
        <v>2173</v>
      </c>
      <c r="E512" s="141" t="s">
        <v>2096</v>
      </c>
      <c r="F512" s="141" t="s">
        <v>2097</v>
      </c>
      <c r="G512" s="141" t="s">
        <v>2174</v>
      </c>
    </row>
    <row r="513" spans="1:7" x14ac:dyDescent="0.25">
      <c r="A513" s="141" t="s">
        <v>2953</v>
      </c>
      <c r="B513" s="141" t="s">
        <v>2954</v>
      </c>
      <c r="C513" s="141">
        <v>6.5</v>
      </c>
      <c r="D513" s="141" t="s">
        <v>2173</v>
      </c>
      <c r="E513" s="141" t="s">
        <v>2096</v>
      </c>
      <c r="F513" s="141" t="s">
        <v>2097</v>
      </c>
      <c r="G513" s="141" t="s">
        <v>2174</v>
      </c>
    </row>
    <row r="514" spans="1:7" x14ac:dyDescent="0.25">
      <c r="A514" s="141" t="s">
        <v>2955</v>
      </c>
      <c r="B514" s="141" t="s">
        <v>2956</v>
      </c>
      <c r="C514" s="141">
        <v>22.5</v>
      </c>
      <c r="D514" s="141" t="s">
        <v>2173</v>
      </c>
      <c r="E514" s="141" t="s">
        <v>2096</v>
      </c>
      <c r="F514" s="141" t="s">
        <v>2097</v>
      </c>
      <c r="G514" s="141" t="s">
        <v>2174</v>
      </c>
    </row>
    <row r="515" spans="1:7" x14ac:dyDescent="0.25">
      <c r="A515" s="141" t="s">
        <v>2957</v>
      </c>
      <c r="B515" s="141" t="s">
        <v>2958</v>
      </c>
      <c r="C515" s="141">
        <v>6</v>
      </c>
      <c r="D515" s="141" t="s">
        <v>2173</v>
      </c>
      <c r="E515" s="141" t="s">
        <v>2096</v>
      </c>
      <c r="F515" s="141" t="s">
        <v>2097</v>
      </c>
      <c r="G515" s="141" t="s">
        <v>2174</v>
      </c>
    </row>
    <row r="516" spans="1:7" x14ac:dyDescent="0.25">
      <c r="A516" s="141" t="s">
        <v>2959</v>
      </c>
      <c r="B516" s="141" t="s">
        <v>2960</v>
      </c>
      <c r="C516" s="141">
        <v>10.8</v>
      </c>
      <c r="D516" s="141" t="s">
        <v>2173</v>
      </c>
      <c r="E516" s="141" t="s">
        <v>2096</v>
      </c>
      <c r="F516" s="141" t="s">
        <v>2097</v>
      </c>
      <c r="G516" s="141" t="s">
        <v>2174</v>
      </c>
    </row>
    <row r="517" spans="1:7" x14ac:dyDescent="0.25">
      <c r="A517" s="141" t="s">
        <v>2961</v>
      </c>
      <c r="B517" s="141" t="s">
        <v>2101</v>
      </c>
      <c r="C517" s="141">
        <v>7.88</v>
      </c>
      <c r="D517" s="141" t="s">
        <v>2173</v>
      </c>
      <c r="E517" s="141" t="s">
        <v>2096</v>
      </c>
      <c r="F517" s="141" t="s">
        <v>2097</v>
      </c>
      <c r="G517" s="141" t="s">
        <v>2174</v>
      </c>
    </row>
    <row r="518" spans="1:7" x14ac:dyDescent="0.25">
      <c r="A518" s="141" t="s">
        <v>2962</v>
      </c>
      <c r="B518" s="141" t="s">
        <v>2963</v>
      </c>
      <c r="C518" s="141">
        <v>1</v>
      </c>
      <c r="D518" s="141" t="s">
        <v>2152</v>
      </c>
      <c r="E518" s="141" t="s">
        <v>2096</v>
      </c>
      <c r="F518" s="141" t="s">
        <v>2097</v>
      </c>
      <c r="G518" s="141" t="s">
        <v>2153</v>
      </c>
    </row>
    <row r="519" spans="1:7" x14ac:dyDescent="0.25">
      <c r="A519" s="141" t="s">
        <v>2964</v>
      </c>
      <c r="B519" s="141" t="s">
        <v>2965</v>
      </c>
      <c r="C519" s="141">
        <v>11.2</v>
      </c>
      <c r="D519" s="141" t="s">
        <v>2173</v>
      </c>
      <c r="E519" s="141" t="s">
        <v>2096</v>
      </c>
      <c r="F519" s="141" t="s">
        <v>2097</v>
      </c>
      <c r="G519" s="141" t="s">
        <v>2174</v>
      </c>
    </row>
    <row r="520" spans="1:7" x14ac:dyDescent="0.25">
      <c r="A520" s="141" t="s">
        <v>2966</v>
      </c>
      <c r="B520" s="141" t="s">
        <v>2967</v>
      </c>
      <c r="C520" s="141">
        <v>11.7</v>
      </c>
      <c r="D520" s="141" t="s">
        <v>2173</v>
      </c>
      <c r="E520" s="141" t="s">
        <v>2096</v>
      </c>
      <c r="F520" s="141" t="s">
        <v>2097</v>
      </c>
      <c r="G520" s="141" t="s">
        <v>2174</v>
      </c>
    </row>
    <row r="521" spans="1:7" x14ac:dyDescent="0.25">
      <c r="A521" s="141" t="s">
        <v>2968</v>
      </c>
      <c r="B521" s="141" t="s">
        <v>2969</v>
      </c>
      <c r="C521" s="141">
        <v>12.6</v>
      </c>
      <c r="D521" s="141" t="s">
        <v>2173</v>
      </c>
      <c r="E521" s="141" t="s">
        <v>2096</v>
      </c>
      <c r="F521" s="141" t="s">
        <v>2097</v>
      </c>
      <c r="G521" s="141" t="s">
        <v>2174</v>
      </c>
    </row>
    <row r="522" spans="1:7" x14ac:dyDescent="0.25">
      <c r="A522" s="141" t="s">
        <v>2970</v>
      </c>
      <c r="B522" s="141" t="s">
        <v>2971</v>
      </c>
      <c r="C522" s="141">
        <v>9.8000000000000007</v>
      </c>
      <c r="D522" s="141" t="s">
        <v>2173</v>
      </c>
      <c r="E522" s="141" t="s">
        <v>2096</v>
      </c>
      <c r="F522" s="141" t="s">
        <v>2097</v>
      </c>
      <c r="G522" s="141" t="s">
        <v>2174</v>
      </c>
    </row>
    <row r="523" spans="1:7" x14ac:dyDescent="0.25">
      <c r="A523" s="141" t="s">
        <v>2972</v>
      </c>
      <c r="B523" s="141" t="s">
        <v>2973</v>
      </c>
      <c r="C523" s="141">
        <v>3</v>
      </c>
      <c r="D523" s="141" t="s">
        <v>2173</v>
      </c>
      <c r="E523" s="141" t="s">
        <v>2096</v>
      </c>
      <c r="F523" s="141" t="s">
        <v>2097</v>
      </c>
      <c r="G523" s="141" t="s">
        <v>2174</v>
      </c>
    </row>
    <row r="524" spans="1:7" x14ac:dyDescent="0.25">
      <c r="A524" s="141" t="s">
        <v>2974</v>
      </c>
      <c r="B524" s="141" t="s">
        <v>2975</v>
      </c>
      <c r="C524" s="141">
        <v>5.93</v>
      </c>
      <c r="D524" s="141" t="s">
        <v>2173</v>
      </c>
      <c r="E524" s="141" t="s">
        <v>2096</v>
      </c>
      <c r="F524" s="141" t="s">
        <v>2097</v>
      </c>
      <c r="G524" s="141" t="s">
        <v>2174</v>
      </c>
    </row>
    <row r="525" spans="1:7" x14ac:dyDescent="0.25">
      <c r="A525" s="141" t="s">
        <v>2976</v>
      </c>
      <c r="B525" s="141" t="s">
        <v>2977</v>
      </c>
      <c r="C525" s="141">
        <v>20</v>
      </c>
      <c r="D525" s="141" t="s">
        <v>2095</v>
      </c>
      <c r="E525" s="141" t="s">
        <v>2096</v>
      </c>
      <c r="F525" s="141" t="s">
        <v>2097</v>
      </c>
      <c r="G525" s="141" t="s">
        <v>2098</v>
      </c>
    </row>
    <row r="526" spans="1:7" x14ac:dyDescent="0.25">
      <c r="A526" s="141" t="s">
        <v>1530</v>
      </c>
      <c r="B526" s="141" t="s">
        <v>2978</v>
      </c>
      <c r="C526" s="141">
        <v>20</v>
      </c>
      <c r="D526" s="141" t="s">
        <v>2095</v>
      </c>
      <c r="E526" s="141" t="s">
        <v>2096</v>
      </c>
      <c r="F526" s="141" t="s">
        <v>2097</v>
      </c>
      <c r="G526" s="141" t="s">
        <v>2098</v>
      </c>
    </row>
    <row r="527" spans="1:7" x14ac:dyDescent="0.25">
      <c r="A527" s="141" t="s">
        <v>1527</v>
      </c>
      <c r="B527" s="141" t="s">
        <v>2979</v>
      </c>
      <c r="C527" s="141">
        <v>10</v>
      </c>
      <c r="D527" s="141" t="s">
        <v>2095</v>
      </c>
      <c r="E527" s="141" t="s">
        <v>2096</v>
      </c>
      <c r="F527" s="141" t="s">
        <v>2097</v>
      </c>
      <c r="G527" s="141" t="s">
        <v>2098</v>
      </c>
    </row>
    <row r="528" spans="1:7" x14ac:dyDescent="0.25">
      <c r="A528" s="141" t="s">
        <v>1522</v>
      </c>
      <c r="B528" s="141" t="s">
        <v>2980</v>
      </c>
      <c r="C528" s="141">
        <v>250</v>
      </c>
      <c r="D528" s="141" t="s">
        <v>2135</v>
      </c>
      <c r="E528" s="141" t="s">
        <v>2096</v>
      </c>
      <c r="F528" s="141" t="s">
        <v>2097</v>
      </c>
      <c r="G528" s="141" t="s">
        <v>2136</v>
      </c>
    </row>
    <row r="529" spans="1:7" x14ac:dyDescent="0.25">
      <c r="A529" s="141" t="s">
        <v>1519</v>
      </c>
      <c r="B529" s="141" t="s">
        <v>2981</v>
      </c>
      <c r="C529" s="141">
        <v>585</v>
      </c>
      <c r="D529" s="141" t="s">
        <v>2132</v>
      </c>
      <c r="E529" s="141" t="s">
        <v>2096</v>
      </c>
      <c r="F529" s="141" t="s">
        <v>2097</v>
      </c>
      <c r="G529" s="141" t="s">
        <v>2126</v>
      </c>
    </row>
    <row r="530" spans="1:7" x14ac:dyDescent="0.25">
      <c r="A530" s="141" t="s">
        <v>1513</v>
      </c>
      <c r="B530" s="141" t="s">
        <v>2982</v>
      </c>
      <c r="C530" s="141">
        <v>250</v>
      </c>
      <c r="D530" s="141" t="s">
        <v>2095</v>
      </c>
      <c r="E530" s="141" t="s">
        <v>2096</v>
      </c>
      <c r="F530" s="141" t="s">
        <v>2097</v>
      </c>
      <c r="G530" s="141" t="s">
        <v>2098</v>
      </c>
    </row>
    <row r="531" spans="1:7" x14ac:dyDescent="0.25">
      <c r="A531" s="141" t="s">
        <v>2983</v>
      </c>
      <c r="B531" s="141" t="s">
        <v>2101</v>
      </c>
      <c r="C531" s="141">
        <v>22</v>
      </c>
      <c r="D531" s="141" t="s">
        <v>2681</v>
      </c>
      <c r="E531" s="141" t="s">
        <v>2150</v>
      </c>
      <c r="F531" s="141" t="s">
        <v>2097</v>
      </c>
      <c r="G531" s="141" t="s">
        <v>2109</v>
      </c>
    </row>
    <row r="532" spans="1:7" x14ac:dyDescent="0.25">
      <c r="A532" s="141" t="s">
        <v>2984</v>
      </c>
      <c r="B532" s="141" t="s">
        <v>2101</v>
      </c>
      <c r="C532" s="141">
        <v>22</v>
      </c>
      <c r="D532" s="141" t="s">
        <v>2681</v>
      </c>
      <c r="E532" s="141" t="s">
        <v>2150</v>
      </c>
      <c r="F532" s="141" t="s">
        <v>2097</v>
      </c>
      <c r="G532" s="141" t="s">
        <v>2109</v>
      </c>
    </row>
    <row r="533" spans="1:7" x14ac:dyDescent="0.25">
      <c r="A533" s="141" t="s">
        <v>2985</v>
      </c>
      <c r="B533" s="141" t="s">
        <v>2101</v>
      </c>
      <c r="C533" s="141">
        <v>10</v>
      </c>
      <c r="D533" s="141" t="s">
        <v>2681</v>
      </c>
      <c r="E533" s="141" t="s">
        <v>2150</v>
      </c>
      <c r="F533" s="141" t="s">
        <v>2097</v>
      </c>
      <c r="G533" s="141" t="s">
        <v>2109</v>
      </c>
    </row>
    <row r="534" spans="1:7" x14ac:dyDescent="0.25">
      <c r="A534" s="141" t="s">
        <v>2986</v>
      </c>
      <c r="B534" s="141" t="s">
        <v>2987</v>
      </c>
      <c r="C534" s="141">
        <v>86.8</v>
      </c>
      <c r="D534" s="141" t="s">
        <v>2108</v>
      </c>
      <c r="E534" s="141" t="s">
        <v>2096</v>
      </c>
      <c r="F534" s="141" t="s">
        <v>2097</v>
      </c>
      <c r="G534" s="141" t="s">
        <v>2109</v>
      </c>
    </row>
    <row r="535" spans="1:7" x14ac:dyDescent="0.25">
      <c r="A535" s="141" t="s">
        <v>2988</v>
      </c>
      <c r="B535" s="141" t="s">
        <v>2989</v>
      </c>
      <c r="C535" s="141">
        <v>57</v>
      </c>
      <c r="D535" s="141" t="s">
        <v>2108</v>
      </c>
      <c r="E535" s="141" t="s">
        <v>2096</v>
      </c>
      <c r="F535" s="141" t="s">
        <v>2097</v>
      </c>
      <c r="G535" s="141" t="s">
        <v>2109</v>
      </c>
    </row>
    <row r="536" spans="1:7" x14ac:dyDescent="0.25">
      <c r="A536" s="141" t="s">
        <v>2990</v>
      </c>
      <c r="B536" s="141" t="s">
        <v>2991</v>
      </c>
      <c r="C536" s="141">
        <v>73</v>
      </c>
      <c r="D536" s="141" t="s">
        <v>2108</v>
      </c>
      <c r="E536" s="141" t="s">
        <v>2096</v>
      </c>
      <c r="F536" s="141" t="s">
        <v>2097</v>
      </c>
      <c r="G536" s="141" t="s">
        <v>2109</v>
      </c>
    </row>
    <row r="537" spans="1:7" x14ac:dyDescent="0.25">
      <c r="A537" s="141" t="s">
        <v>2992</v>
      </c>
      <c r="B537" s="141" t="s">
        <v>2993</v>
      </c>
      <c r="C537" s="141">
        <v>70</v>
      </c>
      <c r="D537" s="141" t="s">
        <v>2108</v>
      </c>
      <c r="E537" s="141" t="s">
        <v>2096</v>
      </c>
      <c r="F537" s="141" t="s">
        <v>2097</v>
      </c>
      <c r="G537" s="141" t="s">
        <v>2109</v>
      </c>
    </row>
    <row r="538" spans="1:7" x14ac:dyDescent="0.25">
      <c r="A538" s="141" t="s">
        <v>2994</v>
      </c>
      <c r="B538" s="141" t="s">
        <v>2995</v>
      </c>
      <c r="C538" s="141">
        <v>63</v>
      </c>
      <c r="D538" s="141" t="s">
        <v>2108</v>
      </c>
      <c r="E538" s="141" t="s">
        <v>2096</v>
      </c>
      <c r="F538" s="141" t="s">
        <v>2097</v>
      </c>
      <c r="G538" s="141" t="s">
        <v>2109</v>
      </c>
    </row>
    <row r="539" spans="1:7" x14ac:dyDescent="0.25">
      <c r="A539" s="141" t="s">
        <v>2996</v>
      </c>
      <c r="B539" s="141" t="s">
        <v>2101</v>
      </c>
      <c r="C539" s="142">
        <v>10.01</v>
      </c>
      <c r="D539" s="141" t="s">
        <v>2108</v>
      </c>
      <c r="E539" s="141" t="s">
        <v>2096</v>
      </c>
      <c r="F539" s="141" t="s">
        <v>2097</v>
      </c>
      <c r="G539" s="141" t="s">
        <v>2109</v>
      </c>
    </row>
    <row r="540" spans="1:7" x14ac:dyDescent="0.25">
      <c r="A540" s="141" t="s">
        <v>2997</v>
      </c>
      <c r="B540" s="141" t="s">
        <v>2998</v>
      </c>
      <c r="C540" s="141">
        <v>75.5</v>
      </c>
      <c r="D540" s="141" t="s">
        <v>2108</v>
      </c>
      <c r="E540" s="141" t="s">
        <v>2096</v>
      </c>
      <c r="F540" s="141" t="s">
        <v>2097</v>
      </c>
      <c r="G540" s="141" t="s">
        <v>2109</v>
      </c>
    </row>
    <row r="541" spans="1:7" x14ac:dyDescent="0.25">
      <c r="A541" s="141" t="s">
        <v>2999</v>
      </c>
      <c r="B541" s="141" t="s">
        <v>3000</v>
      </c>
      <c r="C541" s="141">
        <v>72</v>
      </c>
      <c r="D541" s="141" t="s">
        <v>2108</v>
      </c>
      <c r="E541" s="141" t="s">
        <v>2096</v>
      </c>
      <c r="F541" s="141" t="s">
        <v>2097</v>
      </c>
      <c r="G541" s="141" t="s">
        <v>2109</v>
      </c>
    </row>
    <row r="542" spans="1:7" x14ac:dyDescent="0.25">
      <c r="A542" s="141" t="s">
        <v>3001</v>
      </c>
      <c r="B542" s="141" t="s">
        <v>3002</v>
      </c>
      <c r="C542" s="141">
        <v>50</v>
      </c>
      <c r="D542" s="141" t="s">
        <v>2108</v>
      </c>
      <c r="E542" s="141" t="s">
        <v>2096</v>
      </c>
      <c r="F542" s="141" t="s">
        <v>2097</v>
      </c>
      <c r="G542" s="141" t="s">
        <v>2109</v>
      </c>
    </row>
    <row r="543" spans="1:7" x14ac:dyDescent="0.25">
      <c r="A543" s="141" t="s">
        <v>3003</v>
      </c>
      <c r="B543" s="141" t="s">
        <v>3004</v>
      </c>
      <c r="C543" s="141">
        <v>20</v>
      </c>
      <c r="D543" s="141" t="s">
        <v>2095</v>
      </c>
      <c r="E543" s="141" t="s">
        <v>2096</v>
      </c>
      <c r="F543" s="141" t="s">
        <v>2097</v>
      </c>
      <c r="G543" s="141" t="s">
        <v>2098</v>
      </c>
    </row>
    <row r="544" spans="1:7" x14ac:dyDescent="0.25">
      <c r="A544" s="141" t="s">
        <v>1510</v>
      </c>
      <c r="B544" s="141" t="s">
        <v>3005</v>
      </c>
      <c r="C544" s="141">
        <v>10</v>
      </c>
      <c r="D544" s="141" t="s">
        <v>2095</v>
      </c>
      <c r="E544" s="141" t="s">
        <v>2096</v>
      </c>
      <c r="F544" s="141" t="s">
        <v>2097</v>
      </c>
      <c r="G544" s="141" t="s">
        <v>2098</v>
      </c>
    </row>
    <row r="545" spans="1:7" x14ac:dyDescent="0.25">
      <c r="A545" s="141" t="s">
        <v>1505</v>
      </c>
      <c r="B545" s="141" t="s">
        <v>3006</v>
      </c>
      <c r="C545" s="141">
        <v>9</v>
      </c>
      <c r="D545" s="141" t="s">
        <v>2095</v>
      </c>
      <c r="E545" s="141" t="s">
        <v>2096</v>
      </c>
      <c r="F545" s="141" t="s">
        <v>2097</v>
      </c>
      <c r="G545" s="141" t="s">
        <v>2098</v>
      </c>
    </row>
    <row r="546" spans="1:7" x14ac:dyDescent="0.25">
      <c r="A546" s="141" t="s">
        <v>3007</v>
      </c>
      <c r="B546" s="141" t="s">
        <v>3008</v>
      </c>
      <c r="C546" s="141">
        <v>120</v>
      </c>
      <c r="D546" s="141" t="s">
        <v>2132</v>
      </c>
      <c r="E546" s="141" t="s">
        <v>2096</v>
      </c>
      <c r="F546" s="141" t="s">
        <v>2097</v>
      </c>
      <c r="G546" s="141" t="s">
        <v>2122</v>
      </c>
    </row>
    <row r="547" spans="1:7" x14ac:dyDescent="0.25">
      <c r="A547" s="141" t="s">
        <v>3009</v>
      </c>
      <c r="B547" s="141" t="s">
        <v>3010</v>
      </c>
      <c r="C547" s="141">
        <v>95.2</v>
      </c>
      <c r="D547" s="141" t="s">
        <v>2166</v>
      </c>
      <c r="E547" s="141" t="s">
        <v>2096</v>
      </c>
      <c r="F547" s="141" t="s">
        <v>2097</v>
      </c>
      <c r="G547" s="141" t="s">
        <v>2122</v>
      </c>
    </row>
    <row r="548" spans="1:7" x14ac:dyDescent="0.25">
      <c r="A548" s="141" t="s">
        <v>3011</v>
      </c>
      <c r="B548" s="141" t="s">
        <v>3012</v>
      </c>
      <c r="C548" s="141">
        <v>46.2</v>
      </c>
      <c r="D548" s="141" t="s">
        <v>2166</v>
      </c>
      <c r="E548" s="141" t="s">
        <v>2096</v>
      </c>
      <c r="F548" s="141" t="s">
        <v>2097</v>
      </c>
      <c r="G548" s="141" t="s">
        <v>2122</v>
      </c>
    </row>
    <row r="549" spans="1:7" x14ac:dyDescent="0.25">
      <c r="A549" s="141" t="s">
        <v>3013</v>
      </c>
      <c r="B549" s="141" t="s">
        <v>3014</v>
      </c>
      <c r="C549" s="141">
        <v>20</v>
      </c>
      <c r="D549" s="141" t="s">
        <v>2095</v>
      </c>
      <c r="E549" s="141" t="s">
        <v>2096</v>
      </c>
      <c r="F549" s="141" t="s">
        <v>2097</v>
      </c>
      <c r="G549" s="141" t="s">
        <v>2098</v>
      </c>
    </row>
    <row r="550" spans="1:7" x14ac:dyDescent="0.25">
      <c r="A550" s="141" t="s">
        <v>1500</v>
      </c>
      <c r="B550" s="141" t="s">
        <v>3015</v>
      </c>
      <c r="C550" s="141">
        <v>11.4</v>
      </c>
      <c r="D550" s="141" t="s">
        <v>2095</v>
      </c>
      <c r="E550" s="141" t="s">
        <v>2096</v>
      </c>
      <c r="F550" s="141" t="s">
        <v>2097</v>
      </c>
      <c r="G550" s="141" t="s">
        <v>2098</v>
      </c>
    </row>
    <row r="551" spans="1:7" x14ac:dyDescent="0.25">
      <c r="A551" s="141" t="s">
        <v>3016</v>
      </c>
      <c r="B551" s="141" t="s">
        <v>3017</v>
      </c>
      <c r="C551" s="141">
        <v>10</v>
      </c>
      <c r="D551" s="141" t="s">
        <v>2095</v>
      </c>
      <c r="E551" s="141" t="s">
        <v>2096</v>
      </c>
      <c r="F551" s="141" t="s">
        <v>2097</v>
      </c>
      <c r="G551" s="141" t="s">
        <v>2098</v>
      </c>
    </row>
    <row r="552" spans="1:7" x14ac:dyDescent="0.25">
      <c r="A552" s="141" t="s">
        <v>3018</v>
      </c>
      <c r="B552" s="141" t="s">
        <v>3019</v>
      </c>
      <c r="C552" s="141">
        <v>5</v>
      </c>
      <c r="D552" s="141" t="s">
        <v>2095</v>
      </c>
      <c r="E552" s="141" t="s">
        <v>2096</v>
      </c>
      <c r="F552" s="141" t="s">
        <v>2097</v>
      </c>
      <c r="G552" s="141" t="s">
        <v>2098</v>
      </c>
    </row>
    <row r="553" spans="1:7" x14ac:dyDescent="0.25">
      <c r="A553" s="141" t="s">
        <v>3020</v>
      </c>
      <c r="B553" s="141" t="s">
        <v>3021</v>
      </c>
      <c r="C553" s="141">
        <v>65.81</v>
      </c>
      <c r="D553" s="141" t="s">
        <v>2166</v>
      </c>
      <c r="E553" s="141" t="s">
        <v>2096</v>
      </c>
      <c r="F553" s="141" t="s">
        <v>2097</v>
      </c>
      <c r="G553" s="141" t="s">
        <v>2126</v>
      </c>
    </row>
    <row r="554" spans="1:7" x14ac:dyDescent="0.25">
      <c r="A554" s="141" t="s">
        <v>3022</v>
      </c>
      <c r="B554" s="141" t="s">
        <v>3023</v>
      </c>
      <c r="C554" s="141">
        <v>22.07</v>
      </c>
      <c r="D554" s="141" t="s">
        <v>2166</v>
      </c>
      <c r="E554" s="141" t="s">
        <v>2096</v>
      </c>
      <c r="F554" s="141" t="s">
        <v>2097</v>
      </c>
      <c r="G554" s="141" t="s">
        <v>2122</v>
      </c>
    </row>
    <row r="555" spans="1:7" x14ac:dyDescent="0.25">
      <c r="A555" s="141" t="s">
        <v>3024</v>
      </c>
      <c r="B555" s="141" t="s">
        <v>3025</v>
      </c>
      <c r="C555" s="141">
        <v>22.3</v>
      </c>
      <c r="D555" s="141" t="s">
        <v>2166</v>
      </c>
      <c r="E555" s="141" t="s">
        <v>2096</v>
      </c>
      <c r="F555" s="141" t="s">
        <v>2097</v>
      </c>
      <c r="G555" s="141" t="s">
        <v>2122</v>
      </c>
    </row>
    <row r="556" spans="1:7" x14ac:dyDescent="0.25">
      <c r="A556" s="141" t="s">
        <v>3026</v>
      </c>
      <c r="B556" s="141" t="s">
        <v>3027</v>
      </c>
      <c r="C556" s="141">
        <v>44.83</v>
      </c>
      <c r="D556" s="141" t="s">
        <v>2121</v>
      </c>
      <c r="E556" s="141" t="s">
        <v>2096</v>
      </c>
      <c r="F556" s="141" t="s">
        <v>2097</v>
      </c>
      <c r="G556" s="141" t="s">
        <v>2122</v>
      </c>
    </row>
    <row r="557" spans="1:7" x14ac:dyDescent="0.25">
      <c r="A557" s="141" t="s">
        <v>3028</v>
      </c>
      <c r="B557" s="141" t="s">
        <v>3029</v>
      </c>
      <c r="C557" s="141">
        <v>42.42</v>
      </c>
      <c r="D557" s="141" t="s">
        <v>2121</v>
      </c>
      <c r="E557" s="141" t="s">
        <v>2096</v>
      </c>
      <c r="F557" s="141" t="s">
        <v>2097</v>
      </c>
      <c r="G557" s="141" t="s">
        <v>2122</v>
      </c>
    </row>
    <row r="558" spans="1:7" x14ac:dyDescent="0.25">
      <c r="A558" s="141" t="s">
        <v>3030</v>
      </c>
      <c r="B558" s="141" t="s">
        <v>3031</v>
      </c>
      <c r="C558" s="141">
        <v>20</v>
      </c>
      <c r="D558" s="141" t="s">
        <v>2095</v>
      </c>
      <c r="E558" s="141" t="s">
        <v>2096</v>
      </c>
      <c r="F558" s="141" t="s">
        <v>2097</v>
      </c>
      <c r="G558" s="141" t="s">
        <v>2098</v>
      </c>
    </row>
    <row r="559" spans="1:7" x14ac:dyDescent="0.25">
      <c r="A559" s="141" t="s">
        <v>3032</v>
      </c>
      <c r="B559" s="141" t="s">
        <v>3033</v>
      </c>
      <c r="C559" s="141">
        <v>0.25</v>
      </c>
      <c r="D559" s="141" t="s">
        <v>2152</v>
      </c>
      <c r="E559" s="141" t="s">
        <v>2096</v>
      </c>
      <c r="F559" s="141" t="s">
        <v>2097</v>
      </c>
      <c r="G559" s="141" t="s">
        <v>2153</v>
      </c>
    </row>
    <row r="560" spans="1:7" x14ac:dyDescent="0.25">
      <c r="A560" s="141" t="s">
        <v>3034</v>
      </c>
      <c r="B560" s="141" t="s">
        <v>3035</v>
      </c>
      <c r="C560" s="141">
        <v>10</v>
      </c>
      <c r="D560" s="141" t="s">
        <v>2135</v>
      </c>
      <c r="E560" s="141" t="s">
        <v>2096</v>
      </c>
      <c r="F560" s="141" t="s">
        <v>2097</v>
      </c>
      <c r="G560" s="141" t="s">
        <v>2136</v>
      </c>
    </row>
    <row r="561" spans="1:7" x14ac:dyDescent="0.25">
      <c r="A561" s="141" t="s">
        <v>3036</v>
      </c>
      <c r="B561" s="141" t="s">
        <v>3037</v>
      </c>
      <c r="C561" s="141">
        <v>54</v>
      </c>
      <c r="D561" s="141" t="s">
        <v>2166</v>
      </c>
      <c r="E561" s="141" t="s">
        <v>2096</v>
      </c>
      <c r="F561" s="141" t="s">
        <v>2097</v>
      </c>
      <c r="G561" s="141" t="s">
        <v>2122</v>
      </c>
    </row>
    <row r="562" spans="1:7" x14ac:dyDescent="0.25">
      <c r="A562" s="141" t="s">
        <v>3038</v>
      </c>
      <c r="B562" s="141" t="s">
        <v>3039</v>
      </c>
      <c r="C562" s="141">
        <v>48.2</v>
      </c>
      <c r="D562" s="141" t="s">
        <v>2228</v>
      </c>
      <c r="E562" s="141" t="s">
        <v>2096</v>
      </c>
      <c r="F562" s="141" t="s">
        <v>2097</v>
      </c>
      <c r="G562" s="141" t="s">
        <v>2229</v>
      </c>
    </row>
    <row r="563" spans="1:7" x14ac:dyDescent="0.25">
      <c r="A563" s="141" t="s">
        <v>3040</v>
      </c>
      <c r="B563" s="141" t="s">
        <v>2101</v>
      </c>
      <c r="C563" s="142">
        <v>9.9</v>
      </c>
      <c r="D563" s="141" t="s">
        <v>2228</v>
      </c>
      <c r="E563" s="141" t="s">
        <v>2096</v>
      </c>
      <c r="F563" s="141" t="s">
        <v>2097</v>
      </c>
      <c r="G563" s="141" t="s">
        <v>2229</v>
      </c>
    </row>
    <row r="564" spans="1:7" x14ac:dyDescent="0.25">
      <c r="A564" s="141" t="s">
        <v>3041</v>
      </c>
      <c r="B564" s="141" t="s">
        <v>2101</v>
      </c>
      <c r="C564" s="141">
        <v>2.84</v>
      </c>
      <c r="D564" s="141" t="s">
        <v>2667</v>
      </c>
      <c r="E564" s="141" t="s">
        <v>2096</v>
      </c>
      <c r="F564" s="141" t="s">
        <v>2097</v>
      </c>
      <c r="G564" s="141" t="s">
        <v>2668</v>
      </c>
    </row>
    <row r="565" spans="1:7" x14ac:dyDescent="0.25">
      <c r="A565" s="143" t="s">
        <v>3042</v>
      </c>
      <c r="B565" s="143" t="s">
        <v>3043</v>
      </c>
      <c r="C565" s="143">
        <v>1.99</v>
      </c>
      <c r="D565" s="141" t="s">
        <v>2336</v>
      </c>
      <c r="E565" s="144" t="s">
        <v>2096</v>
      </c>
      <c r="F565" s="143" t="s">
        <v>2097</v>
      </c>
      <c r="G565" s="141" t="s">
        <v>2668</v>
      </c>
    </row>
    <row r="566" spans="1:7" x14ac:dyDescent="0.25">
      <c r="A566" s="141" t="s">
        <v>3044</v>
      </c>
      <c r="B566" s="141" t="s">
        <v>3045</v>
      </c>
      <c r="C566" s="141">
        <v>1.42</v>
      </c>
      <c r="D566" s="141" t="s">
        <v>2336</v>
      </c>
      <c r="E566" s="141" t="s">
        <v>2096</v>
      </c>
      <c r="F566" s="141" t="s">
        <v>2097</v>
      </c>
      <c r="G566" s="141" t="s">
        <v>2337</v>
      </c>
    </row>
    <row r="567" spans="1:7" x14ac:dyDescent="0.25">
      <c r="A567" s="141" t="s">
        <v>3046</v>
      </c>
      <c r="B567" s="141" t="s">
        <v>3047</v>
      </c>
      <c r="C567" s="141">
        <v>12</v>
      </c>
      <c r="D567" s="141" t="s">
        <v>2095</v>
      </c>
      <c r="E567" s="141" t="s">
        <v>2096</v>
      </c>
      <c r="F567" s="141" t="s">
        <v>2097</v>
      </c>
      <c r="G567" s="141" t="s">
        <v>2098</v>
      </c>
    </row>
    <row r="568" spans="1:7" x14ac:dyDescent="0.25">
      <c r="A568" s="141" t="s">
        <v>3048</v>
      </c>
      <c r="B568" s="141" t="s">
        <v>3049</v>
      </c>
      <c r="C568" s="141">
        <v>200</v>
      </c>
      <c r="D568" s="141" t="s">
        <v>2173</v>
      </c>
      <c r="E568" s="141" t="s">
        <v>2235</v>
      </c>
      <c r="F568" s="141" t="s">
        <v>2118</v>
      </c>
      <c r="G568" s="141" t="s">
        <v>2291</v>
      </c>
    </row>
    <row r="569" spans="1:7" x14ac:dyDescent="0.25">
      <c r="A569" s="141" t="s">
        <v>3050</v>
      </c>
      <c r="B569" s="141" t="s">
        <v>2101</v>
      </c>
      <c r="C569" s="141">
        <v>18</v>
      </c>
      <c r="D569" s="141" t="s">
        <v>3051</v>
      </c>
      <c r="E569" s="141" t="s">
        <v>2103</v>
      </c>
      <c r="F569" s="141" t="s">
        <v>2097</v>
      </c>
      <c r="G569" s="141" t="s">
        <v>2140</v>
      </c>
    </row>
    <row r="570" spans="1:7" x14ac:dyDescent="0.25">
      <c r="A570" s="141" t="s">
        <v>3052</v>
      </c>
      <c r="B570" s="141" t="s">
        <v>2101</v>
      </c>
      <c r="C570" s="141">
        <v>40</v>
      </c>
      <c r="D570" s="141" t="s">
        <v>3051</v>
      </c>
      <c r="E570" s="141" t="s">
        <v>2103</v>
      </c>
      <c r="F570" s="141" t="s">
        <v>2097</v>
      </c>
      <c r="G570" s="141" t="s">
        <v>2140</v>
      </c>
    </row>
    <row r="571" spans="1:7" x14ac:dyDescent="0.25">
      <c r="A571" s="141" t="s">
        <v>3053</v>
      </c>
      <c r="B571" s="141" t="s">
        <v>2101</v>
      </c>
      <c r="C571" s="141">
        <v>40</v>
      </c>
      <c r="D571" s="141" t="s">
        <v>3051</v>
      </c>
      <c r="E571" s="141" t="s">
        <v>2103</v>
      </c>
      <c r="F571" s="141" t="s">
        <v>2097</v>
      </c>
      <c r="G571" s="141" t="s">
        <v>2140</v>
      </c>
    </row>
    <row r="572" spans="1:7" x14ac:dyDescent="0.25">
      <c r="A572" s="141" t="s">
        <v>3054</v>
      </c>
      <c r="B572" s="141" t="s">
        <v>2101</v>
      </c>
      <c r="C572" s="141">
        <v>48</v>
      </c>
      <c r="D572" s="141" t="s">
        <v>3055</v>
      </c>
      <c r="E572" s="141" t="s">
        <v>2103</v>
      </c>
      <c r="F572" s="141" t="s">
        <v>2097</v>
      </c>
      <c r="G572" s="141" t="s">
        <v>2122</v>
      </c>
    </row>
    <row r="573" spans="1:7" x14ac:dyDescent="0.25">
      <c r="A573" s="141" t="s">
        <v>3056</v>
      </c>
      <c r="B573" s="141" t="s">
        <v>2101</v>
      </c>
      <c r="C573" s="141">
        <v>102</v>
      </c>
      <c r="D573" s="141" t="s">
        <v>2215</v>
      </c>
      <c r="E573" s="141" t="s">
        <v>2103</v>
      </c>
      <c r="F573" s="141" t="s">
        <v>2097</v>
      </c>
      <c r="G573" s="141" t="s">
        <v>2126</v>
      </c>
    </row>
    <row r="574" spans="1:7" x14ac:dyDescent="0.25">
      <c r="A574" s="141" t="s">
        <v>3057</v>
      </c>
      <c r="B574" s="141" t="s">
        <v>3058</v>
      </c>
      <c r="C574" s="141">
        <v>2.5</v>
      </c>
      <c r="D574" s="141" t="s">
        <v>2095</v>
      </c>
      <c r="E574" s="141" t="s">
        <v>2096</v>
      </c>
      <c r="F574" s="141" t="s">
        <v>2097</v>
      </c>
      <c r="G574" s="141" t="s">
        <v>2098</v>
      </c>
    </row>
    <row r="575" spans="1:7" x14ac:dyDescent="0.25">
      <c r="A575" s="141" t="s">
        <v>3059</v>
      </c>
      <c r="B575" s="141" t="s">
        <v>3060</v>
      </c>
      <c r="C575" s="141">
        <v>570</v>
      </c>
      <c r="D575" s="141" t="s">
        <v>3061</v>
      </c>
      <c r="E575" s="141" t="s">
        <v>2117</v>
      </c>
      <c r="F575" s="141" t="s">
        <v>2118</v>
      </c>
      <c r="G575" s="141" t="s">
        <v>2126</v>
      </c>
    </row>
    <row r="576" spans="1:7" x14ac:dyDescent="0.25">
      <c r="A576" s="141" t="s">
        <v>3062</v>
      </c>
      <c r="B576" s="141" t="s">
        <v>3063</v>
      </c>
      <c r="C576" s="141">
        <v>20</v>
      </c>
      <c r="D576" s="141" t="s">
        <v>2116</v>
      </c>
      <c r="E576" s="141" t="s">
        <v>2096</v>
      </c>
      <c r="F576" s="141" t="s">
        <v>2097</v>
      </c>
      <c r="G576" s="141" t="s">
        <v>2119</v>
      </c>
    </row>
    <row r="577" spans="1:7" x14ac:dyDescent="0.25">
      <c r="A577" s="143" t="s">
        <v>3064</v>
      </c>
      <c r="B577" s="143" t="s">
        <v>3065</v>
      </c>
      <c r="C577" s="143">
        <v>3</v>
      </c>
      <c r="D577" s="141" t="s">
        <v>2135</v>
      </c>
      <c r="E577" s="144" t="s">
        <v>2096</v>
      </c>
      <c r="F577" s="143" t="s">
        <v>2097</v>
      </c>
      <c r="G577" s="141" t="s">
        <v>2136</v>
      </c>
    </row>
    <row r="578" spans="1:7" x14ac:dyDescent="0.25">
      <c r="A578" s="143" t="s">
        <v>3066</v>
      </c>
      <c r="B578" s="143" t="s">
        <v>3067</v>
      </c>
      <c r="C578" s="143">
        <v>60</v>
      </c>
      <c r="D578" s="143" t="s">
        <v>2166</v>
      </c>
      <c r="E578" s="144" t="s">
        <v>2096</v>
      </c>
      <c r="F578" s="143" t="s">
        <v>2097</v>
      </c>
      <c r="G578" s="143" t="s">
        <v>2122</v>
      </c>
    </row>
    <row r="579" spans="1:7" x14ac:dyDescent="0.25">
      <c r="A579" s="141" t="s">
        <v>3068</v>
      </c>
      <c r="B579" s="141" t="s">
        <v>2101</v>
      </c>
      <c r="C579" s="142">
        <v>49.2</v>
      </c>
      <c r="D579" s="141" t="s">
        <v>2121</v>
      </c>
      <c r="E579" s="141" t="s">
        <v>2096</v>
      </c>
      <c r="F579" s="141" t="s">
        <v>2097</v>
      </c>
      <c r="G579" s="141" t="s">
        <v>2122</v>
      </c>
    </row>
    <row r="580" spans="1:7" x14ac:dyDescent="0.25">
      <c r="A580" s="141" t="s">
        <v>3069</v>
      </c>
      <c r="B580" s="141" t="s">
        <v>3070</v>
      </c>
      <c r="C580" s="141">
        <v>49.2</v>
      </c>
      <c r="D580" s="141" t="s">
        <v>2228</v>
      </c>
      <c r="E580" s="141" t="s">
        <v>2096</v>
      </c>
      <c r="F580" s="141" t="s">
        <v>2097</v>
      </c>
      <c r="G580" s="141" t="s">
        <v>2229</v>
      </c>
    </row>
    <row r="581" spans="1:7" x14ac:dyDescent="0.25">
      <c r="A581" s="141" t="s">
        <v>3071</v>
      </c>
      <c r="B581" s="141" t="s">
        <v>3072</v>
      </c>
      <c r="C581" s="141">
        <v>3.04</v>
      </c>
      <c r="D581" s="141" t="s">
        <v>2336</v>
      </c>
      <c r="E581" s="141" t="s">
        <v>2096</v>
      </c>
      <c r="F581" s="141" t="s">
        <v>2097</v>
      </c>
      <c r="G581" s="141" t="s">
        <v>2337</v>
      </c>
    </row>
    <row r="582" spans="1:7" x14ac:dyDescent="0.25">
      <c r="A582" s="141" t="s">
        <v>1495</v>
      </c>
      <c r="B582" s="141" t="s">
        <v>3073</v>
      </c>
      <c r="C582" s="141">
        <v>5</v>
      </c>
      <c r="D582" s="141" t="s">
        <v>2152</v>
      </c>
      <c r="E582" s="141" t="s">
        <v>2096</v>
      </c>
      <c r="F582" s="141" t="s">
        <v>2097</v>
      </c>
      <c r="G582" s="141" t="s">
        <v>2153</v>
      </c>
    </row>
    <row r="583" spans="1:7" x14ac:dyDescent="0.25">
      <c r="A583" s="141" t="s">
        <v>1491</v>
      </c>
      <c r="B583" s="141" t="s">
        <v>3074</v>
      </c>
      <c r="C583" s="141">
        <v>26.35</v>
      </c>
      <c r="D583" s="141" t="s">
        <v>2228</v>
      </c>
      <c r="E583" s="141" t="s">
        <v>2096</v>
      </c>
      <c r="F583" s="141" t="s">
        <v>2097</v>
      </c>
      <c r="G583" s="141" t="s">
        <v>2229</v>
      </c>
    </row>
    <row r="584" spans="1:7" x14ac:dyDescent="0.25">
      <c r="A584" s="141" t="s">
        <v>1487</v>
      </c>
      <c r="B584" s="141" t="s">
        <v>3075</v>
      </c>
      <c r="C584" s="141">
        <v>1</v>
      </c>
      <c r="D584" s="141" t="s">
        <v>2667</v>
      </c>
      <c r="E584" s="141" t="s">
        <v>2096</v>
      </c>
      <c r="F584" s="141" t="s">
        <v>2097</v>
      </c>
      <c r="G584" s="141" t="s">
        <v>2668</v>
      </c>
    </row>
    <row r="585" spans="1:7" x14ac:dyDescent="0.25">
      <c r="A585" s="141" t="s">
        <v>1484</v>
      </c>
      <c r="B585" s="141" t="s">
        <v>3076</v>
      </c>
      <c r="C585" s="141">
        <v>20</v>
      </c>
      <c r="D585" s="141" t="s">
        <v>2095</v>
      </c>
      <c r="E585" s="141" t="s">
        <v>2096</v>
      </c>
      <c r="F585" s="141" t="s">
        <v>2097</v>
      </c>
      <c r="G585" s="141" t="s">
        <v>2098</v>
      </c>
    </row>
    <row r="586" spans="1:7" x14ac:dyDescent="0.25">
      <c r="A586" s="141" t="s">
        <v>1479</v>
      </c>
      <c r="B586" s="141" t="s">
        <v>3077</v>
      </c>
      <c r="C586" s="141">
        <v>1</v>
      </c>
      <c r="D586" s="141" t="s">
        <v>2667</v>
      </c>
      <c r="E586" s="141" t="s">
        <v>2096</v>
      </c>
      <c r="F586" s="141" t="s">
        <v>2097</v>
      </c>
      <c r="G586" s="141" t="s">
        <v>2668</v>
      </c>
    </row>
    <row r="587" spans="1:7" x14ac:dyDescent="0.25">
      <c r="A587" s="141" t="s">
        <v>380</v>
      </c>
      <c r="B587" s="141" t="s">
        <v>3078</v>
      </c>
      <c r="C587" s="141">
        <v>98.46</v>
      </c>
      <c r="D587" s="141" t="s">
        <v>2166</v>
      </c>
      <c r="E587" s="141" t="s">
        <v>2096</v>
      </c>
      <c r="F587" s="141" t="s">
        <v>2097</v>
      </c>
      <c r="G587" s="141" t="s">
        <v>2122</v>
      </c>
    </row>
    <row r="588" spans="1:7" x14ac:dyDescent="0.25">
      <c r="A588" s="141" t="s">
        <v>3079</v>
      </c>
      <c r="B588" s="141" t="s">
        <v>3080</v>
      </c>
      <c r="C588" s="141">
        <v>98.43</v>
      </c>
      <c r="D588" s="141" t="s">
        <v>2108</v>
      </c>
      <c r="E588" s="141" t="s">
        <v>2096</v>
      </c>
      <c r="F588" s="141" t="s">
        <v>2097</v>
      </c>
      <c r="G588" s="141" t="s">
        <v>2109</v>
      </c>
    </row>
    <row r="589" spans="1:7" x14ac:dyDescent="0.25">
      <c r="A589" s="141" t="s">
        <v>3081</v>
      </c>
      <c r="B589" s="141" t="s">
        <v>3082</v>
      </c>
      <c r="C589" s="141">
        <v>95.8</v>
      </c>
      <c r="D589" s="141" t="s">
        <v>2108</v>
      </c>
      <c r="E589" s="141" t="s">
        <v>2096</v>
      </c>
      <c r="F589" s="141" t="s">
        <v>2097</v>
      </c>
      <c r="G589" s="141" t="s">
        <v>2109</v>
      </c>
    </row>
    <row r="590" spans="1:7" x14ac:dyDescent="0.25">
      <c r="A590" s="141" t="s">
        <v>3083</v>
      </c>
      <c r="B590" s="141" t="s">
        <v>3084</v>
      </c>
      <c r="C590" s="141">
        <v>3.75</v>
      </c>
      <c r="D590" s="141" t="s">
        <v>2152</v>
      </c>
      <c r="E590" s="141" t="s">
        <v>2096</v>
      </c>
      <c r="F590" s="141" t="s">
        <v>2097</v>
      </c>
      <c r="G590" s="141" t="s">
        <v>2153</v>
      </c>
    </row>
    <row r="591" spans="1:7" x14ac:dyDescent="0.25">
      <c r="A591" s="141" t="s">
        <v>1476</v>
      </c>
      <c r="B591" s="141" t="s">
        <v>3085</v>
      </c>
      <c r="C591" s="141">
        <v>144</v>
      </c>
      <c r="D591" s="141" t="s">
        <v>2116</v>
      </c>
      <c r="E591" s="141" t="s">
        <v>2096</v>
      </c>
      <c r="F591" s="141" t="s">
        <v>2097</v>
      </c>
      <c r="G591" s="141" t="s">
        <v>2119</v>
      </c>
    </row>
    <row r="592" spans="1:7" x14ac:dyDescent="0.25">
      <c r="A592" s="141" t="s">
        <v>1473</v>
      </c>
      <c r="B592" s="141" t="s">
        <v>3086</v>
      </c>
      <c r="C592" s="141">
        <v>13.5</v>
      </c>
      <c r="D592" s="141" t="s">
        <v>2152</v>
      </c>
      <c r="E592" s="141" t="s">
        <v>2096</v>
      </c>
      <c r="F592" s="141" t="s">
        <v>2097</v>
      </c>
      <c r="G592" s="141" t="s">
        <v>2153</v>
      </c>
    </row>
    <row r="593" spans="1:7" x14ac:dyDescent="0.25">
      <c r="A593" s="141" t="s">
        <v>3087</v>
      </c>
      <c r="B593" s="141" t="s">
        <v>3088</v>
      </c>
      <c r="C593" s="141">
        <v>109.01</v>
      </c>
      <c r="D593" s="141" t="s">
        <v>2125</v>
      </c>
      <c r="E593" s="141" t="s">
        <v>2096</v>
      </c>
      <c r="F593" s="141" t="s">
        <v>2097</v>
      </c>
      <c r="G593" s="141" t="s">
        <v>2126</v>
      </c>
    </row>
    <row r="594" spans="1:7" x14ac:dyDescent="0.25">
      <c r="A594" s="141" t="s">
        <v>3089</v>
      </c>
      <c r="B594" s="141" t="s">
        <v>2101</v>
      </c>
      <c r="C594" s="141">
        <v>231</v>
      </c>
      <c r="D594" s="141" t="s">
        <v>2215</v>
      </c>
      <c r="E594" s="141" t="s">
        <v>2103</v>
      </c>
      <c r="F594" s="141" t="s">
        <v>2097</v>
      </c>
      <c r="G594" s="141" t="s">
        <v>2126</v>
      </c>
    </row>
    <row r="595" spans="1:7" x14ac:dyDescent="0.25">
      <c r="A595" s="141" t="s">
        <v>3090</v>
      </c>
      <c r="B595" s="141" t="s">
        <v>2101</v>
      </c>
      <c r="C595" s="141">
        <v>49</v>
      </c>
      <c r="D595" s="141" t="s">
        <v>3055</v>
      </c>
      <c r="E595" s="141" t="s">
        <v>2103</v>
      </c>
      <c r="F595" s="141" t="s">
        <v>2097</v>
      </c>
      <c r="G595" s="141" t="s">
        <v>2122</v>
      </c>
    </row>
    <row r="596" spans="1:7" x14ac:dyDescent="0.25">
      <c r="A596" s="141" t="s">
        <v>3091</v>
      </c>
      <c r="B596" s="141" t="s">
        <v>2101</v>
      </c>
      <c r="C596" s="141">
        <v>49</v>
      </c>
      <c r="D596" s="141" t="s">
        <v>3055</v>
      </c>
      <c r="E596" s="141" t="s">
        <v>2103</v>
      </c>
      <c r="F596" s="141" t="s">
        <v>2097</v>
      </c>
      <c r="G596" s="141" t="s">
        <v>2122</v>
      </c>
    </row>
    <row r="597" spans="1:7" x14ac:dyDescent="0.25">
      <c r="A597" s="141" t="s">
        <v>3092</v>
      </c>
      <c r="B597" s="141" t="s">
        <v>2101</v>
      </c>
      <c r="C597" s="141">
        <v>49</v>
      </c>
      <c r="D597" s="141" t="s">
        <v>3055</v>
      </c>
      <c r="E597" s="141" t="s">
        <v>2103</v>
      </c>
      <c r="F597" s="141" t="s">
        <v>2097</v>
      </c>
      <c r="G597" s="141" t="s">
        <v>2122</v>
      </c>
    </row>
    <row r="598" spans="1:7" x14ac:dyDescent="0.25">
      <c r="A598" s="141" t="s">
        <v>3093</v>
      </c>
      <c r="B598" s="141" t="s">
        <v>2101</v>
      </c>
      <c r="C598" s="141">
        <v>49</v>
      </c>
      <c r="D598" s="141" t="s">
        <v>3055</v>
      </c>
      <c r="E598" s="141" t="s">
        <v>2103</v>
      </c>
      <c r="F598" s="141" t="s">
        <v>2097</v>
      </c>
      <c r="G598" s="141" t="s">
        <v>2122</v>
      </c>
    </row>
    <row r="599" spans="1:7" x14ac:dyDescent="0.25">
      <c r="A599" s="141" t="s">
        <v>3094</v>
      </c>
      <c r="B599" s="141" t="s">
        <v>2101</v>
      </c>
      <c r="C599" s="141">
        <v>49</v>
      </c>
      <c r="D599" s="141" t="s">
        <v>3055</v>
      </c>
      <c r="E599" s="141" t="s">
        <v>2103</v>
      </c>
      <c r="F599" s="141" t="s">
        <v>2097</v>
      </c>
      <c r="G599" s="141" t="s">
        <v>2122</v>
      </c>
    </row>
    <row r="600" spans="1:7" x14ac:dyDescent="0.25">
      <c r="A600" s="141" t="s">
        <v>1468</v>
      </c>
      <c r="B600" s="141" t="s">
        <v>3095</v>
      </c>
      <c r="C600" s="141">
        <v>1</v>
      </c>
      <c r="D600" s="141" t="s">
        <v>2667</v>
      </c>
      <c r="E600" s="141" t="s">
        <v>2096</v>
      </c>
      <c r="F600" s="141" t="s">
        <v>2097</v>
      </c>
      <c r="G600" s="141" t="s">
        <v>2668</v>
      </c>
    </row>
    <row r="601" spans="1:7" x14ac:dyDescent="0.25">
      <c r="A601" s="141" t="s">
        <v>3096</v>
      </c>
      <c r="B601" s="141" t="s">
        <v>2101</v>
      </c>
      <c r="C601" s="141">
        <v>2.88</v>
      </c>
      <c r="D601" s="141" t="s">
        <v>2336</v>
      </c>
      <c r="E601" s="141" t="s">
        <v>2096</v>
      </c>
      <c r="F601" s="141" t="s">
        <v>2097</v>
      </c>
      <c r="G601" s="141" t="s">
        <v>2337</v>
      </c>
    </row>
    <row r="602" spans="1:7" x14ac:dyDescent="0.25">
      <c r="A602" s="141" t="s">
        <v>1465</v>
      </c>
      <c r="B602" s="141" t="s">
        <v>3097</v>
      </c>
      <c r="C602" s="141">
        <v>8.5</v>
      </c>
      <c r="D602" s="141" t="s">
        <v>2152</v>
      </c>
      <c r="E602" s="141" t="s">
        <v>2096</v>
      </c>
      <c r="F602" s="141" t="s">
        <v>2097</v>
      </c>
      <c r="G602" s="141" t="s">
        <v>2153</v>
      </c>
    </row>
    <row r="603" spans="1:7" x14ac:dyDescent="0.25">
      <c r="A603" s="141" t="s">
        <v>1462</v>
      </c>
      <c r="B603" s="141" t="s">
        <v>3098</v>
      </c>
      <c r="C603" s="141">
        <v>8.5</v>
      </c>
      <c r="D603" s="141" t="s">
        <v>2152</v>
      </c>
      <c r="E603" s="141" t="s">
        <v>2096</v>
      </c>
      <c r="F603" s="141" t="s">
        <v>2097</v>
      </c>
      <c r="G603" s="141" t="s">
        <v>2153</v>
      </c>
    </row>
    <row r="604" spans="1:7" x14ac:dyDescent="0.25">
      <c r="A604" s="141" t="s">
        <v>3099</v>
      </c>
      <c r="B604" s="141" t="s">
        <v>3100</v>
      </c>
      <c r="C604" s="141">
        <v>2</v>
      </c>
      <c r="D604" s="141" t="s">
        <v>2116</v>
      </c>
      <c r="E604" s="141" t="s">
        <v>2096</v>
      </c>
      <c r="F604" s="141" t="s">
        <v>2097</v>
      </c>
      <c r="G604" s="141" t="s">
        <v>2119</v>
      </c>
    </row>
    <row r="605" spans="1:7" x14ac:dyDescent="0.25">
      <c r="A605" s="141" t="s">
        <v>3101</v>
      </c>
      <c r="B605" s="141" t="s">
        <v>3102</v>
      </c>
      <c r="C605" s="141">
        <v>1.7</v>
      </c>
      <c r="D605" s="141" t="s">
        <v>2152</v>
      </c>
      <c r="E605" s="141" t="s">
        <v>2096</v>
      </c>
      <c r="F605" s="141" t="s">
        <v>2097</v>
      </c>
      <c r="G605" s="141" t="s">
        <v>2153</v>
      </c>
    </row>
    <row r="606" spans="1:7" x14ac:dyDescent="0.25">
      <c r="A606" s="141" t="s">
        <v>1456</v>
      </c>
      <c r="B606" s="141" t="s">
        <v>3103</v>
      </c>
      <c r="C606" s="141">
        <v>102</v>
      </c>
      <c r="D606" s="141" t="s">
        <v>2173</v>
      </c>
      <c r="E606" s="141" t="s">
        <v>2096</v>
      </c>
      <c r="F606" s="141" t="s">
        <v>2097</v>
      </c>
      <c r="G606" s="141" t="s">
        <v>2377</v>
      </c>
    </row>
    <row r="607" spans="1:7" x14ac:dyDescent="0.25">
      <c r="A607" s="141" t="s">
        <v>3104</v>
      </c>
      <c r="B607" s="141" t="s">
        <v>2101</v>
      </c>
      <c r="C607" s="141">
        <v>222</v>
      </c>
      <c r="D607" s="141" t="s">
        <v>3051</v>
      </c>
      <c r="E607" s="141" t="s">
        <v>2103</v>
      </c>
      <c r="F607" s="141" t="s">
        <v>2097</v>
      </c>
      <c r="G607" s="141" t="s">
        <v>2140</v>
      </c>
    </row>
    <row r="608" spans="1:7" x14ac:dyDescent="0.25">
      <c r="A608" s="141" t="s">
        <v>3105</v>
      </c>
      <c r="B608" s="141" t="s">
        <v>2101</v>
      </c>
      <c r="C608" s="141">
        <v>96</v>
      </c>
      <c r="D608" s="141" t="s">
        <v>3055</v>
      </c>
      <c r="E608" s="141" t="s">
        <v>2103</v>
      </c>
      <c r="F608" s="141" t="s">
        <v>2097</v>
      </c>
      <c r="G608" s="141" t="s">
        <v>2122</v>
      </c>
    </row>
    <row r="609" spans="1:7" x14ac:dyDescent="0.25">
      <c r="A609" s="141" t="s">
        <v>3106</v>
      </c>
      <c r="B609" s="141" t="s">
        <v>2101</v>
      </c>
      <c r="C609" s="141">
        <v>96</v>
      </c>
      <c r="D609" s="141" t="s">
        <v>3055</v>
      </c>
      <c r="E609" s="141" t="s">
        <v>2103</v>
      </c>
      <c r="F609" s="141" t="s">
        <v>2097</v>
      </c>
      <c r="G609" s="141" t="s">
        <v>2122</v>
      </c>
    </row>
    <row r="610" spans="1:7" x14ac:dyDescent="0.25">
      <c r="A610" s="141" t="s">
        <v>3107</v>
      </c>
      <c r="B610" s="141" t="s">
        <v>2101</v>
      </c>
      <c r="C610" s="141">
        <v>96</v>
      </c>
      <c r="D610" s="141" t="s">
        <v>3055</v>
      </c>
      <c r="E610" s="141" t="s">
        <v>2103</v>
      </c>
      <c r="F610" s="141" t="s">
        <v>2097</v>
      </c>
      <c r="G610" s="141" t="s">
        <v>2122</v>
      </c>
    </row>
    <row r="611" spans="1:7" x14ac:dyDescent="0.25">
      <c r="A611" s="141" t="s">
        <v>3108</v>
      </c>
      <c r="B611" s="141" t="s">
        <v>2101</v>
      </c>
      <c r="C611" s="141">
        <v>96</v>
      </c>
      <c r="D611" s="141" t="s">
        <v>3055</v>
      </c>
      <c r="E611" s="141" t="s">
        <v>2103</v>
      </c>
      <c r="F611" s="141" t="s">
        <v>2097</v>
      </c>
      <c r="G611" s="141" t="s">
        <v>2122</v>
      </c>
    </row>
    <row r="612" spans="1:7" x14ac:dyDescent="0.25">
      <c r="A612" s="141" t="s">
        <v>3109</v>
      </c>
      <c r="B612" s="141" t="s">
        <v>2101</v>
      </c>
      <c r="C612" s="141">
        <v>96</v>
      </c>
      <c r="D612" s="141" t="s">
        <v>3055</v>
      </c>
      <c r="E612" s="141" t="s">
        <v>2103</v>
      </c>
      <c r="F612" s="141" t="s">
        <v>2097</v>
      </c>
      <c r="G612" s="141" t="s">
        <v>2122</v>
      </c>
    </row>
    <row r="613" spans="1:7" x14ac:dyDescent="0.25">
      <c r="A613" s="141" t="s">
        <v>3110</v>
      </c>
      <c r="B613" s="141" t="s">
        <v>2101</v>
      </c>
      <c r="C613" s="141">
        <v>96</v>
      </c>
      <c r="D613" s="141" t="s">
        <v>3055</v>
      </c>
      <c r="E613" s="141" t="s">
        <v>2103</v>
      </c>
      <c r="F613" s="141" t="s">
        <v>2097</v>
      </c>
      <c r="G613" s="141" t="s">
        <v>2122</v>
      </c>
    </row>
    <row r="614" spans="1:7" x14ac:dyDescent="0.25">
      <c r="A614" s="141" t="s">
        <v>3111</v>
      </c>
      <c r="B614" s="141" t="s">
        <v>2101</v>
      </c>
      <c r="C614" s="141">
        <v>222</v>
      </c>
      <c r="D614" s="141" t="s">
        <v>3051</v>
      </c>
      <c r="E614" s="141" t="s">
        <v>2103</v>
      </c>
      <c r="F614" s="141" t="s">
        <v>2097</v>
      </c>
      <c r="G614" s="141" t="s">
        <v>2140</v>
      </c>
    </row>
    <row r="615" spans="1:7" x14ac:dyDescent="0.25">
      <c r="A615" s="141" t="s">
        <v>3112</v>
      </c>
      <c r="B615" s="141" t="s">
        <v>2101</v>
      </c>
      <c r="C615" s="141">
        <v>590</v>
      </c>
      <c r="D615" s="141" t="s">
        <v>2215</v>
      </c>
      <c r="E615" s="141" t="s">
        <v>2103</v>
      </c>
      <c r="F615" s="141" t="s">
        <v>2097</v>
      </c>
      <c r="G615" s="141" t="s">
        <v>2126</v>
      </c>
    </row>
    <row r="616" spans="1:7" x14ac:dyDescent="0.25">
      <c r="A616" s="141" t="s">
        <v>3113</v>
      </c>
      <c r="B616" s="141" t="s">
        <v>3114</v>
      </c>
      <c r="C616" s="141">
        <v>5.8</v>
      </c>
      <c r="D616" s="141" t="s">
        <v>2152</v>
      </c>
      <c r="E616" s="141" t="s">
        <v>2096</v>
      </c>
      <c r="F616" s="141" t="s">
        <v>2097</v>
      </c>
      <c r="G616" s="141" t="s">
        <v>2153</v>
      </c>
    </row>
    <row r="617" spans="1:7" x14ac:dyDescent="0.25">
      <c r="A617" s="141" t="s">
        <v>3115</v>
      </c>
      <c r="B617" s="141" t="s">
        <v>3116</v>
      </c>
      <c r="C617" s="141">
        <v>6.7</v>
      </c>
      <c r="D617" s="141" t="s">
        <v>2152</v>
      </c>
      <c r="E617" s="141" t="s">
        <v>2096</v>
      </c>
      <c r="F617" s="141" t="s">
        <v>2097</v>
      </c>
      <c r="G617" s="141" t="s">
        <v>2153</v>
      </c>
    </row>
    <row r="618" spans="1:7" x14ac:dyDescent="0.25">
      <c r="A618" s="141" t="s">
        <v>3117</v>
      </c>
      <c r="B618" s="141" t="s">
        <v>2101</v>
      </c>
      <c r="C618" s="141">
        <v>8.75</v>
      </c>
      <c r="D618" s="141" t="s">
        <v>2681</v>
      </c>
      <c r="E618" s="141" t="s">
        <v>2150</v>
      </c>
      <c r="F618" s="141" t="s">
        <v>2097</v>
      </c>
      <c r="G618" s="141" t="s">
        <v>2109</v>
      </c>
    </row>
    <row r="619" spans="1:7" x14ac:dyDescent="0.25">
      <c r="A619" s="141" t="s">
        <v>3118</v>
      </c>
      <c r="B619" s="141" t="s">
        <v>2101</v>
      </c>
      <c r="C619" s="141">
        <v>4.37</v>
      </c>
      <c r="D619" s="141" t="s">
        <v>2681</v>
      </c>
      <c r="E619" s="141" t="s">
        <v>2150</v>
      </c>
      <c r="F619" s="141" t="s">
        <v>2097</v>
      </c>
      <c r="G619" s="141" t="s">
        <v>2109</v>
      </c>
    </row>
    <row r="620" spans="1:7" x14ac:dyDescent="0.25">
      <c r="A620" s="141" t="s">
        <v>3119</v>
      </c>
      <c r="B620" s="141" t="s">
        <v>2101</v>
      </c>
      <c r="C620" s="141">
        <v>52</v>
      </c>
      <c r="D620" s="141" t="s">
        <v>2681</v>
      </c>
      <c r="E620" s="141" t="s">
        <v>2150</v>
      </c>
      <c r="F620" s="141" t="s">
        <v>2097</v>
      </c>
      <c r="G620" s="141" t="s">
        <v>2109</v>
      </c>
    </row>
    <row r="621" spans="1:7" x14ac:dyDescent="0.25">
      <c r="A621" s="141" t="s">
        <v>3120</v>
      </c>
      <c r="B621" s="141" t="s">
        <v>2101</v>
      </c>
      <c r="C621" s="141">
        <v>16</v>
      </c>
      <c r="D621" s="141" t="s">
        <v>2681</v>
      </c>
      <c r="E621" s="141" t="s">
        <v>2150</v>
      </c>
      <c r="F621" s="141" t="s">
        <v>2097</v>
      </c>
      <c r="G621" s="141" t="s">
        <v>2109</v>
      </c>
    </row>
    <row r="622" spans="1:7" x14ac:dyDescent="0.25">
      <c r="A622" s="141" t="s">
        <v>3121</v>
      </c>
      <c r="B622" s="141" t="s">
        <v>2101</v>
      </c>
      <c r="C622" s="141">
        <v>10</v>
      </c>
      <c r="D622" s="141" t="s">
        <v>2149</v>
      </c>
      <c r="E622" s="141" t="s">
        <v>2150</v>
      </c>
      <c r="F622" s="141" t="s">
        <v>2097</v>
      </c>
      <c r="G622" s="141" t="s">
        <v>2098</v>
      </c>
    </row>
    <row r="623" spans="1:7" x14ac:dyDescent="0.25">
      <c r="A623" s="141" t="s">
        <v>3122</v>
      </c>
      <c r="B623" s="141" t="s">
        <v>2101</v>
      </c>
      <c r="C623" s="141">
        <v>1.5</v>
      </c>
      <c r="D623" s="141" t="s">
        <v>2601</v>
      </c>
      <c r="E623" s="141" t="s">
        <v>2444</v>
      </c>
      <c r="F623" s="141" t="s">
        <v>2097</v>
      </c>
      <c r="G623" s="141" t="s">
        <v>2098</v>
      </c>
    </row>
    <row r="624" spans="1:7" x14ac:dyDescent="0.25">
      <c r="A624" s="141" t="s">
        <v>1454</v>
      </c>
      <c r="B624" s="141" t="s">
        <v>3123</v>
      </c>
      <c r="C624" s="141">
        <v>407</v>
      </c>
      <c r="D624" s="141" t="s">
        <v>2272</v>
      </c>
      <c r="E624" s="141" t="s">
        <v>2096</v>
      </c>
      <c r="F624" s="141" t="s">
        <v>2097</v>
      </c>
      <c r="G624" s="141" t="s">
        <v>2273</v>
      </c>
    </row>
    <row r="625" spans="1:7" x14ac:dyDescent="0.25">
      <c r="A625" s="141" t="s">
        <v>1452</v>
      </c>
      <c r="B625" s="141" t="s">
        <v>3124</v>
      </c>
      <c r="C625" s="141">
        <v>407</v>
      </c>
      <c r="D625" s="141" t="s">
        <v>2272</v>
      </c>
      <c r="E625" s="141" t="s">
        <v>2096</v>
      </c>
      <c r="F625" s="141" t="s">
        <v>2097</v>
      </c>
      <c r="G625" s="141" t="s">
        <v>2273</v>
      </c>
    </row>
    <row r="626" spans="1:7" x14ac:dyDescent="0.25">
      <c r="A626" s="141" t="s">
        <v>1448</v>
      </c>
      <c r="B626" s="141" t="s">
        <v>3125</v>
      </c>
      <c r="C626" s="141">
        <v>404</v>
      </c>
      <c r="D626" s="141" t="s">
        <v>2272</v>
      </c>
      <c r="E626" s="141" t="s">
        <v>2096</v>
      </c>
      <c r="F626" s="141" t="s">
        <v>2097</v>
      </c>
      <c r="G626" s="141" t="s">
        <v>2273</v>
      </c>
    </row>
    <row r="627" spans="1:7" x14ac:dyDescent="0.25">
      <c r="A627" s="141" t="s">
        <v>3126</v>
      </c>
      <c r="B627" s="141" t="s">
        <v>3127</v>
      </c>
      <c r="C627" s="141">
        <v>10</v>
      </c>
      <c r="D627" s="141" t="s">
        <v>2135</v>
      </c>
      <c r="E627" s="141" t="s">
        <v>2096</v>
      </c>
      <c r="F627" s="141" t="s">
        <v>2097</v>
      </c>
      <c r="G627" s="141" t="s">
        <v>2136</v>
      </c>
    </row>
    <row r="628" spans="1:7" x14ac:dyDescent="0.25">
      <c r="A628" s="141" t="s">
        <v>1443</v>
      </c>
      <c r="B628" s="141" t="s">
        <v>3128</v>
      </c>
      <c r="C628" s="141">
        <v>1.5</v>
      </c>
      <c r="D628" s="141" t="s">
        <v>2095</v>
      </c>
      <c r="E628" s="141" t="s">
        <v>2096</v>
      </c>
      <c r="F628" s="141" t="s">
        <v>2097</v>
      </c>
      <c r="G628" s="141" t="s">
        <v>2098</v>
      </c>
    </row>
    <row r="629" spans="1:7" x14ac:dyDescent="0.25">
      <c r="A629" s="141" t="s">
        <v>3129</v>
      </c>
      <c r="B629" s="141" t="s">
        <v>3130</v>
      </c>
      <c r="C629" s="141">
        <v>2</v>
      </c>
      <c r="D629" s="141" t="s">
        <v>2095</v>
      </c>
      <c r="E629" s="141" t="s">
        <v>2096</v>
      </c>
      <c r="F629" s="141" t="s">
        <v>2097</v>
      </c>
      <c r="G629" s="141" t="s">
        <v>2098</v>
      </c>
    </row>
    <row r="630" spans="1:7" x14ac:dyDescent="0.25">
      <c r="A630" s="141" t="s">
        <v>3131</v>
      </c>
      <c r="B630" s="141" t="s">
        <v>3132</v>
      </c>
      <c r="C630" s="141">
        <v>49.98</v>
      </c>
      <c r="D630" s="141" t="s">
        <v>2166</v>
      </c>
      <c r="E630" s="141" t="s">
        <v>2096</v>
      </c>
      <c r="F630" s="141" t="s">
        <v>2097</v>
      </c>
      <c r="G630" s="141" t="s">
        <v>2122</v>
      </c>
    </row>
    <row r="631" spans="1:7" x14ac:dyDescent="0.25">
      <c r="A631" s="141" t="s">
        <v>3133</v>
      </c>
      <c r="B631" s="141" t="s">
        <v>3134</v>
      </c>
      <c r="C631" s="141">
        <v>49.42</v>
      </c>
      <c r="D631" s="141" t="s">
        <v>2166</v>
      </c>
      <c r="E631" s="141" t="s">
        <v>2096</v>
      </c>
      <c r="F631" s="141" t="s">
        <v>2097</v>
      </c>
      <c r="G631" s="141" t="s">
        <v>2122</v>
      </c>
    </row>
    <row r="632" spans="1:7" x14ac:dyDescent="0.25">
      <c r="A632" s="141" t="s">
        <v>1438</v>
      </c>
      <c r="B632" s="141" t="s">
        <v>3135</v>
      </c>
      <c r="C632" s="141">
        <v>100</v>
      </c>
      <c r="D632" s="141" t="s">
        <v>2095</v>
      </c>
      <c r="E632" s="141" t="s">
        <v>2096</v>
      </c>
      <c r="F632" s="141" t="s">
        <v>2097</v>
      </c>
      <c r="G632" s="141" t="s">
        <v>2098</v>
      </c>
    </row>
    <row r="633" spans="1:7" x14ac:dyDescent="0.25">
      <c r="A633" s="143" t="s">
        <v>3136</v>
      </c>
      <c r="B633" s="143" t="s">
        <v>3137</v>
      </c>
      <c r="C633" s="143">
        <v>5</v>
      </c>
      <c r="D633" s="141" t="s">
        <v>2095</v>
      </c>
      <c r="E633" s="144" t="s">
        <v>2096</v>
      </c>
      <c r="F633" s="143" t="s">
        <v>2097</v>
      </c>
      <c r="G633" s="141" t="s">
        <v>2098</v>
      </c>
    </row>
    <row r="634" spans="1:7" x14ac:dyDescent="0.25">
      <c r="A634" s="141" t="s">
        <v>3138</v>
      </c>
      <c r="B634" s="141" t="s">
        <v>3139</v>
      </c>
      <c r="C634" s="141">
        <v>830</v>
      </c>
      <c r="D634" s="141" t="s">
        <v>2132</v>
      </c>
      <c r="E634" s="141" t="s">
        <v>2096</v>
      </c>
      <c r="F634" s="141" t="s">
        <v>2097</v>
      </c>
      <c r="G634" s="141" t="s">
        <v>2126</v>
      </c>
    </row>
    <row r="635" spans="1:7" x14ac:dyDescent="0.25">
      <c r="A635" s="141" t="s">
        <v>3140</v>
      </c>
      <c r="B635" s="141" t="s">
        <v>3141</v>
      </c>
      <c r="C635" s="141">
        <v>1.5</v>
      </c>
      <c r="D635" s="141" t="s">
        <v>2152</v>
      </c>
      <c r="E635" s="141" t="s">
        <v>2096</v>
      </c>
      <c r="F635" s="141" t="s">
        <v>2097</v>
      </c>
      <c r="G635" s="141" t="s">
        <v>2153</v>
      </c>
    </row>
    <row r="636" spans="1:7" x14ac:dyDescent="0.25">
      <c r="A636" s="141" t="s">
        <v>1435</v>
      </c>
      <c r="B636" s="141" t="s">
        <v>1435</v>
      </c>
      <c r="C636" s="141">
        <v>0.5</v>
      </c>
      <c r="D636" s="141" t="s">
        <v>2116</v>
      </c>
      <c r="E636" s="141" t="s">
        <v>2096</v>
      </c>
      <c r="F636" s="141" t="s">
        <v>2097</v>
      </c>
      <c r="G636" s="141" t="s">
        <v>2119</v>
      </c>
    </row>
    <row r="637" spans="1:7" x14ac:dyDescent="0.25">
      <c r="A637" s="141" t="s">
        <v>3142</v>
      </c>
      <c r="B637" s="141" t="s">
        <v>3143</v>
      </c>
      <c r="C637" s="141">
        <v>50</v>
      </c>
      <c r="D637" s="141" t="s">
        <v>2135</v>
      </c>
      <c r="E637" s="141" t="s">
        <v>2096</v>
      </c>
      <c r="F637" s="141" t="s">
        <v>2097</v>
      </c>
      <c r="G637" s="141" t="s">
        <v>2136</v>
      </c>
    </row>
    <row r="638" spans="1:7" x14ac:dyDescent="0.25">
      <c r="A638" s="141" t="s">
        <v>3144</v>
      </c>
      <c r="B638" s="141" t="s">
        <v>3145</v>
      </c>
      <c r="C638" s="141">
        <v>100</v>
      </c>
      <c r="D638" s="141" t="s">
        <v>2095</v>
      </c>
      <c r="E638" s="141" t="s">
        <v>2096</v>
      </c>
      <c r="F638" s="141" t="s">
        <v>2097</v>
      </c>
      <c r="G638" s="141" t="s">
        <v>2098</v>
      </c>
    </row>
    <row r="639" spans="1:7" x14ac:dyDescent="0.25">
      <c r="A639" s="141" t="s">
        <v>3146</v>
      </c>
      <c r="B639" s="141" t="s">
        <v>3147</v>
      </c>
      <c r="C639" s="141">
        <v>3.75</v>
      </c>
      <c r="D639" s="141" t="s">
        <v>2116</v>
      </c>
      <c r="E639" s="141" t="s">
        <v>2096</v>
      </c>
      <c r="F639" s="141" t="s">
        <v>2097</v>
      </c>
      <c r="G639" s="141" t="s">
        <v>2119</v>
      </c>
    </row>
    <row r="640" spans="1:7" x14ac:dyDescent="0.25">
      <c r="A640" s="141" t="s">
        <v>3148</v>
      </c>
      <c r="B640" s="141" t="s">
        <v>3149</v>
      </c>
      <c r="C640" s="141">
        <v>30</v>
      </c>
      <c r="D640" s="141" t="s">
        <v>2228</v>
      </c>
      <c r="E640" s="141" t="s">
        <v>2096</v>
      </c>
      <c r="F640" s="141" t="s">
        <v>2097</v>
      </c>
      <c r="G640" s="141" t="s">
        <v>2229</v>
      </c>
    </row>
    <row r="641" spans="1:7" x14ac:dyDescent="0.25">
      <c r="A641" s="141" t="s">
        <v>3150</v>
      </c>
      <c r="B641" s="141" t="s">
        <v>3151</v>
      </c>
      <c r="C641" s="141">
        <v>63</v>
      </c>
      <c r="D641" s="141" t="s">
        <v>2166</v>
      </c>
      <c r="E641" s="141" t="s">
        <v>2096</v>
      </c>
      <c r="F641" s="141" t="s">
        <v>2097</v>
      </c>
      <c r="G641" s="141" t="s">
        <v>2122</v>
      </c>
    </row>
    <row r="642" spans="1:7" x14ac:dyDescent="0.25">
      <c r="A642" s="141" t="s">
        <v>3152</v>
      </c>
      <c r="B642" s="141" t="s">
        <v>3153</v>
      </c>
      <c r="C642" s="141">
        <v>63</v>
      </c>
      <c r="D642" s="141" t="s">
        <v>2166</v>
      </c>
      <c r="E642" s="141" t="s">
        <v>2096</v>
      </c>
      <c r="F642" s="141" t="s">
        <v>2097</v>
      </c>
      <c r="G642" s="141" t="s">
        <v>2122</v>
      </c>
    </row>
    <row r="643" spans="1:7" x14ac:dyDescent="0.25">
      <c r="A643" s="141" t="s">
        <v>3154</v>
      </c>
      <c r="B643" s="141" t="s">
        <v>3155</v>
      </c>
      <c r="C643" s="141">
        <v>63</v>
      </c>
      <c r="D643" s="141" t="s">
        <v>2166</v>
      </c>
      <c r="E643" s="141" t="s">
        <v>2096</v>
      </c>
      <c r="F643" s="141" t="s">
        <v>2097</v>
      </c>
      <c r="G643" s="141" t="s">
        <v>2122</v>
      </c>
    </row>
    <row r="644" spans="1:7" x14ac:dyDescent="0.25">
      <c r="A644" s="141" t="s">
        <v>3156</v>
      </c>
      <c r="B644" s="141" t="s">
        <v>3157</v>
      </c>
      <c r="C644" s="141">
        <v>63</v>
      </c>
      <c r="D644" s="141" t="s">
        <v>2166</v>
      </c>
      <c r="E644" s="141" t="s">
        <v>2096</v>
      </c>
      <c r="F644" s="141" t="s">
        <v>2097</v>
      </c>
      <c r="G644" s="141" t="s">
        <v>2122</v>
      </c>
    </row>
    <row r="645" spans="1:7" x14ac:dyDescent="0.25">
      <c r="A645" s="141" t="s">
        <v>3158</v>
      </c>
      <c r="B645" s="141" t="s">
        <v>3159</v>
      </c>
      <c r="C645" s="141">
        <v>34</v>
      </c>
      <c r="D645" s="141" t="s">
        <v>2228</v>
      </c>
      <c r="E645" s="141" t="s">
        <v>2096</v>
      </c>
      <c r="F645" s="141" t="s">
        <v>2097</v>
      </c>
      <c r="G645" s="141" t="s">
        <v>2229</v>
      </c>
    </row>
    <row r="646" spans="1:7" x14ac:dyDescent="0.25">
      <c r="A646" s="141" t="s">
        <v>1432</v>
      </c>
      <c r="B646" s="141" t="s">
        <v>3160</v>
      </c>
      <c r="C646" s="141">
        <v>4.9000000000000004</v>
      </c>
      <c r="D646" s="141" t="s">
        <v>2152</v>
      </c>
      <c r="E646" s="141" t="s">
        <v>2096</v>
      </c>
      <c r="F646" s="141" t="s">
        <v>2097</v>
      </c>
      <c r="G646" s="141" t="s">
        <v>2153</v>
      </c>
    </row>
    <row r="647" spans="1:7" x14ac:dyDescent="0.25">
      <c r="A647" s="141" t="s">
        <v>3161</v>
      </c>
      <c r="B647" s="141" t="s">
        <v>3162</v>
      </c>
      <c r="C647" s="141">
        <v>673.8</v>
      </c>
      <c r="D647" s="141" t="s">
        <v>2132</v>
      </c>
      <c r="E647" s="141" t="s">
        <v>2096</v>
      </c>
      <c r="F647" s="141" t="s">
        <v>2097</v>
      </c>
      <c r="G647" s="141" t="s">
        <v>2126</v>
      </c>
    </row>
    <row r="648" spans="1:7" x14ac:dyDescent="0.25">
      <c r="A648" s="141" t="s">
        <v>3163</v>
      </c>
      <c r="B648" s="141" t="s">
        <v>3164</v>
      </c>
      <c r="C648" s="141">
        <v>226.84</v>
      </c>
      <c r="D648" s="141" t="s">
        <v>2139</v>
      </c>
      <c r="E648" s="141" t="s">
        <v>2096</v>
      </c>
      <c r="F648" s="141" t="s">
        <v>2097</v>
      </c>
      <c r="G648" s="141" t="s">
        <v>2140</v>
      </c>
    </row>
    <row r="649" spans="1:7" x14ac:dyDescent="0.25">
      <c r="A649" s="141" t="s">
        <v>3165</v>
      </c>
      <c r="B649" s="141" t="s">
        <v>3166</v>
      </c>
      <c r="C649" s="141">
        <v>48.2</v>
      </c>
      <c r="D649" s="141" t="s">
        <v>2228</v>
      </c>
      <c r="E649" s="141" t="s">
        <v>2096</v>
      </c>
      <c r="F649" s="141" t="s">
        <v>2097</v>
      </c>
      <c r="G649" s="141" t="s">
        <v>2229</v>
      </c>
    </row>
    <row r="650" spans="1:7" x14ac:dyDescent="0.25">
      <c r="A650" s="141" t="s">
        <v>1428</v>
      </c>
      <c r="B650" s="141" t="s">
        <v>3167</v>
      </c>
      <c r="C650" s="141">
        <v>1.5</v>
      </c>
      <c r="D650" s="141" t="s">
        <v>2095</v>
      </c>
      <c r="E650" s="141" t="s">
        <v>2096</v>
      </c>
      <c r="F650" s="141" t="s">
        <v>2097</v>
      </c>
      <c r="G650" s="141" t="s">
        <v>2098</v>
      </c>
    </row>
    <row r="651" spans="1:7" x14ac:dyDescent="0.25">
      <c r="A651" s="141" t="s">
        <v>1422</v>
      </c>
      <c r="B651" s="141" t="s">
        <v>3168</v>
      </c>
      <c r="C651" s="141">
        <v>1.5</v>
      </c>
      <c r="D651" s="141" t="s">
        <v>2095</v>
      </c>
      <c r="E651" s="141" t="s">
        <v>2096</v>
      </c>
      <c r="F651" s="141" t="s">
        <v>2097</v>
      </c>
      <c r="G651" s="141" t="s">
        <v>2098</v>
      </c>
    </row>
    <row r="652" spans="1:7" x14ac:dyDescent="0.25">
      <c r="A652" s="141" t="s">
        <v>3169</v>
      </c>
      <c r="B652" s="141" t="s">
        <v>2101</v>
      </c>
      <c r="C652" s="141">
        <v>0.2</v>
      </c>
      <c r="D652" s="141" t="s">
        <v>2336</v>
      </c>
      <c r="E652" s="141" t="s">
        <v>2096</v>
      </c>
      <c r="F652" s="141" t="s">
        <v>2097</v>
      </c>
      <c r="G652" s="141" t="s">
        <v>2337</v>
      </c>
    </row>
    <row r="653" spans="1:7" x14ac:dyDescent="0.25">
      <c r="A653" s="141" t="s">
        <v>3170</v>
      </c>
      <c r="B653" s="141" t="s">
        <v>2101</v>
      </c>
      <c r="C653" s="141">
        <v>0.2</v>
      </c>
      <c r="D653" s="141" t="s">
        <v>2336</v>
      </c>
      <c r="E653" s="141" t="s">
        <v>2096</v>
      </c>
      <c r="F653" s="141" t="s">
        <v>2097</v>
      </c>
      <c r="G653" s="141" t="s">
        <v>2337</v>
      </c>
    </row>
    <row r="654" spans="1:7" x14ac:dyDescent="0.25">
      <c r="A654" s="141" t="s">
        <v>3171</v>
      </c>
      <c r="B654" s="141" t="s">
        <v>3172</v>
      </c>
      <c r="C654" s="141">
        <v>249</v>
      </c>
      <c r="D654" s="141" t="s">
        <v>2116</v>
      </c>
      <c r="E654" s="141" t="s">
        <v>2117</v>
      </c>
      <c r="F654" s="141" t="s">
        <v>2118</v>
      </c>
      <c r="G654" s="141" t="s">
        <v>2119</v>
      </c>
    </row>
    <row r="655" spans="1:7" x14ac:dyDescent="0.25">
      <c r="A655" s="141" t="s">
        <v>3173</v>
      </c>
      <c r="B655" s="141" t="s">
        <v>3172</v>
      </c>
      <c r="C655" s="141">
        <v>16</v>
      </c>
      <c r="D655" s="141" t="s">
        <v>2116</v>
      </c>
      <c r="E655" s="141" t="s">
        <v>2117</v>
      </c>
      <c r="F655" s="141" t="s">
        <v>2118</v>
      </c>
      <c r="G655" s="141" t="s">
        <v>2119</v>
      </c>
    </row>
    <row r="656" spans="1:7" x14ac:dyDescent="0.25">
      <c r="A656" s="141" t="s">
        <v>3174</v>
      </c>
      <c r="B656" s="141" t="s">
        <v>2101</v>
      </c>
      <c r="C656" s="141">
        <v>64.8</v>
      </c>
      <c r="D656" s="141" t="s">
        <v>2681</v>
      </c>
      <c r="E656" s="141" t="s">
        <v>2150</v>
      </c>
      <c r="F656" s="141" t="s">
        <v>2097</v>
      </c>
      <c r="G656" s="141" t="s">
        <v>2109</v>
      </c>
    </row>
    <row r="657" spans="1:7" x14ac:dyDescent="0.25">
      <c r="A657" s="141" t="s">
        <v>1420</v>
      </c>
      <c r="B657" s="141" t="s">
        <v>3175</v>
      </c>
      <c r="C657" s="141">
        <v>65.08</v>
      </c>
      <c r="D657" s="141" t="s">
        <v>2524</v>
      </c>
      <c r="E657" s="141" t="s">
        <v>2096</v>
      </c>
      <c r="F657" s="141" t="s">
        <v>2097</v>
      </c>
      <c r="G657" s="141" t="s">
        <v>2525</v>
      </c>
    </row>
    <row r="658" spans="1:7" x14ac:dyDescent="0.25">
      <c r="A658" s="141" t="s">
        <v>1417</v>
      </c>
      <c r="B658" s="141" t="s">
        <v>3176</v>
      </c>
      <c r="C658" s="141">
        <v>97.62</v>
      </c>
      <c r="D658" s="141" t="s">
        <v>2524</v>
      </c>
      <c r="E658" s="141" t="s">
        <v>2096</v>
      </c>
      <c r="F658" s="141" t="s">
        <v>2097</v>
      </c>
      <c r="G658" s="141" t="s">
        <v>2525</v>
      </c>
    </row>
    <row r="659" spans="1:7" x14ac:dyDescent="0.25">
      <c r="A659" s="141" t="s">
        <v>3177</v>
      </c>
      <c r="B659" s="141" t="s">
        <v>3178</v>
      </c>
      <c r="C659" s="141">
        <v>1.25</v>
      </c>
      <c r="D659" s="141" t="s">
        <v>2116</v>
      </c>
      <c r="E659" s="141" t="s">
        <v>2096</v>
      </c>
      <c r="F659" s="141" t="s">
        <v>2097</v>
      </c>
      <c r="G659" s="141" t="s">
        <v>2119</v>
      </c>
    </row>
    <row r="660" spans="1:7" x14ac:dyDescent="0.25">
      <c r="A660" s="141" t="s">
        <v>242</v>
      </c>
      <c r="B660" s="141" t="s">
        <v>2101</v>
      </c>
      <c r="C660" s="141">
        <v>75</v>
      </c>
      <c r="D660" s="141" t="s">
        <v>2135</v>
      </c>
      <c r="E660" s="141" t="s">
        <v>2096</v>
      </c>
      <c r="F660" s="141" t="s">
        <v>2097</v>
      </c>
      <c r="G660" s="141" t="s">
        <v>2136</v>
      </c>
    </row>
    <row r="661" spans="1:7" x14ac:dyDescent="0.25">
      <c r="A661" s="141" t="s">
        <v>1414</v>
      </c>
      <c r="B661" s="141" t="s">
        <v>3179</v>
      </c>
      <c r="C661" s="141">
        <v>20</v>
      </c>
      <c r="D661" s="141" t="s">
        <v>2095</v>
      </c>
      <c r="E661" s="141" t="s">
        <v>2096</v>
      </c>
      <c r="F661" s="141" t="s">
        <v>2097</v>
      </c>
      <c r="G661" s="141" t="s">
        <v>2098</v>
      </c>
    </row>
    <row r="662" spans="1:7" x14ac:dyDescent="0.25">
      <c r="A662" s="141" t="s">
        <v>3180</v>
      </c>
      <c r="B662" s="141" t="s">
        <v>3181</v>
      </c>
      <c r="C662" s="141">
        <v>933.1</v>
      </c>
      <c r="D662" s="141" t="s">
        <v>2116</v>
      </c>
      <c r="E662" s="141" t="s">
        <v>2096</v>
      </c>
      <c r="F662" s="141" t="s">
        <v>2097</v>
      </c>
      <c r="G662" s="141" t="s">
        <v>2119</v>
      </c>
    </row>
    <row r="663" spans="1:7" x14ac:dyDescent="0.25">
      <c r="A663" s="141" t="s">
        <v>1406</v>
      </c>
      <c r="B663" s="141" t="s">
        <v>3182</v>
      </c>
      <c r="C663" s="141">
        <v>0.5</v>
      </c>
      <c r="D663" s="141" t="s">
        <v>2228</v>
      </c>
      <c r="E663" s="141" t="s">
        <v>2096</v>
      </c>
      <c r="F663" s="141" t="s">
        <v>2097</v>
      </c>
      <c r="G663" s="141" t="s">
        <v>2229</v>
      </c>
    </row>
    <row r="664" spans="1:7" x14ac:dyDescent="0.25">
      <c r="A664" s="141" t="s">
        <v>3183</v>
      </c>
      <c r="B664" s="141" t="s">
        <v>2101</v>
      </c>
      <c r="C664" s="141">
        <v>20</v>
      </c>
      <c r="D664" s="141" t="s">
        <v>2149</v>
      </c>
      <c r="E664" s="141" t="s">
        <v>2150</v>
      </c>
      <c r="F664" s="141" t="s">
        <v>2097</v>
      </c>
      <c r="G664" s="141" t="s">
        <v>2098</v>
      </c>
    </row>
    <row r="665" spans="1:7" x14ac:dyDescent="0.25">
      <c r="A665" s="141" t="s">
        <v>3184</v>
      </c>
      <c r="B665" s="141" t="s">
        <v>3185</v>
      </c>
      <c r="C665" s="141">
        <v>45</v>
      </c>
      <c r="D665" s="141" t="s">
        <v>2166</v>
      </c>
      <c r="E665" s="141" t="s">
        <v>2096</v>
      </c>
      <c r="F665" s="141" t="s">
        <v>2097</v>
      </c>
      <c r="G665" s="141" t="s">
        <v>2122</v>
      </c>
    </row>
    <row r="666" spans="1:7" x14ac:dyDescent="0.25">
      <c r="A666" s="141" t="s">
        <v>3186</v>
      </c>
      <c r="B666" s="141" t="s">
        <v>3187</v>
      </c>
      <c r="C666" s="141">
        <v>45</v>
      </c>
      <c r="D666" s="141" t="s">
        <v>2166</v>
      </c>
      <c r="E666" s="141" t="s">
        <v>2096</v>
      </c>
      <c r="F666" s="141" t="s">
        <v>2097</v>
      </c>
      <c r="G666" s="141" t="s">
        <v>2122</v>
      </c>
    </row>
    <row r="667" spans="1:7" x14ac:dyDescent="0.25">
      <c r="A667" s="141" t="s">
        <v>3188</v>
      </c>
      <c r="B667" s="141" t="s">
        <v>3189</v>
      </c>
      <c r="C667" s="141">
        <v>45</v>
      </c>
      <c r="D667" s="141" t="s">
        <v>2166</v>
      </c>
      <c r="E667" s="141" t="s">
        <v>2096</v>
      </c>
      <c r="F667" s="141" t="s">
        <v>2097</v>
      </c>
      <c r="G667" s="141" t="s">
        <v>2122</v>
      </c>
    </row>
    <row r="668" spans="1:7" x14ac:dyDescent="0.25">
      <c r="A668" s="141" t="s">
        <v>3190</v>
      </c>
      <c r="B668" s="141" t="s">
        <v>3191</v>
      </c>
      <c r="C668" s="141">
        <v>3.01</v>
      </c>
      <c r="D668" s="141" t="s">
        <v>2152</v>
      </c>
      <c r="E668" s="141" t="s">
        <v>2096</v>
      </c>
      <c r="F668" s="141" t="s">
        <v>2097</v>
      </c>
      <c r="G668" s="141" t="s">
        <v>2153</v>
      </c>
    </row>
    <row r="669" spans="1:7" x14ac:dyDescent="0.25">
      <c r="A669" s="141" t="s">
        <v>1403</v>
      </c>
      <c r="B669" s="141" t="s">
        <v>3192</v>
      </c>
      <c r="C669" s="141">
        <v>8</v>
      </c>
      <c r="D669" s="141" t="s">
        <v>2116</v>
      </c>
      <c r="E669" s="141" t="s">
        <v>2096</v>
      </c>
      <c r="F669" s="141" t="s">
        <v>2097</v>
      </c>
      <c r="G669" s="141" t="s">
        <v>2119</v>
      </c>
    </row>
    <row r="670" spans="1:7" x14ac:dyDescent="0.25">
      <c r="A670" s="141" t="s">
        <v>3193</v>
      </c>
      <c r="B670" s="141" t="s">
        <v>2101</v>
      </c>
      <c r="C670" s="141">
        <v>849.97</v>
      </c>
      <c r="D670" s="141" t="s">
        <v>3194</v>
      </c>
      <c r="E670" s="141" t="s">
        <v>2103</v>
      </c>
      <c r="F670" s="141" t="s">
        <v>2097</v>
      </c>
      <c r="G670" s="141" t="s">
        <v>3195</v>
      </c>
    </row>
    <row r="671" spans="1:7" x14ac:dyDescent="0.25">
      <c r="A671" s="141" t="s">
        <v>3196</v>
      </c>
      <c r="B671" s="141" t="s">
        <v>2101</v>
      </c>
      <c r="C671" s="141">
        <v>849.97</v>
      </c>
      <c r="D671" s="141" t="s">
        <v>3194</v>
      </c>
      <c r="E671" s="141" t="s">
        <v>2103</v>
      </c>
      <c r="F671" s="141" t="s">
        <v>2097</v>
      </c>
      <c r="G671" s="141" t="s">
        <v>3195</v>
      </c>
    </row>
    <row r="672" spans="1:7" x14ac:dyDescent="0.25">
      <c r="A672" s="141" t="s">
        <v>3197</v>
      </c>
      <c r="B672" s="141" t="s">
        <v>3198</v>
      </c>
      <c r="C672" s="141">
        <v>405</v>
      </c>
      <c r="D672" s="141" t="s">
        <v>2116</v>
      </c>
      <c r="E672" s="141" t="s">
        <v>2096</v>
      </c>
      <c r="F672" s="141" t="s">
        <v>2097</v>
      </c>
      <c r="G672" s="141" t="s">
        <v>2119</v>
      </c>
    </row>
    <row r="673" spans="1:7" x14ac:dyDescent="0.25">
      <c r="A673" s="141" t="s">
        <v>3199</v>
      </c>
      <c r="B673" s="141" t="s">
        <v>3200</v>
      </c>
      <c r="C673" s="141">
        <v>236</v>
      </c>
      <c r="D673" s="141" t="s">
        <v>3194</v>
      </c>
      <c r="E673" s="141" t="s">
        <v>2103</v>
      </c>
      <c r="F673" s="141" t="s">
        <v>2118</v>
      </c>
      <c r="G673" s="141" t="s">
        <v>3195</v>
      </c>
    </row>
    <row r="674" spans="1:7" x14ac:dyDescent="0.25">
      <c r="A674" s="141" t="s">
        <v>3201</v>
      </c>
      <c r="B674" s="141" t="s">
        <v>3200</v>
      </c>
      <c r="C674" s="141">
        <v>107</v>
      </c>
      <c r="D674" s="141" t="s">
        <v>3194</v>
      </c>
      <c r="E674" s="141" t="s">
        <v>2103</v>
      </c>
      <c r="F674" s="141" t="s">
        <v>2118</v>
      </c>
      <c r="G674" s="141" t="s">
        <v>3195</v>
      </c>
    </row>
    <row r="675" spans="1:7" x14ac:dyDescent="0.25">
      <c r="A675" s="141" t="s">
        <v>3202</v>
      </c>
      <c r="B675" s="141" t="s">
        <v>3203</v>
      </c>
      <c r="C675" s="141">
        <v>136</v>
      </c>
      <c r="D675" s="141" t="s">
        <v>3194</v>
      </c>
      <c r="E675" s="141" t="s">
        <v>2103</v>
      </c>
      <c r="F675" s="141" t="s">
        <v>2118</v>
      </c>
      <c r="G675" s="141" t="s">
        <v>3195</v>
      </c>
    </row>
    <row r="676" spans="1:7" x14ac:dyDescent="0.25">
      <c r="A676" s="141" t="s">
        <v>3204</v>
      </c>
      <c r="B676" s="141" t="s">
        <v>3205</v>
      </c>
      <c r="C676" s="141">
        <v>18.399999999999999</v>
      </c>
      <c r="D676" s="141" t="s">
        <v>2173</v>
      </c>
      <c r="E676" s="141" t="s">
        <v>2096</v>
      </c>
      <c r="F676" s="141" t="s">
        <v>2097</v>
      </c>
      <c r="G676" s="141" t="s">
        <v>2377</v>
      </c>
    </row>
    <row r="677" spans="1:7" x14ac:dyDescent="0.25">
      <c r="A677" s="141" t="s">
        <v>1398</v>
      </c>
      <c r="B677" s="141" t="s">
        <v>3206</v>
      </c>
      <c r="C677" s="141">
        <v>126</v>
      </c>
      <c r="D677" s="141" t="s">
        <v>2095</v>
      </c>
      <c r="E677" s="141" t="s">
        <v>2096</v>
      </c>
      <c r="F677" s="141" t="s">
        <v>2097</v>
      </c>
      <c r="G677" s="141" t="s">
        <v>2098</v>
      </c>
    </row>
    <row r="678" spans="1:7" x14ac:dyDescent="0.25">
      <c r="A678" s="141" t="s">
        <v>3207</v>
      </c>
      <c r="B678" s="141" t="s">
        <v>3208</v>
      </c>
      <c r="C678" s="141">
        <v>133</v>
      </c>
      <c r="D678" s="141" t="s">
        <v>2095</v>
      </c>
      <c r="E678" s="141" t="s">
        <v>2096</v>
      </c>
      <c r="F678" s="141" t="s">
        <v>2097</v>
      </c>
      <c r="G678" s="141" t="s">
        <v>2098</v>
      </c>
    </row>
    <row r="679" spans="1:7" x14ac:dyDescent="0.25">
      <c r="A679" s="141" t="s">
        <v>1392</v>
      </c>
      <c r="B679" s="141" t="s">
        <v>3209</v>
      </c>
      <c r="C679" s="141">
        <v>133</v>
      </c>
      <c r="D679" s="141" t="s">
        <v>2095</v>
      </c>
      <c r="E679" s="141" t="s">
        <v>2096</v>
      </c>
      <c r="F679" s="141" t="s">
        <v>2097</v>
      </c>
      <c r="G679" s="141" t="s">
        <v>2098</v>
      </c>
    </row>
    <row r="680" spans="1:7" x14ac:dyDescent="0.25">
      <c r="A680" s="141" t="s">
        <v>3210</v>
      </c>
      <c r="B680" s="141" t="s">
        <v>3211</v>
      </c>
      <c r="C680" s="141">
        <v>150</v>
      </c>
      <c r="D680" s="141" t="s">
        <v>2095</v>
      </c>
      <c r="E680" s="141" t="s">
        <v>2096</v>
      </c>
      <c r="F680" s="141" t="s">
        <v>2097</v>
      </c>
      <c r="G680" s="141" t="s">
        <v>2098</v>
      </c>
    </row>
    <row r="681" spans="1:7" x14ac:dyDescent="0.25">
      <c r="A681" s="141" t="s">
        <v>3212</v>
      </c>
      <c r="B681" s="141" t="s">
        <v>3213</v>
      </c>
      <c r="C681" s="141">
        <v>200</v>
      </c>
      <c r="D681" s="141" t="s">
        <v>2095</v>
      </c>
      <c r="E681" s="141" t="s">
        <v>2096</v>
      </c>
      <c r="F681" s="141" t="s">
        <v>2097</v>
      </c>
      <c r="G681" s="141" t="s">
        <v>2098</v>
      </c>
    </row>
    <row r="682" spans="1:7" x14ac:dyDescent="0.25">
      <c r="A682" s="141" t="s">
        <v>3214</v>
      </c>
      <c r="B682" s="141" t="s">
        <v>3215</v>
      </c>
      <c r="C682" s="141">
        <v>150</v>
      </c>
      <c r="D682" s="141" t="s">
        <v>2095</v>
      </c>
      <c r="E682" s="141" t="s">
        <v>2096</v>
      </c>
      <c r="F682" s="141" t="s">
        <v>2097</v>
      </c>
      <c r="G682" s="141" t="s">
        <v>2098</v>
      </c>
    </row>
    <row r="683" spans="1:7" x14ac:dyDescent="0.25">
      <c r="A683" s="141" t="s">
        <v>3216</v>
      </c>
      <c r="B683" s="141" t="s">
        <v>3217</v>
      </c>
      <c r="C683" s="141">
        <v>20</v>
      </c>
      <c r="D683" s="141" t="s">
        <v>2095</v>
      </c>
      <c r="E683" s="141" t="s">
        <v>2096</v>
      </c>
      <c r="F683" s="141" t="s">
        <v>2097</v>
      </c>
      <c r="G683" s="141" t="s">
        <v>2098</v>
      </c>
    </row>
    <row r="684" spans="1:7" x14ac:dyDescent="0.25">
      <c r="A684" s="143" t="s">
        <v>3218</v>
      </c>
      <c r="B684" s="143" t="s">
        <v>3219</v>
      </c>
      <c r="C684" s="141">
        <v>1.75</v>
      </c>
      <c r="D684" s="141" t="s">
        <v>2135</v>
      </c>
      <c r="E684" s="144" t="s">
        <v>2096</v>
      </c>
      <c r="F684" s="143" t="s">
        <v>2097</v>
      </c>
      <c r="G684" s="141" t="s">
        <v>2136</v>
      </c>
    </row>
    <row r="685" spans="1:7" x14ac:dyDescent="0.25">
      <c r="A685" s="141" t="s">
        <v>259</v>
      </c>
      <c r="B685" s="141" t="s">
        <v>2101</v>
      </c>
      <c r="C685" s="141">
        <v>13.5</v>
      </c>
      <c r="D685" s="141" t="s">
        <v>2095</v>
      </c>
      <c r="E685" s="141" t="s">
        <v>2096</v>
      </c>
      <c r="F685" s="141" t="s">
        <v>2097</v>
      </c>
      <c r="G685" s="141" t="s">
        <v>2098</v>
      </c>
    </row>
    <row r="686" spans="1:7" x14ac:dyDescent="0.25">
      <c r="A686" s="141" t="s">
        <v>1381</v>
      </c>
      <c r="B686" s="141" t="s">
        <v>3220</v>
      </c>
      <c r="C686" s="141">
        <v>160</v>
      </c>
      <c r="D686" s="141" t="s">
        <v>2173</v>
      </c>
      <c r="E686" s="141" t="s">
        <v>2096</v>
      </c>
      <c r="F686" s="141" t="s">
        <v>2097</v>
      </c>
      <c r="G686" s="141" t="s">
        <v>2174</v>
      </c>
    </row>
    <row r="687" spans="1:7" x14ac:dyDescent="0.25">
      <c r="A687" s="141" t="s">
        <v>3221</v>
      </c>
      <c r="B687" s="141" t="s">
        <v>2101</v>
      </c>
      <c r="C687" s="141">
        <v>77</v>
      </c>
      <c r="D687" s="141" t="s">
        <v>2173</v>
      </c>
      <c r="E687" s="141" t="s">
        <v>2096</v>
      </c>
      <c r="F687" s="141" t="s">
        <v>2097</v>
      </c>
      <c r="G687" s="141" t="s">
        <v>2174</v>
      </c>
    </row>
    <row r="688" spans="1:7" x14ac:dyDescent="0.25">
      <c r="A688" s="143" t="s">
        <v>3222</v>
      </c>
      <c r="B688" s="143" t="s">
        <v>3223</v>
      </c>
      <c r="C688" s="143">
        <v>30.2</v>
      </c>
      <c r="D688" s="141" t="s">
        <v>2173</v>
      </c>
      <c r="E688" s="144" t="s">
        <v>2096</v>
      </c>
      <c r="F688" s="143" t="s">
        <v>2097</v>
      </c>
      <c r="G688" s="141" t="s">
        <v>2174</v>
      </c>
    </row>
    <row r="689" spans="1:7" x14ac:dyDescent="0.25">
      <c r="A689" s="141" t="s">
        <v>1376</v>
      </c>
      <c r="B689" s="141" t="s">
        <v>3224</v>
      </c>
      <c r="C689" s="141">
        <v>18</v>
      </c>
      <c r="D689" s="141" t="s">
        <v>2095</v>
      </c>
      <c r="E689" s="141" t="s">
        <v>2096</v>
      </c>
      <c r="F689" s="141" t="s">
        <v>2097</v>
      </c>
      <c r="G689" s="141" t="s">
        <v>2098</v>
      </c>
    </row>
    <row r="690" spans="1:7" x14ac:dyDescent="0.25">
      <c r="A690" s="141" t="s">
        <v>3225</v>
      </c>
      <c r="B690" s="141" t="s">
        <v>2101</v>
      </c>
      <c r="C690" s="141">
        <v>42</v>
      </c>
      <c r="D690" s="141" t="s">
        <v>2681</v>
      </c>
      <c r="E690" s="141" t="s">
        <v>2150</v>
      </c>
      <c r="F690" s="141" t="s">
        <v>2097</v>
      </c>
      <c r="G690" s="141" t="s">
        <v>2109</v>
      </c>
    </row>
    <row r="691" spans="1:7" x14ac:dyDescent="0.25">
      <c r="A691" s="141" t="s">
        <v>3226</v>
      </c>
      <c r="B691" s="141" t="s">
        <v>3227</v>
      </c>
      <c r="C691" s="141">
        <v>20</v>
      </c>
      <c r="D691" s="141" t="s">
        <v>2135</v>
      </c>
      <c r="E691" s="141" t="s">
        <v>2096</v>
      </c>
      <c r="F691" s="141" t="s">
        <v>2097</v>
      </c>
      <c r="G691" s="141" t="s">
        <v>2136</v>
      </c>
    </row>
    <row r="692" spans="1:7" x14ac:dyDescent="0.25">
      <c r="A692" s="143" t="s">
        <v>3228</v>
      </c>
      <c r="B692" s="143" t="s">
        <v>3229</v>
      </c>
      <c r="C692" s="148">
        <v>20</v>
      </c>
      <c r="D692" s="141" t="s">
        <v>2135</v>
      </c>
      <c r="E692" s="144" t="s">
        <v>2096</v>
      </c>
      <c r="F692" s="143" t="s">
        <v>2097</v>
      </c>
      <c r="G692" s="141" t="s">
        <v>2136</v>
      </c>
    </row>
    <row r="693" spans="1:7" x14ac:dyDescent="0.25">
      <c r="A693" s="141" t="s">
        <v>3230</v>
      </c>
      <c r="B693" s="141" t="s">
        <v>3231</v>
      </c>
      <c r="C693" s="141">
        <v>10</v>
      </c>
      <c r="D693" s="141" t="s">
        <v>2135</v>
      </c>
      <c r="E693" s="141" t="s">
        <v>2096</v>
      </c>
      <c r="F693" s="141" t="s">
        <v>2097</v>
      </c>
      <c r="G693" s="141" t="s">
        <v>2136</v>
      </c>
    </row>
    <row r="694" spans="1:7" x14ac:dyDescent="0.25">
      <c r="A694" s="141" t="s">
        <v>3232</v>
      </c>
      <c r="B694" s="141" t="s">
        <v>3233</v>
      </c>
      <c r="C694" s="141">
        <v>10</v>
      </c>
      <c r="D694" s="141" t="s">
        <v>2135</v>
      </c>
      <c r="E694" s="141" t="s">
        <v>2096</v>
      </c>
      <c r="F694" s="141" t="s">
        <v>2097</v>
      </c>
      <c r="G694" s="141" t="s">
        <v>2136</v>
      </c>
    </row>
    <row r="695" spans="1:7" x14ac:dyDescent="0.25">
      <c r="A695" s="141" t="s">
        <v>3234</v>
      </c>
      <c r="B695" s="141" t="s">
        <v>3235</v>
      </c>
      <c r="C695" s="141">
        <v>9</v>
      </c>
      <c r="D695" s="141" t="s">
        <v>2135</v>
      </c>
      <c r="E695" s="141" t="s">
        <v>2096</v>
      </c>
      <c r="F695" s="141" t="s">
        <v>2097</v>
      </c>
      <c r="G695" s="141" t="s">
        <v>2136</v>
      </c>
    </row>
    <row r="696" spans="1:7" x14ac:dyDescent="0.25">
      <c r="A696" s="141" t="s">
        <v>3236</v>
      </c>
      <c r="B696" s="141" t="s">
        <v>3237</v>
      </c>
      <c r="C696" s="141">
        <v>6</v>
      </c>
      <c r="D696" s="141" t="s">
        <v>2135</v>
      </c>
      <c r="E696" s="141" t="s">
        <v>2096</v>
      </c>
      <c r="F696" s="141" t="s">
        <v>2097</v>
      </c>
      <c r="G696" s="141" t="s">
        <v>2136</v>
      </c>
    </row>
    <row r="697" spans="1:7" x14ac:dyDescent="0.25">
      <c r="A697" s="141" t="s">
        <v>3238</v>
      </c>
      <c r="B697" s="141" t="s">
        <v>2101</v>
      </c>
      <c r="C697" s="141">
        <v>250</v>
      </c>
      <c r="D697" s="141" t="s">
        <v>2102</v>
      </c>
      <c r="E697" s="141" t="s">
        <v>2103</v>
      </c>
      <c r="F697" s="141" t="s">
        <v>2097</v>
      </c>
      <c r="G697" s="141" t="s">
        <v>2098</v>
      </c>
    </row>
    <row r="698" spans="1:7" x14ac:dyDescent="0.25">
      <c r="A698" s="141" t="s">
        <v>3239</v>
      </c>
      <c r="B698" s="141" t="s">
        <v>2101</v>
      </c>
      <c r="C698" s="141">
        <v>26.32</v>
      </c>
      <c r="D698" s="141" t="s">
        <v>2601</v>
      </c>
      <c r="E698" s="141" t="s">
        <v>2444</v>
      </c>
      <c r="F698" s="141" t="s">
        <v>2097</v>
      </c>
      <c r="G698" s="141" t="s">
        <v>2098</v>
      </c>
    </row>
    <row r="699" spans="1:7" x14ac:dyDescent="0.25">
      <c r="A699" s="141" t="s">
        <v>1371</v>
      </c>
      <c r="B699" s="141" t="s">
        <v>3240</v>
      </c>
      <c r="C699" s="141">
        <v>20</v>
      </c>
      <c r="D699" s="141" t="s">
        <v>2095</v>
      </c>
      <c r="E699" s="141" t="s">
        <v>2096</v>
      </c>
      <c r="F699" s="141" t="s">
        <v>2097</v>
      </c>
      <c r="G699" s="141" t="s">
        <v>2098</v>
      </c>
    </row>
    <row r="700" spans="1:7" x14ac:dyDescent="0.25">
      <c r="A700" s="141" t="s">
        <v>3241</v>
      </c>
      <c r="B700" s="141" t="s">
        <v>3242</v>
      </c>
      <c r="C700" s="141">
        <v>10</v>
      </c>
      <c r="D700" s="141" t="s">
        <v>2135</v>
      </c>
      <c r="E700" s="141" t="s">
        <v>2096</v>
      </c>
      <c r="F700" s="141" t="s">
        <v>2097</v>
      </c>
      <c r="G700" s="141" t="s">
        <v>2136</v>
      </c>
    </row>
    <row r="701" spans="1:7" x14ac:dyDescent="0.25">
      <c r="A701" s="141" t="s">
        <v>3243</v>
      </c>
      <c r="B701" s="141" t="s">
        <v>3244</v>
      </c>
      <c r="C701" s="141">
        <v>10</v>
      </c>
      <c r="D701" s="141" t="s">
        <v>2135</v>
      </c>
      <c r="E701" s="141" t="s">
        <v>2096</v>
      </c>
      <c r="F701" s="141" t="s">
        <v>2097</v>
      </c>
      <c r="G701" s="141" t="s">
        <v>2136</v>
      </c>
    </row>
    <row r="702" spans="1:7" x14ac:dyDescent="0.25">
      <c r="A702" s="141" t="s">
        <v>1366</v>
      </c>
      <c r="B702" s="141" t="s">
        <v>3245</v>
      </c>
      <c r="C702" s="141">
        <v>5.5</v>
      </c>
      <c r="D702" s="141" t="s">
        <v>2152</v>
      </c>
      <c r="E702" s="141" t="s">
        <v>2096</v>
      </c>
      <c r="F702" s="141" t="s">
        <v>2097</v>
      </c>
      <c r="G702" s="141" t="s">
        <v>2153</v>
      </c>
    </row>
    <row r="703" spans="1:7" x14ac:dyDescent="0.25">
      <c r="A703" s="141" t="s">
        <v>3246</v>
      </c>
      <c r="B703" s="141" t="s">
        <v>3247</v>
      </c>
      <c r="C703" s="141">
        <v>198.03</v>
      </c>
      <c r="D703" s="141" t="s">
        <v>2121</v>
      </c>
      <c r="E703" s="141" t="s">
        <v>2096</v>
      </c>
      <c r="F703" s="141" t="s">
        <v>2097</v>
      </c>
      <c r="G703" s="141" t="s">
        <v>2122</v>
      </c>
    </row>
    <row r="704" spans="1:7" x14ac:dyDescent="0.25">
      <c r="A704" s="141" t="s">
        <v>3248</v>
      </c>
      <c r="B704" s="141" t="s">
        <v>3249</v>
      </c>
      <c r="C704" s="141">
        <v>11</v>
      </c>
      <c r="D704" s="141" t="s">
        <v>2152</v>
      </c>
      <c r="E704" s="141" t="s">
        <v>2096</v>
      </c>
      <c r="F704" s="141" t="s">
        <v>2097</v>
      </c>
      <c r="G704" s="141" t="s">
        <v>2153</v>
      </c>
    </row>
    <row r="705" spans="1:7" x14ac:dyDescent="0.25">
      <c r="A705" s="141" t="s">
        <v>1360</v>
      </c>
      <c r="B705" s="141" t="s">
        <v>3250</v>
      </c>
      <c r="C705" s="141">
        <v>153.9</v>
      </c>
      <c r="D705" s="141" t="s">
        <v>2116</v>
      </c>
      <c r="E705" s="141" t="s">
        <v>2096</v>
      </c>
      <c r="F705" s="141" t="s">
        <v>2097</v>
      </c>
      <c r="G705" s="141" t="s">
        <v>2119</v>
      </c>
    </row>
    <row r="706" spans="1:7" x14ac:dyDescent="0.25">
      <c r="A706" s="141" t="s">
        <v>1356</v>
      </c>
      <c r="B706" s="141" t="s">
        <v>3251</v>
      </c>
      <c r="C706" s="141">
        <v>1.5</v>
      </c>
      <c r="D706" s="141" t="s">
        <v>2095</v>
      </c>
      <c r="E706" s="141" t="s">
        <v>2096</v>
      </c>
      <c r="F706" s="141" t="s">
        <v>2097</v>
      </c>
      <c r="G706" s="141" t="s">
        <v>2098</v>
      </c>
    </row>
    <row r="707" spans="1:7" x14ac:dyDescent="0.25">
      <c r="A707" s="141" t="s">
        <v>1351</v>
      </c>
      <c r="B707" s="141" t="s">
        <v>3252</v>
      </c>
      <c r="C707" s="141">
        <v>1.5</v>
      </c>
      <c r="D707" s="141" t="s">
        <v>2095</v>
      </c>
      <c r="E707" s="141" t="s">
        <v>2096</v>
      </c>
      <c r="F707" s="141" t="s">
        <v>2097</v>
      </c>
      <c r="G707" s="141" t="s">
        <v>2098</v>
      </c>
    </row>
    <row r="708" spans="1:7" x14ac:dyDescent="0.25">
      <c r="A708" s="141" t="s">
        <v>3253</v>
      </c>
      <c r="B708" s="141" t="s">
        <v>3254</v>
      </c>
      <c r="C708" s="141">
        <v>52.4</v>
      </c>
      <c r="D708" s="141" t="s">
        <v>2228</v>
      </c>
      <c r="E708" s="141" t="s">
        <v>2096</v>
      </c>
      <c r="F708" s="141" t="s">
        <v>2097</v>
      </c>
      <c r="G708" s="141" t="s">
        <v>2229</v>
      </c>
    </row>
    <row r="709" spans="1:7" x14ac:dyDescent="0.25">
      <c r="A709" s="141" t="s">
        <v>1348</v>
      </c>
      <c r="B709" s="141" t="s">
        <v>3255</v>
      </c>
      <c r="C709" s="141">
        <v>55.2</v>
      </c>
      <c r="D709" s="141" t="s">
        <v>2228</v>
      </c>
      <c r="E709" s="141" t="s">
        <v>2096</v>
      </c>
      <c r="F709" s="141" t="s">
        <v>2097</v>
      </c>
      <c r="G709" s="141" t="s">
        <v>2229</v>
      </c>
    </row>
    <row r="710" spans="1:7" x14ac:dyDescent="0.25">
      <c r="A710" s="141" t="s">
        <v>3256</v>
      </c>
      <c r="B710" s="141" t="s">
        <v>3257</v>
      </c>
      <c r="C710" s="141">
        <v>25.6</v>
      </c>
      <c r="D710" s="141" t="s">
        <v>2116</v>
      </c>
      <c r="E710" s="141" t="s">
        <v>2096</v>
      </c>
      <c r="F710" s="141" t="s">
        <v>2097</v>
      </c>
      <c r="G710" s="141" t="s">
        <v>2119</v>
      </c>
    </row>
    <row r="711" spans="1:7" x14ac:dyDescent="0.25">
      <c r="A711" s="141" t="s">
        <v>3258</v>
      </c>
      <c r="B711" s="141" t="s">
        <v>2101</v>
      </c>
      <c r="C711" s="141">
        <v>3.5</v>
      </c>
      <c r="D711" s="141" t="s">
        <v>2336</v>
      </c>
      <c r="E711" s="141" t="s">
        <v>2444</v>
      </c>
      <c r="F711" s="141" t="s">
        <v>2097</v>
      </c>
      <c r="G711" s="141" t="s">
        <v>2668</v>
      </c>
    </row>
    <row r="712" spans="1:7" x14ac:dyDescent="0.25">
      <c r="A712" s="141" t="s">
        <v>3259</v>
      </c>
      <c r="B712" s="141" t="s">
        <v>2101</v>
      </c>
      <c r="C712" s="141">
        <v>3.5</v>
      </c>
      <c r="D712" s="141" t="s">
        <v>2336</v>
      </c>
      <c r="E712" s="141" t="s">
        <v>2444</v>
      </c>
      <c r="F712" s="141" t="s">
        <v>2097</v>
      </c>
      <c r="G712" s="141" t="s">
        <v>2668</v>
      </c>
    </row>
    <row r="713" spans="1:7" x14ac:dyDescent="0.25">
      <c r="A713" s="141" t="s">
        <v>3260</v>
      </c>
      <c r="B713" s="141" t="s">
        <v>2101</v>
      </c>
      <c r="C713" s="141">
        <v>3.5</v>
      </c>
      <c r="D713" s="141" t="s">
        <v>2336</v>
      </c>
      <c r="E713" s="141" t="s">
        <v>2444</v>
      </c>
      <c r="F713" s="141" t="s">
        <v>2097</v>
      </c>
      <c r="G713" s="141" t="s">
        <v>2668</v>
      </c>
    </row>
    <row r="714" spans="1:7" x14ac:dyDescent="0.25">
      <c r="A714" s="141" t="s">
        <v>3261</v>
      </c>
      <c r="B714" s="141" t="s">
        <v>2101</v>
      </c>
      <c r="C714" s="141">
        <v>3.5</v>
      </c>
      <c r="D714" s="141" t="s">
        <v>2336</v>
      </c>
      <c r="E714" s="141" t="s">
        <v>2444</v>
      </c>
      <c r="F714" s="141" t="s">
        <v>2097</v>
      </c>
      <c r="G714" s="141" t="s">
        <v>2668</v>
      </c>
    </row>
    <row r="715" spans="1:7" x14ac:dyDescent="0.25">
      <c r="A715" s="141" t="s">
        <v>3262</v>
      </c>
      <c r="B715" s="141" t="s">
        <v>2101</v>
      </c>
      <c r="C715" s="141">
        <v>3.5</v>
      </c>
      <c r="D715" s="141" t="s">
        <v>2336</v>
      </c>
      <c r="E715" s="141" t="s">
        <v>2444</v>
      </c>
      <c r="F715" s="141" t="s">
        <v>2097</v>
      </c>
      <c r="G715" s="141" t="s">
        <v>2668</v>
      </c>
    </row>
    <row r="716" spans="1:7" x14ac:dyDescent="0.25">
      <c r="A716" s="141" t="s">
        <v>1345</v>
      </c>
      <c r="B716" s="141" t="s">
        <v>3263</v>
      </c>
      <c r="C716" s="141">
        <v>1.5</v>
      </c>
      <c r="D716" s="141" t="s">
        <v>2152</v>
      </c>
      <c r="E716" s="141" t="s">
        <v>2096</v>
      </c>
      <c r="F716" s="141" t="s">
        <v>2097</v>
      </c>
      <c r="G716" s="141" t="s">
        <v>2153</v>
      </c>
    </row>
    <row r="717" spans="1:7" x14ac:dyDescent="0.25">
      <c r="A717" s="141" t="s">
        <v>3264</v>
      </c>
      <c r="B717" s="141" t="s">
        <v>3265</v>
      </c>
      <c r="C717" s="141">
        <v>34.5</v>
      </c>
      <c r="D717" s="141" t="s">
        <v>2228</v>
      </c>
      <c r="E717" s="141" t="s">
        <v>2096</v>
      </c>
      <c r="F717" s="141" t="s">
        <v>2097</v>
      </c>
      <c r="G717" s="141" t="s">
        <v>2229</v>
      </c>
    </row>
    <row r="718" spans="1:7" x14ac:dyDescent="0.25">
      <c r="A718" s="141" t="s">
        <v>1342</v>
      </c>
      <c r="B718" s="141" t="s">
        <v>3266</v>
      </c>
      <c r="C718" s="141">
        <v>51.2</v>
      </c>
      <c r="D718" s="141" t="s">
        <v>2116</v>
      </c>
      <c r="E718" s="141" t="s">
        <v>2096</v>
      </c>
      <c r="F718" s="141" t="s">
        <v>2097</v>
      </c>
      <c r="G718" s="141" t="s">
        <v>2119</v>
      </c>
    </row>
    <row r="719" spans="1:7" x14ac:dyDescent="0.25">
      <c r="A719" s="141" t="s">
        <v>3267</v>
      </c>
      <c r="B719" s="141" t="s">
        <v>3268</v>
      </c>
      <c r="C719" s="141">
        <v>3.56</v>
      </c>
      <c r="D719" s="141" t="s">
        <v>2336</v>
      </c>
      <c r="E719" s="141" t="s">
        <v>2096</v>
      </c>
      <c r="F719" s="141" t="s">
        <v>2097</v>
      </c>
      <c r="G719" s="141" t="s">
        <v>2337</v>
      </c>
    </row>
    <row r="720" spans="1:7" x14ac:dyDescent="0.25">
      <c r="A720" s="141" t="s">
        <v>3269</v>
      </c>
      <c r="B720" s="141" t="s">
        <v>3270</v>
      </c>
      <c r="C720" s="141">
        <v>20</v>
      </c>
      <c r="D720" s="141" t="s">
        <v>2095</v>
      </c>
      <c r="E720" s="141" t="s">
        <v>2096</v>
      </c>
      <c r="F720" s="141" t="s">
        <v>2097</v>
      </c>
      <c r="G720" s="141" t="s">
        <v>2098</v>
      </c>
    </row>
    <row r="721" spans="1:7" x14ac:dyDescent="0.25">
      <c r="A721" s="141" t="s">
        <v>3271</v>
      </c>
      <c r="B721" s="141" t="s">
        <v>3272</v>
      </c>
      <c r="C721" s="141">
        <v>20</v>
      </c>
      <c r="D721" s="141" t="s">
        <v>2095</v>
      </c>
      <c r="E721" s="141" t="s">
        <v>2096</v>
      </c>
      <c r="F721" s="141" t="s">
        <v>2097</v>
      </c>
      <c r="G721" s="141" t="s">
        <v>2098</v>
      </c>
    </row>
    <row r="722" spans="1:7" x14ac:dyDescent="0.25">
      <c r="A722" s="141" t="s">
        <v>1338</v>
      </c>
      <c r="B722" s="141" t="s">
        <v>3273</v>
      </c>
      <c r="C722" s="141">
        <v>1.5</v>
      </c>
      <c r="D722" s="141" t="s">
        <v>2095</v>
      </c>
      <c r="E722" s="141" t="s">
        <v>2096</v>
      </c>
      <c r="F722" s="141" t="s">
        <v>2097</v>
      </c>
      <c r="G722" s="141" t="s">
        <v>2098</v>
      </c>
    </row>
    <row r="723" spans="1:7" x14ac:dyDescent="0.25">
      <c r="A723" s="141" t="s">
        <v>1334</v>
      </c>
      <c r="B723" s="141" t="s">
        <v>3274</v>
      </c>
      <c r="C723" s="141">
        <v>1.5</v>
      </c>
      <c r="D723" s="141" t="s">
        <v>2095</v>
      </c>
      <c r="E723" s="141" t="s">
        <v>2096</v>
      </c>
      <c r="F723" s="141" t="s">
        <v>2097</v>
      </c>
      <c r="G723" s="141" t="s">
        <v>2098</v>
      </c>
    </row>
    <row r="724" spans="1:7" x14ac:dyDescent="0.25">
      <c r="A724" s="141" t="s">
        <v>3275</v>
      </c>
      <c r="B724" s="141" t="s">
        <v>3276</v>
      </c>
      <c r="C724" s="141">
        <v>44.6</v>
      </c>
      <c r="D724" s="141" t="s">
        <v>2166</v>
      </c>
      <c r="E724" s="141" t="s">
        <v>2096</v>
      </c>
      <c r="F724" s="141" t="s">
        <v>2097</v>
      </c>
      <c r="G724" s="141" t="s">
        <v>2122</v>
      </c>
    </row>
    <row r="725" spans="1:7" x14ac:dyDescent="0.25">
      <c r="A725" s="141" t="s">
        <v>1329</v>
      </c>
      <c r="B725" s="141" t="s">
        <v>3277</v>
      </c>
      <c r="C725" s="141">
        <v>20</v>
      </c>
      <c r="D725" s="141" t="s">
        <v>2095</v>
      </c>
      <c r="E725" s="141" t="s">
        <v>2096</v>
      </c>
      <c r="F725" s="141" t="s">
        <v>2097</v>
      </c>
      <c r="G725" s="141" t="s">
        <v>2098</v>
      </c>
    </row>
    <row r="726" spans="1:7" x14ac:dyDescent="0.25">
      <c r="A726" s="141" t="s">
        <v>3278</v>
      </c>
      <c r="B726" s="141" t="s">
        <v>2101</v>
      </c>
      <c r="C726" s="142">
        <v>30</v>
      </c>
      <c r="D726" s="141" t="s">
        <v>2095</v>
      </c>
      <c r="E726" s="141" t="s">
        <v>2096</v>
      </c>
      <c r="F726" s="141" t="s">
        <v>2097</v>
      </c>
      <c r="G726" s="141" t="s">
        <v>2098</v>
      </c>
    </row>
    <row r="727" spans="1:7" x14ac:dyDescent="0.25">
      <c r="A727" s="141" t="s">
        <v>3279</v>
      </c>
      <c r="B727" s="141" t="s">
        <v>2101</v>
      </c>
      <c r="C727" s="142">
        <v>72.057623090000007</v>
      </c>
      <c r="D727" s="141" t="s">
        <v>2095</v>
      </c>
      <c r="E727" s="141" t="s">
        <v>2096</v>
      </c>
      <c r="F727" s="141" t="s">
        <v>2097</v>
      </c>
      <c r="G727" s="141" t="s">
        <v>2098</v>
      </c>
    </row>
    <row r="728" spans="1:7" x14ac:dyDescent="0.25">
      <c r="A728" s="141" t="s">
        <v>3280</v>
      </c>
      <c r="B728" s="141" t="s">
        <v>2101</v>
      </c>
      <c r="C728" s="142">
        <v>30</v>
      </c>
      <c r="D728" s="141" t="s">
        <v>2095</v>
      </c>
      <c r="E728" s="141" t="s">
        <v>2096</v>
      </c>
      <c r="F728" s="141" t="s">
        <v>2097</v>
      </c>
      <c r="G728" s="141" t="s">
        <v>2098</v>
      </c>
    </row>
    <row r="729" spans="1:7" x14ac:dyDescent="0.25">
      <c r="A729" s="141" t="s">
        <v>3281</v>
      </c>
      <c r="B729" s="141" t="s">
        <v>2101</v>
      </c>
      <c r="C729" s="142">
        <v>30.881838470000002</v>
      </c>
      <c r="D729" s="141" t="s">
        <v>2095</v>
      </c>
      <c r="E729" s="141" t="s">
        <v>2096</v>
      </c>
      <c r="F729" s="141" t="s">
        <v>2097</v>
      </c>
      <c r="G729" s="141" t="s">
        <v>2098</v>
      </c>
    </row>
    <row r="730" spans="1:7" x14ac:dyDescent="0.25">
      <c r="A730" s="141" t="s">
        <v>3282</v>
      </c>
      <c r="B730" s="141" t="s">
        <v>3283</v>
      </c>
      <c r="C730" s="141">
        <v>80</v>
      </c>
      <c r="D730" s="141" t="s">
        <v>2095</v>
      </c>
      <c r="E730" s="141" t="s">
        <v>2096</v>
      </c>
      <c r="F730" s="141" t="s">
        <v>2097</v>
      </c>
      <c r="G730" s="141" t="s">
        <v>2098</v>
      </c>
    </row>
    <row r="731" spans="1:7" x14ac:dyDescent="0.25">
      <c r="A731" s="141" t="s">
        <v>3284</v>
      </c>
      <c r="B731" s="141" t="s">
        <v>3285</v>
      </c>
      <c r="C731" s="141">
        <v>80</v>
      </c>
      <c r="D731" s="141" t="s">
        <v>2095</v>
      </c>
      <c r="E731" s="141" t="s">
        <v>2096</v>
      </c>
      <c r="F731" s="141" t="s">
        <v>2097</v>
      </c>
      <c r="G731" s="141" t="s">
        <v>2098</v>
      </c>
    </row>
    <row r="732" spans="1:7" x14ac:dyDescent="0.25">
      <c r="A732" s="141" t="s">
        <v>3286</v>
      </c>
      <c r="B732" s="141" t="s">
        <v>2101</v>
      </c>
      <c r="C732" s="141">
        <v>80</v>
      </c>
      <c r="D732" s="141" t="s">
        <v>2095</v>
      </c>
      <c r="E732" s="141" t="s">
        <v>2096</v>
      </c>
      <c r="F732" s="141" t="s">
        <v>2097</v>
      </c>
      <c r="G732" s="141" t="s">
        <v>2098</v>
      </c>
    </row>
    <row r="733" spans="1:7" x14ac:dyDescent="0.25">
      <c r="A733" s="141" t="s">
        <v>3287</v>
      </c>
      <c r="B733" s="141" t="s">
        <v>3288</v>
      </c>
      <c r="C733" s="141">
        <v>10.6</v>
      </c>
      <c r="D733" s="141" t="s">
        <v>2152</v>
      </c>
      <c r="E733" s="141" t="s">
        <v>2096</v>
      </c>
      <c r="F733" s="141" t="s">
        <v>2097</v>
      </c>
      <c r="G733" s="141" t="s">
        <v>2153</v>
      </c>
    </row>
    <row r="734" spans="1:7" x14ac:dyDescent="0.25">
      <c r="A734" s="141" t="s">
        <v>3289</v>
      </c>
      <c r="B734" s="141" t="s">
        <v>3290</v>
      </c>
      <c r="C734" s="141">
        <v>1</v>
      </c>
      <c r="D734" s="141" t="s">
        <v>2135</v>
      </c>
      <c r="E734" s="141" t="s">
        <v>2096</v>
      </c>
      <c r="F734" s="141" t="s">
        <v>2097</v>
      </c>
      <c r="G734" s="141" t="s">
        <v>2136</v>
      </c>
    </row>
    <row r="735" spans="1:7" x14ac:dyDescent="0.25">
      <c r="A735" s="141" t="s">
        <v>3291</v>
      </c>
      <c r="B735" s="141" t="s">
        <v>3292</v>
      </c>
      <c r="C735" s="141">
        <v>9.9499999999999993</v>
      </c>
      <c r="D735" s="141" t="s">
        <v>2116</v>
      </c>
      <c r="E735" s="141" t="s">
        <v>2096</v>
      </c>
      <c r="F735" s="141" t="s">
        <v>2097</v>
      </c>
      <c r="G735" s="141" t="s">
        <v>2119</v>
      </c>
    </row>
    <row r="736" spans="1:7" x14ac:dyDescent="0.25">
      <c r="A736" s="141" t="s">
        <v>3293</v>
      </c>
      <c r="B736" s="141" t="s">
        <v>2101</v>
      </c>
      <c r="C736" s="142">
        <v>0.35</v>
      </c>
      <c r="D736" s="141" t="s">
        <v>2228</v>
      </c>
      <c r="E736" s="141" t="s">
        <v>2096</v>
      </c>
      <c r="F736" s="141" t="s">
        <v>2097</v>
      </c>
      <c r="G736" s="141" t="s">
        <v>2229</v>
      </c>
    </row>
    <row r="737" spans="1:7" x14ac:dyDescent="0.25">
      <c r="A737" s="141" t="s">
        <v>3294</v>
      </c>
      <c r="B737" s="141" t="s">
        <v>2101</v>
      </c>
      <c r="C737" s="141">
        <v>51</v>
      </c>
      <c r="D737" s="141" t="s">
        <v>3055</v>
      </c>
      <c r="E737" s="141" t="s">
        <v>2103</v>
      </c>
      <c r="F737" s="141" t="s">
        <v>2097</v>
      </c>
      <c r="G737" s="141" t="s">
        <v>2122</v>
      </c>
    </row>
    <row r="738" spans="1:7" x14ac:dyDescent="0.25">
      <c r="A738" s="141" t="s">
        <v>3295</v>
      </c>
      <c r="B738" s="141" t="s">
        <v>2101</v>
      </c>
      <c r="C738" s="141">
        <v>3</v>
      </c>
      <c r="D738" s="141" t="s">
        <v>2667</v>
      </c>
      <c r="E738" s="141" t="s">
        <v>2096</v>
      </c>
      <c r="F738" s="141" t="s">
        <v>2097</v>
      </c>
      <c r="G738" s="141" t="s">
        <v>2668</v>
      </c>
    </row>
    <row r="739" spans="1:7" x14ac:dyDescent="0.25">
      <c r="A739" s="141" t="s">
        <v>3296</v>
      </c>
      <c r="B739" s="141" t="s">
        <v>3297</v>
      </c>
      <c r="C739" s="141">
        <v>20</v>
      </c>
      <c r="D739" s="141" t="s">
        <v>2272</v>
      </c>
      <c r="E739" s="141" t="s">
        <v>2096</v>
      </c>
      <c r="F739" s="141" t="s">
        <v>2097</v>
      </c>
      <c r="G739" s="141" t="s">
        <v>2273</v>
      </c>
    </row>
    <row r="740" spans="1:7" x14ac:dyDescent="0.25">
      <c r="A740" s="141" t="s">
        <v>3298</v>
      </c>
      <c r="B740" s="141" t="s">
        <v>3299</v>
      </c>
      <c r="C740" s="141">
        <v>20</v>
      </c>
      <c r="D740" s="141" t="s">
        <v>2272</v>
      </c>
      <c r="E740" s="141" t="s">
        <v>2096</v>
      </c>
      <c r="F740" s="141" t="s">
        <v>2097</v>
      </c>
      <c r="G740" s="141" t="s">
        <v>2273</v>
      </c>
    </row>
    <row r="741" spans="1:7" x14ac:dyDescent="0.25">
      <c r="A741" s="141" t="s">
        <v>3300</v>
      </c>
      <c r="B741" s="141" t="s">
        <v>3301</v>
      </c>
      <c r="C741" s="141">
        <v>60</v>
      </c>
      <c r="D741" s="141" t="s">
        <v>2095</v>
      </c>
      <c r="E741" s="141" t="s">
        <v>2096</v>
      </c>
      <c r="F741" s="141" t="s">
        <v>2097</v>
      </c>
      <c r="G741" s="141" t="s">
        <v>2098</v>
      </c>
    </row>
    <row r="742" spans="1:7" x14ac:dyDescent="0.25">
      <c r="A742" s="141" t="s">
        <v>1326</v>
      </c>
      <c r="B742" s="141" t="s">
        <v>3302</v>
      </c>
      <c r="C742" s="141">
        <v>20</v>
      </c>
      <c r="D742" s="141" t="s">
        <v>2095</v>
      </c>
      <c r="E742" s="141" t="s">
        <v>2096</v>
      </c>
      <c r="F742" s="141" t="s">
        <v>2097</v>
      </c>
      <c r="G742" s="141" t="s">
        <v>2098</v>
      </c>
    </row>
    <row r="743" spans="1:7" x14ac:dyDescent="0.25">
      <c r="A743" s="141" t="s">
        <v>1321</v>
      </c>
      <c r="B743" s="141" t="s">
        <v>3303</v>
      </c>
      <c r="C743" s="141">
        <v>14.99</v>
      </c>
      <c r="D743" s="141" t="s">
        <v>2095</v>
      </c>
      <c r="E743" s="141" t="s">
        <v>2096</v>
      </c>
      <c r="F743" s="141" t="s">
        <v>2097</v>
      </c>
      <c r="G743" s="141" t="s">
        <v>2098</v>
      </c>
    </row>
    <row r="744" spans="1:7" x14ac:dyDescent="0.25">
      <c r="A744" s="141" t="s">
        <v>3304</v>
      </c>
      <c r="B744" s="141" t="s">
        <v>3305</v>
      </c>
      <c r="C744" s="141">
        <v>26.66</v>
      </c>
      <c r="D744" s="141" t="s">
        <v>2095</v>
      </c>
      <c r="E744" s="141" t="s">
        <v>2096</v>
      </c>
      <c r="F744" s="141" t="s">
        <v>2097</v>
      </c>
      <c r="G744" s="141" t="s">
        <v>2098</v>
      </c>
    </row>
    <row r="745" spans="1:7" x14ac:dyDescent="0.25">
      <c r="A745" s="141" t="s">
        <v>3306</v>
      </c>
      <c r="B745" s="141" t="s">
        <v>3307</v>
      </c>
      <c r="C745" s="141">
        <v>16.66</v>
      </c>
      <c r="D745" s="141" t="s">
        <v>2095</v>
      </c>
      <c r="E745" s="141" t="s">
        <v>2096</v>
      </c>
      <c r="F745" s="141" t="s">
        <v>2097</v>
      </c>
      <c r="G745" s="141" t="s">
        <v>2098</v>
      </c>
    </row>
    <row r="746" spans="1:7" x14ac:dyDescent="0.25">
      <c r="A746" s="141" t="s">
        <v>3308</v>
      </c>
      <c r="B746" s="141" t="s">
        <v>3309</v>
      </c>
      <c r="C746" s="141">
        <v>20</v>
      </c>
      <c r="D746" s="141" t="s">
        <v>2336</v>
      </c>
      <c r="E746" s="141" t="s">
        <v>2096</v>
      </c>
      <c r="F746" s="141" t="s">
        <v>2097</v>
      </c>
      <c r="G746" s="141" t="s">
        <v>2337</v>
      </c>
    </row>
    <row r="747" spans="1:7" x14ac:dyDescent="0.25">
      <c r="A747" s="141" t="s">
        <v>3310</v>
      </c>
      <c r="B747" s="141" t="s">
        <v>3311</v>
      </c>
      <c r="C747" s="141">
        <v>267</v>
      </c>
      <c r="D747" s="141" t="s">
        <v>2132</v>
      </c>
      <c r="E747" s="141" t="s">
        <v>2096</v>
      </c>
      <c r="F747" s="141" t="s">
        <v>2097</v>
      </c>
      <c r="G747" s="141" t="s">
        <v>2126</v>
      </c>
    </row>
    <row r="748" spans="1:7" x14ac:dyDescent="0.25">
      <c r="A748" s="141" t="s">
        <v>3312</v>
      </c>
      <c r="B748" s="141" t="s">
        <v>3313</v>
      </c>
      <c r="C748" s="141">
        <v>266</v>
      </c>
      <c r="D748" s="141" t="s">
        <v>2132</v>
      </c>
      <c r="E748" s="141" t="s">
        <v>2096</v>
      </c>
      <c r="F748" s="141" t="s">
        <v>2097</v>
      </c>
      <c r="G748" s="141" t="s">
        <v>2126</v>
      </c>
    </row>
    <row r="749" spans="1:7" x14ac:dyDescent="0.25">
      <c r="A749" s="141" t="s">
        <v>3314</v>
      </c>
      <c r="B749" s="141" t="s">
        <v>3315</v>
      </c>
      <c r="C749" s="141">
        <v>266</v>
      </c>
      <c r="D749" s="141" t="s">
        <v>2132</v>
      </c>
      <c r="E749" s="141" t="s">
        <v>2096</v>
      </c>
      <c r="F749" s="141" t="s">
        <v>2097</v>
      </c>
      <c r="G749" s="141" t="s">
        <v>2126</v>
      </c>
    </row>
    <row r="750" spans="1:7" x14ac:dyDescent="0.25">
      <c r="A750" s="141" t="s">
        <v>3316</v>
      </c>
      <c r="B750" s="141" t="s">
        <v>3317</v>
      </c>
      <c r="C750" s="141">
        <v>267</v>
      </c>
      <c r="D750" s="141" t="s">
        <v>2132</v>
      </c>
      <c r="E750" s="141" t="s">
        <v>2096</v>
      </c>
      <c r="F750" s="141" t="s">
        <v>2097</v>
      </c>
      <c r="G750" s="141" t="s">
        <v>2126</v>
      </c>
    </row>
    <row r="751" spans="1:7" x14ac:dyDescent="0.25">
      <c r="A751" s="141" t="s">
        <v>3318</v>
      </c>
      <c r="B751" s="141" t="s">
        <v>3319</v>
      </c>
      <c r="C751" s="141">
        <v>46.1</v>
      </c>
      <c r="D751" s="141" t="s">
        <v>2121</v>
      </c>
      <c r="E751" s="141" t="s">
        <v>2096</v>
      </c>
      <c r="F751" s="141" t="s">
        <v>2097</v>
      </c>
      <c r="G751" s="141" t="s">
        <v>2122</v>
      </c>
    </row>
    <row r="752" spans="1:7" x14ac:dyDescent="0.25">
      <c r="A752" s="141" t="s">
        <v>3320</v>
      </c>
      <c r="B752" s="141" t="s">
        <v>3321</v>
      </c>
      <c r="C752" s="141">
        <v>47.98</v>
      </c>
      <c r="D752" s="141" t="s">
        <v>2121</v>
      </c>
      <c r="E752" s="141" t="s">
        <v>2096</v>
      </c>
      <c r="F752" s="141" t="s">
        <v>2097</v>
      </c>
      <c r="G752" s="141" t="s">
        <v>2122</v>
      </c>
    </row>
    <row r="753" spans="1:7" x14ac:dyDescent="0.25">
      <c r="A753" s="141" t="s">
        <v>3322</v>
      </c>
      <c r="B753" s="141" t="s">
        <v>3323</v>
      </c>
      <c r="C753" s="141">
        <v>322</v>
      </c>
      <c r="D753" s="141" t="s">
        <v>2125</v>
      </c>
      <c r="E753" s="141" t="s">
        <v>2096</v>
      </c>
      <c r="F753" s="141" t="s">
        <v>2097</v>
      </c>
      <c r="G753" s="141" t="s">
        <v>2126</v>
      </c>
    </row>
    <row r="754" spans="1:7" x14ac:dyDescent="0.25">
      <c r="A754" s="141" t="s">
        <v>3324</v>
      </c>
      <c r="B754" s="141" t="s">
        <v>3325</v>
      </c>
      <c r="C754" s="141">
        <v>30</v>
      </c>
      <c r="D754" s="141" t="s">
        <v>2336</v>
      </c>
      <c r="E754" s="141" t="s">
        <v>2096</v>
      </c>
      <c r="F754" s="141" t="s">
        <v>2097</v>
      </c>
      <c r="G754" s="141" t="s">
        <v>2337</v>
      </c>
    </row>
    <row r="755" spans="1:7" x14ac:dyDescent="0.25">
      <c r="A755" s="141" t="s">
        <v>3326</v>
      </c>
      <c r="B755" s="141" t="s">
        <v>3327</v>
      </c>
      <c r="C755" s="141">
        <v>0.3</v>
      </c>
      <c r="D755" s="141" t="s">
        <v>2228</v>
      </c>
      <c r="E755" s="141" t="s">
        <v>2096</v>
      </c>
      <c r="F755" s="141" t="s">
        <v>2097</v>
      </c>
      <c r="G755" s="141" t="s">
        <v>2229</v>
      </c>
    </row>
    <row r="756" spans="1:7" x14ac:dyDescent="0.25">
      <c r="A756" s="141" t="s">
        <v>3328</v>
      </c>
      <c r="B756" s="141" t="s">
        <v>2101</v>
      </c>
      <c r="C756" s="141">
        <v>42</v>
      </c>
      <c r="D756" s="141" t="s">
        <v>2681</v>
      </c>
      <c r="E756" s="141" t="s">
        <v>2150</v>
      </c>
      <c r="F756" s="141" t="s">
        <v>2097</v>
      </c>
      <c r="G756" s="141" t="s">
        <v>2109</v>
      </c>
    </row>
    <row r="757" spans="1:7" x14ac:dyDescent="0.25">
      <c r="A757" s="141" t="s">
        <v>3329</v>
      </c>
      <c r="B757" s="141" t="s">
        <v>3330</v>
      </c>
      <c r="C757" s="141">
        <v>799.47</v>
      </c>
      <c r="D757" s="141" t="s">
        <v>2132</v>
      </c>
      <c r="E757" s="141" t="s">
        <v>2096</v>
      </c>
      <c r="F757" s="141" t="s">
        <v>2097</v>
      </c>
      <c r="G757" s="141" t="s">
        <v>2126</v>
      </c>
    </row>
    <row r="758" spans="1:7" x14ac:dyDescent="0.25">
      <c r="A758" s="141" t="s">
        <v>3331</v>
      </c>
      <c r="B758" s="141" t="s">
        <v>3332</v>
      </c>
      <c r="C758" s="141">
        <v>309.83999999999997</v>
      </c>
      <c r="D758" s="141" t="s">
        <v>2125</v>
      </c>
      <c r="E758" s="141" t="s">
        <v>2096</v>
      </c>
      <c r="F758" s="141" t="s">
        <v>2097</v>
      </c>
      <c r="G758" s="141" t="s">
        <v>2126</v>
      </c>
    </row>
    <row r="759" spans="1:7" x14ac:dyDescent="0.25">
      <c r="A759" s="143" t="s">
        <v>1316</v>
      </c>
      <c r="B759" s="143" t="s">
        <v>3333</v>
      </c>
      <c r="C759" s="143">
        <v>125</v>
      </c>
      <c r="D759" s="141" t="s">
        <v>2135</v>
      </c>
      <c r="E759" s="144" t="s">
        <v>2096</v>
      </c>
      <c r="F759" s="143" t="s">
        <v>2097</v>
      </c>
      <c r="G759" s="141" t="s">
        <v>2136</v>
      </c>
    </row>
    <row r="760" spans="1:7" x14ac:dyDescent="0.25">
      <c r="A760" s="141" t="s">
        <v>1310</v>
      </c>
      <c r="B760" s="141" t="s">
        <v>3334</v>
      </c>
      <c r="C760" s="141">
        <v>20</v>
      </c>
      <c r="D760" s="141" t="s">
        <v>2095</v>
      </c>
      <c r="E760" s="141" t="s">
        <v>2096</v>
      </c>
      <c r="F760" s="141" t="s">
        <v>2097</v>
      </c>
      <c r="G760" s="141" t="s">
        <v>2098</v>
      </c>
    </row>
    <row r="761" spans="1:7" x14ac:dyDescent="0.25">
      <c r="A761" s="141" t="s">
        <v>3335</v>
      </c>
      <c r="B761" s="141" t="s">
        <v>3336</v>
      </c>
      <c r="C761" s="141">
        <v>48</v>
      </c>
      <c r="D761" s="141" t="s">
        <v>2132</v>
      </c>
      <c r="E761" s="141" t="s">
        <v>2096</v>
      </c>
      <c r="F761" s="141" t="s">
        <v>2097</v>
      </c>
      <c r="G761" s="141" t="s">
        <v>2122</v>
      </c>
    </row>
    <row r="762" spans="1:7" x14ac:dyDescent="0.25">
      <c r="A762" s="141" t="s">
        <v>1304</v>
      </c>
      <c r="B762" s="141" t="s">
        <v>3337</v>
      </c>
      <c r="C762" s="141">
        <v>20</v>
      </c>
      <c r="D762" s="141" t="s">
        <v>2095</v>
      </c>
      <c r="E762" s="141" t="s">
        <v>2096</v>
      </c>
      <c r="F762" s="141" t="s">
        <v>2097</v>
      </c>
      <c r="G762" s="141" t="s">
        <v>2098</v>
      </c>
    </row>
    <row r="763" spans="1:7" x14ac:dyDescent="0.25">
      <c r="A763" s="141" t="s">
        <v>3338</v>
      </c>
      <c r="B763" s="141" t="s">
        <v>3339</v>
      </c>
      <c r="C763" s="141">
        <v>3</v>
      </c>
      <c r="D763" s="141" t="s">
        <v>2095</v>
      </c>
      <c r="E763" s="141" t="s">
        <v>2096</v>
      </c>
      <c r="F763" s="141" t="s">
        <v>2097</v>
      </c>
      <c r="G763" s="141" t="s">
        <v>2098</v>
      </c>
    </row>
    <row r="764" spans="1:7" x14ac:dyDescent="0.25">
      <c r="A764" s="141" t="s">
        <v>3340</v>
      </c>
      <c r="B764" s="141" t="s">
        <v>3341</v>
      </c>
      <c r="C764" s="141">
        <v>3</v>
      </c>
      <c r="D764" s="141" t="s">
        <v>2095</v>
      </c>
      <c r="E764" s="141" t="s">
        <v>2096</v>
      </c>
      <c r="F764" s="141" t="s">
        <v>2097</v>
      </c>
      <c r="G764" s="141" t="s">
        <v>2098</v>
      </c>
    </row>
    <row r="765" spans="1:7" x14ac:dyDescent="0.25">
      <c r="A765" s="141" t="s">
        <v>3342</v>
      </c>
      <c r="B765" s="141" t="s">
        <v>3343</v>
      </c>
      <c r="C765" s="141">
        <v>2</v>
      </c>
      <c r="D765" s="141" t="s">
        <v>2095</v>
      </c>
      <c r="E765" s="141" t="s">
        <v>2096</v>
      </c>
      <c r="F765" s="141" t="s">
        <v>2097</v>
      </c>
      <c r="G765" s="141" t="s">
        <v>2098</v>
      </c>
    </row>
    <row r="766" spans="1:7" x14ac:dyDescent="0.25">
      <c r="A766" s="141" t="s">
        <v>3344</v>
      </c>
      <c r="B766" s="141" t="s">
        <v>3345</v>
      </c>
      <c r="C766" s="141">
        <v>5</v>
      </c>
      <c r="D766" s="141" t="s">
        <v>2095</v>
      </c>
      <c r="E766" s="141" t="s">
        <v>2096</v>
      </c>
      <c r="F766" s="141" t="s">
        <v>2097</v>
      </c>
      <c r="G766" s="141" t="s">
        <v>2098</v>
      </c>
    </row>
    <row r="767" spans="1:7" x14ac:dyDescent="0.25">
      <c r="A767" s="141" t="s">
        <v>3346</v>
      </c>
      <c r="B767" s="141" t="s">
        <v>3347</v>
      </c>
      <c r="C767" s="141">
        <v>2</v>
      </c>
      <c r="D767" s="141" t="s">
        <v>2095</v>
      </c>
      <c r="E767" s="141" t="s">
        <v>2096</v>
      </c>
      <c r="F767" s="141" t="s">
        <v>2097</v>
      </c>
      <c r="G767" s="141" t="s">
        <v>2098</v>
      </c>
    </row>
    <row r="768" spans="1:7" x14ac:dyDescent="0.25">
      <c r="A768" s="141" t="s">
        <v>3348</v>
      </c>
      <c r="B768" s="141" t="s">
        <v>3349</v>
      </c>
      <c r="C768" s="141">
        <v>2</v>
      </c>
      <c r="D768" s="141" t="s">
        <v>2095</v>
      </c>
      <c r="E768" s="141" t="s">
        <v>2096</v>
      </c>
      <c r="F768" s="141" t="s">
        <v>2097</v>
      </c>
      <c r="G768" s="141" t="s">
        <v>2098</v>
      </c>
    </row>
    <row r="769" spans="1:7" x14ac:dyDescent="0.25">
      <c r="A769" s="141" t="s">
        <v>3350</v>
      </c>
      <c r="B769" s="141" t="s">
        <v>3351</v>
      </c>
      <c r="C769" s="141">
        <v>3</v>
      </c>
      <c r="D769" s="141" t="s">
        <v>2095</v>
      </c>
      <c r="E769" s="141" t="s">
        <v>2096</v>
      </c>
      <c r="F769" s="141" t="s">
        <v>2097</v>
      </c>
      <c r="G769" s="141" t="s">
        <v>2098</v>
      </c>
    </row>
    <row r="770" spans="1:7" x14ac:dyDescent="0.25">
      <c r="A770" s="141" t="s">
        <v>1299</v>
      </c>
      <c r="B770" s="141" t="s">
        <v>3352</v>
      </c>
      <c r="C770" s="141">
        <v>1.25</v>
      </c>
      <c r="D770" s="141" t="s">
        <v>2095</v>
      </c>
      <c r="E770" s="141" t="s">
        <v>2096</v>
      </c>
      <c r="F770" s="141" t="s">
        <v>2097</v>
      </c>
      <c r="G770" s="141" t="s">
        <v>2098</v>
      </c>
    </row>
    <row r="771" spans="1:7" x14ac:dyDescent="0.25">
      <c r="A771" s="141" t="s">
        <v>3353</v>
      </c>
      <c r="B771" s="141" t="s">
        <v>3354</v>
      </c>
      <c r="C771" s="141">
        <v>49.7</v>
      </c>
      <c r="D771" s="141" t="s">
        <v>2166</v>
      </c>
      <c r="E771" s="141" t="s">
        <v>2096</v>
      </c>
      <c r="F771" s="141" t="s">
        <v>2097</v>
      </c>
      <c r="G771" s="141" t="s">
        <v>2122</v>
      </c>
    </row>
    <row r="772" spans="1:7" x14ac:dyDescent="0.25">
      <c r="A772" s="141" t="s">
        <v>3355</v>
      </c>
      <c r="B772" s="141" t="s">
        <v>2101</v>
      </c>
      <c r="C772" s="141">
        <v>20</v>
      </c>
      <c r="D772" s="141" t="s">
        <v>2135</v>
      </c>
      <c r="E772" s="141" t="s">
        <v>2096</v>
      </c>
      <c r="F772" s="141" t="s">
        <v>2097</v>
      </c>
      <c r="G772" s="141" t="s">
        <v>2136</v>
      </c>
    </row>
    <row r="773" spans="1:7" x14ac:dyDescent="0.25">
      <c r="A773" s="141" t="s">
        <v>3356</v>
      </c>
      <c r="B773" s="141" t="s">
        <v>3357</v>
      </c>
      <c r="C773" s="141">
        <v>47.5</v>
      </c>
      <c r="D773" s="141" t="s">
        <v>2166</v>
      </c>
      <c r="E773" s="141" t="s">
        <v>2096</v>
      </c>
      <c r="F773" s="141" t="s">
        <v>2097</v>
      </c>
      <c r="G773" s="141" t="s">
        <v>2122</v>
      </c>
    </row>
    <row r="774" spans="1:7" x14ac:dyDescent="0.25">
      <c r="A774" s="141" t="s">
        <v>3358</v>
      </c>
      <c r="B774" s="141" t="s">
        <v>3359</v>
      </c>
      <c r="C774" s="141">
        <v>47.6</v>
      </c>
      <c r="D774" s="141" t="s">
        <v>2166</v>
      </c>
      <c r="E774" s="141" t="s">
        <v>2096</v>
      </c>
      <c r="F774" s="141" t="s">
        <v>2097</v>
      </c>
      <c r="G774" s="141" t="s">
        <v>2122</v>
      </c>
    </row>
    <row r="775" spans="1:7" x14ac:dyDescent="0.25">
      <c r="A775" s="141" t="s">
        <v>3360</v>
      </c>
      <c r="B775" s="141" t="s">
        <v>3361</v>
      </c>
      <c r="C775" s="141">
        <v>47.4</v>
      </c>
      <c r="D775" s="141" t="s">
        <v>2166</v>
      </c>
      <c r="E775" s="141" t="s">
        <v>2096</v>
      </c>
      <c r="F775" s="141" t="s">
        <v>2097</v>
      </c>
      <c r="G775" s="141" t="s">
        <v>2122</v>
      </c>
    </row>
    <row r="776" spans="1:7" x14ac:dyDescent="0.25">
      <c r="A776" s="141" t="s">
        <v>3362</v>
      </c>
      <c r="B776" s="141" t="s">
        <v>3363</v>
      </c>
      <c r="C776" s="141">
        <v>580</v>
      </c>
      <c r="D776" s="141" t="s">
        <v>2132</v>
      </c>
      <c r="E776" s="141" t="s">
        <v>2096</v>
      </c>
      <c r="F776" s="141" t="s">
        <v>2097</v>
      </c>
      <c r="G776" s="141" t="s">
        <v>2126</v>
      </c>
    </row>
    <row r="777" spans="1:7" x14ac:dyDescent="0.25">
      <c r="A777" s="141" t="s">
        <v>3364</v>
      </c>
      <c r="B777" s="141" t="s">
        <v>2101</v>
      </c>
      <c r="C777" s="141">
        <v>5.5</v>
      </c>
      <c r="D777" s="141" t="s">
        <v>2095</v>
      </c>
      <c r="E777" s="141" t="s">
        <v>2096</v>
      </c>
      <c r="F777" s="141" t="s">
        <v>2097</v>
      </c>
      <c r="G777" s="141" t="s">
        <v>2098</v>
      </c>
    </row>
    <row r="778" spans="1:7" x14ac:dyDescent="0.25">
      <c r="A778" s="141" t="s">
        <v>3365</v>
      </c>
      <c r="B778" s="141" t="s">
        <v>3366</v>
      </c>
      <c r="C778" s="141">
        <v>2.75</v>
      </c>
      <c r="D778" s="141" t="s">
        <v>2095</v>
      </c>
      <c r="E778" s="141" t="s">
        <v>2096</v>
      </c>
      <c r="F778" s="141" t="s">
        <v>2097</v>
      </c>
      <c r="G778" s="141" t="s">
        <v>2098</v>
      </c>
    </row>
    <row r="779" spans="1:7" x14ac:dyDescent="0.25">
      <c r="A779" s="141" t="s">
        <v>1295</v>
      </c>
      <c r="B779" s="141" t="s">
        <v>3367</v>
      </c>
      <c r="C779" s="141">
        <v>1.5</v>
      </c>
      <c r="D779" s="141" t="s">
        <v>2095</v>
      </c>
      <c r="E779" s="141" t="s">
        <v>2096</v>
      </c>
      <c r="F779" s="141" t="s">
        <v>2097</v>
      </c>
      <c r="G779" s="141" t="s">
        <v>2098</v>
      </c>
    </row>
    <row r="780" spans="1:7" x14ac:dyDescent="0.25">
      <c r="A780" s="141" t="s">
        <v>1290</v>
      </c>
      <c r="B780" s="141" t="s">
        <v>3368</v>
      </c>
      <c r="C780" s="141">
        <v>1</v>
      </c>
      <c r="D780" s="141" t="s">
        <v>2095</v>
      </c>
      <c r="E780" s="141" t="s">
        <v>2096</v>
      </c>
      <c r="F780" s="141" t="s">
        <v>2097</v>
      </c>
      <c r="G780" s="141" t="s">
        <v>2098</v>
      </c>
    </row>
    <row r="781" spans="1:7" x14ac:dyDescent="0.25">
      <c r="A781" s="141" t="s">
        <v>3369</v>
      </c>
      <c r="B781" s="141" t="s">
        <v>3370</v>
      </c>
      <c r="C781" s="141">
        <v>25</v>
      </c>
      <c r="D781" s="141" t="s">
        <v>2166</v>
      </c>
      <c r="E781" s="141" t="s">
        <v>2096</v>
      </c>
      <c r="F781" s="141" t="s">
        <v>2097</v>
      </c>
      <c r="G781" s="141" t="s">
        <v>2122</v>
      </c>
    </row>
    <row r="782" spans="1:7" x14ac:dyDescent="0.25">
      <c r="A782" s="141" t="s">
        <v>3371</v>
      </c>
      <c r="B782" s="141" t="s">
        <v>3372</v>
      </c>
      <c r="C782" s="141">
        <v>302.58</v>
      </c>
      <c r="D782" s="141" t="s">
        <v>2132</v>
      </c>
      <c r="E782" s="141" t="s">
        <v>2096</v>
      </c>
      <c r="F782" s="141" t="s">
        <v>2097</v>
      </c>
      <c r="G782" s="141" t="s">
        <v>2126</v>
      </c>
    </row>
    <row r="783" spans="1:7" x14ac:dyDescent="0.25">
      <c r="A783" s="141" t="s">
        <v>3373</v>
      </c>
      <c r="B783" s="141" t="s">
        <v>3374</v>
      </c>
      <c r="C783" s="141">
        <v>50</v>
      </c>
      <c r="D783" s="141" t="s">
        <v>2095</v>
      </c>
      <c r="E783" s="141" t="s">
        <v>2096</v>
      </c>
      <c r="F783" s="141" t="s">
        <v>2097</v>
      </c>
      <c r="G783" s="141" t="s">
        <v>2098</v>
      </c>
    </row>
    <row r="784" spans="1:7" x14ac:dyDescent="0.25">
      <c r="A784" s="141" t="s">
        <v>1285</v>
      </c>
      <c r="B784" s="141" t="s">
        <v>3375</v>
      </c>
      <c r="C784" s="141">
        <v>0.99</v>
      </c>
      <c r="D784" s="141" t="s">
        <v>2152</v>
      </c>
      <c r="E784" s="141" t="s">
        <v>2096</v>
      </c>
      <c r="F784" s="141" t="s">
        <v>2097</v>
      </c>
      <c r="G784" s="141" t="s">
        <v>2153</v>
      </c>
    </row>
    <row r="785" spans="1:7" x14ac:dyDescent="0.25">
      <c r="A785" s="141" t="s">
        <v>1281</v>
      </c>
      <c r="B785" s="141" t="s">
        <v>3376</v>
      </c>
      <c r="C785" s="141">
        <v>1.35</v>
      </c>
      <c r="D785" s="141" t="s">
        <v>2116</v>
      </c>
      <c r="E785" s="141" t="s">
        <v>2096</v>
      </c>
      <c r="F785" s="141" t="s">
        <v>2097</v>
      </c>
      <c r="G785" s="141" t="s">
        <v>2119</v>
      </c>
    </row>
    <row r="786" spans="1:7" x14ac:dyDescent="0.25">
      <c r="A786" s="141" t="s">
        <v>3377</v>
      </c>
      <c r="B786" s="141" t="s">
        <v>3378</v>
      </c>
      <c r="C786" s="141">
        <v>20</v>
      </c>
      <c r="D786" s="141" t="s">
        <v>2095</v>
      </c>
      <c r="E786" s="141" t="s">
        <v>2096</v>
      </c>
      <c r="F786" s="141" t="s">
        <v>2097</v>
      </c>
      <c r="G786" s="141" t="s">
        <v>2098</v>
      </c>
    </row>
    <row r="787" spans="1:7" x14ac:dyDescent="0.25">
      <c r="A787" s="141" t="s">
        <v>3379</v>
      </c>
      <c r="B787" s="141" t="s">
        <v>3380</v>
      </c>
      <c r="C787" s="141">
        <v>50</v>
      </c>
      <c r="D787" s="141" t="s">
        <v>2095</v>
      </c>
      <c r="E787" s="141" t="s">
        <v>2096</v>
      </c>
      <c r="F787" s="141" t="s">
        <v>2097</v>
      </c>
      <c r="G787" s="141" t="s">
        <v>2098</v>
      </c>
    </row>
    <row r="788" spans="1:7" x14ac:dyDescent="0.25">
      <c r="A788" s="141" t="s">
        <v>3381</v>
      </c>
      <c r="B788" s="141" t="s">
        <v>3382</v>
      </c>
      <c r="C788" s="141">
        <v>50</v>
      </c>
      <c r="D788" s="141" t="s">
        <v>2095</v>
      </c>
      <c r="E788" s="141" t="s">
        <v>2096</v>
      </c>
      <c r="F788" s="141" t="s">
        <v>2097</v>
      </c>
      <c r="G788" s="141" t="s">
        <v>2098</v>
      </c>
    </row>
    <row r="789" spans="1:7" x14ac:dyDescent="0.25">
      <c r="A789" s="141" t="s">
        <v>3383</v>
      </c>
      <c r="B789" s="141" t="s">
        <v>3384</v>
      </c>
      <c r="C789" s="141">
        <v>40</v>
      </c>
      <c r="D789" s="141" t="s">
        <v>2095</v>
      </c>
      <c r="E789" s="141" t="s">
        <v>2096</v>
      </c>
      <c r="F789" s="141" t="s">
        <v>2097</v>
      </c>
      <c r="G789" s="141" t="s">
        <v>2098</v>
      </c>
    </row>
    <row r="790" spans="1:7" x14ac:dyDescent="0.25">
      <c r="A790" s="141" t="s">
        <v>3385</v>
      </c>
      <c r="B790" s="141" t="s">
        <v>3386</v>
      </c>
      <c r="C790" s="141">
        <v>109</v>
      </c>
      <c r="D790" s="141" t="s">
        <v>2215</v>
      </c>
      <c r="E790" s="141" t="s">
        <v>2103</v>
      </c>
      <c r="F790" s="141" t="s">
        <v>2118</v>
      </c>
      <c r="G790" s="141" t="s">
        <v>2126</v>
      </c>
    </row>
    <row r="791" spans="1:7" x14ac:dyDescent="0.25">
      <c r="A791" s="141" t="s">
        <v>3387</v>
      </c>
      <c r="B791" s="141" t="s">
        <v>3388</v>
      </c>
      <c r="C791" s="141">
        <v>12</v>
      </c>
      <c r="D791" s="141" t="s">
        <v>2215</v>
      </c>
      <c r="E791" s="141" t="s">
        <v>2103</v>
      </c>
      <c r="F791" s="141" t="s">
        <v>2118</v>
      </c>
      <c r="G791" s="141" t="s">
        <v>2126</v>
      </c>
    </row>
    <row r="792" spans="1:7" x14ac:dyDescent="0.25">
      <c r="A792" s="141" t="s">
        <v>3389</v>
      </c>
      <c r="B792" s="141" t="s">
        <v>3390</v>
      </c>
      <c r="C792" s="141">
        <v>12</v>
      </c>
      <c r="D792" s="141" t="s">
        <v>2132</v>
      </c>
      <c r="E792" s="141" t="s">
        <v>2103</v>
      </c>
      <c r="F792" s="141" t="s">
        <v>2118</v>
      </c>
      <c r="G792" s="141" t="s">
        <v>2126</v>
      </c>
    </row>
    <row r="793" spans="1:7" x14ac:dyDescent="0.25">
      <c r="A793" s="141" t="s">
        <v>3391</v>
      </c>
      <c r="B793" s="141" t="s">
        <v>3392</v>
      </c>
      <c r="C793" s="141">
        <v>18</v>
      </c>
      <c r="D793" s="141" t="s">
        <v>2132</v>
      </c>
      <c r="E793" s="141" t="s">
        <v>2103</v>
      </c>
      <c r="F793" s="141" t="s">
        <v>2118</v>
      </c>
      <c r="G793" s="141" t="s">
        <v>2126</v>
      </c>
    </row>
    <row r="794" spans="1:7" x14ac:dyDescent="0.25">
      <c r="A794" s="141" t="s">
        <v>3393</v>
      </c>
      <c r="B794" s="141" t="s">
        <v>3394</v>
      </c>
      <c r="C794" s="141">
        <v>301</v>
      </c>
      <c r="D794" s="141" t="s">
        <v>2215</v>
      </c>
      <c r="E794" s="141" t="s">
        <v>2103</v>
      </c>
      <c r="F794" s="141" t="s">
        <v>2097</v>
      </c>
      <c r="G794" s="141" t="s">
        <v>2126</v>
      </c>
    </row>
    <row r="795" spans="1:7" x14ac:dyDescent="0.25">
      <c r="A795" s="141" t="s">
        <v>1277</v>
      </c>
      <c r="B795" s="141" t="s">
        <v>3395</v>
      </c>
      <c r="C795" s="141">
        <v>1</v>
      </c>
      <c r="D795" s="141" t="s">
        <v>2095</v>
      </c>
      <c r="E795" s="141" t="s">
        <v>2096</v>
      </c>
      <c r="F795" s="141" t="s">
        <v>2097</v>
      </c>
      <c r="G795" s="141" t="s">
        <v>2098</v>
      </c>
    </row>
    <row r="796" spans="1:7" x14ac:dyDescent="0.25">
      <c r="A796" s="141" t="s">
        <v>1272</v>
      </c>
      <c r="B796" s="141" t="s">
        <v>3396</v>
      </c>
      <c r="C796" s="141">
        <v>5.25</v>
      </c>
      <c r="D796" s="141" t="s">
        <v>2095</v>
      </c>
      <c r="E796" s="141" t="s">
        <v>2096</v>
      </c>
      <c r="F796" s="141" t="s">
        <v>2097</v>
      </c>
      <c r="G796" s="141" t="s">
        <v>2098</v>
      </c>
    </row>
    <row r="797" spans="1:7" x14ac:dyDescent="0.25">
      <c r="A797" s="141" t="s">
        <v>356</v>
      </c>
      <c r="B797" s="141" t="s">
        <v>3397</v>
      </c>
      <c r="C797" s="141">
        <v>96</v>
      </c>
      <c r="D797" s="141" t="s">
        <v>2121</v>
      </c>
      <c r="E797" s="141" t="s">
        <v>2096</v>
      </c>
      <c r="F797" s="141" t="s">
        <v>2097</v>
      </c>
      <c r="G797" s="141" t="s">
        <v>2122</v>
      </c>
    </row>
    <row r="798" spans="1:7" x14ac:dyDescent="0.25">
      <c r="A798" s="141" t="s">
        <v>1266</v>
      </c>
      <c r="B798" s="141" t="s">
        <v>3398</v>
      </c>
      <c r="C798" s="141">
        <v>32.5</v>
      </c>
      <c r="D798" s="141" t="s">
        <v>2116</v>
      </c>
      <c r="E798" s="141" t="s">
        <v>2096</v>
      </c>
      <c r="F798" s="141" t="s">
        <v>2097</v>
      </c>
      <c r="G798" s="141" t="s">
        <v>2119</v>
      </c>
    </row>
    <row r="799" spans="1:7" x14ac:dyDescent="0.25">
      <c r="A799" s="141" t="s">
        <v>3399</v>
      </c>
      <c r="B799" s="141" t="s">
        <v>3399</v>
      </c>
      <c r="C799" s="141">
        <v>250</v>
      </c>
      <c r="D799" s="141" t="s">
        <v>3400</v>
      </c>
      <c r="E799" s="141" t="s">
        <v>2281</v>
      </c>
      <c r="F799" s="141" t="s">
        <v>2118</v>
      </c>
      <c r="G799" s="141" t="s">
        <v>3401</v>
      </c>
    </row>
    <row r="800" spans="1:7" x14ac:dyDescent="0.25">
      <c r="A800" s="141" t="s">
        <v>3402</v>
      </c>
      <c r="B800" s="141" t="s">
        <v>3403</v>
      </c>
      <c r="C800" s="141">
        <v>125</v>
      </c>
      <c r="D800" s="141" t="s">
        <v>2116</v>
      </c>
      <c r="E800" s="141" t="s">
        <v>2281</v>
      </c>
      <c r="F800" s="141" t="s">
        <v>2118</v>
      </c>
      <c r="G800" s="141" t="s">
        <v>2119</v>
      </c>
    </row>
    <row r="801" spans="1:7" x14ac:dyDescent="0.25">
      <c r="A801" s="141" t="s">
        <v>3404</v>
      </c>
      <c r="B801" s="141" t="s">
        <v>3404</v>
      </c>
      <c r="C801" s="141">
        <v>308</v>
      </c>
      <c r="D801" s="141" t="s">
        <v>3405</v>
      </c>
      <c r="E801" s="141" t="s">
        <v>2281</v>
      </c>
      <c r="F801" s="141" t="s">
        <v>2118</v>
      </c>
      <c r="G801" s="141" t="s">
        <v>2126</v>
      </c>
    </row>
    <row r="802" spans="1:7" x14ac:dyDescent="0.25">
      <c r="A802" s="141" t="s">
        <v>3406</v>
      </c>
      <c r="B802" s="141" t="s">
        <v>3407</v>
      </c>
      <c r="C802" s="141">
        <v>100</v>
      </c>
      <c r="D802" s="141" t="s">
        <v>2173</v>
      </c>
      <c r="E802" s="141" t="s">
        <v>2281</v>
      </c>
      <c r="F802" s="141" t="s">
        <v>2118</v>
      </c>
      <c r="G802" s="141" t="s">
        <v>3408</v>
      </c>
    </row>
    <row r="803" spans="1:7" x14ac:dyDescent="0.25">
      <c r="A803" s="141" t="s">
        <v>3409</v>
      </c>
      <c r="B803" s="141" t="s">
        <v>3410</v>
      </c>
      <c r="C803" s="141">
        <v>50</v>
      </c>
      <c r="D803" s="141" t="s">
        <v>2173</v>
      </c>
      <c r="E803" s="141" t="s">
        <v>2281</v>
      </c>
      <c r="F803" s="141" t="s">
        <v>2118</v>
      </c>
      <c r="G803" s="141" t="s">
        <v>3408</v>
      </c>
    </row>
    <row r="804" spans="1:7" x14ac:dyDescent="0.25">
      <c r="A804" s="141" t="s">
        <v>3411</v>
      </c>
      <c r="B804" s="141" t="s">
        <v>3412</v>
      </c>
      <c r="C804" s="141">
        <v>50</v>
      </c>
      <c r="D804" s="141" t="s">
        <v>2173</v>
      </c>
      <c r="E804" s="141" t="s">
        <v>2281</v>
      </c>
      <c r="F804" s="141" t="s">
        <v>2118</v>
      </c>
      <c r="G804" s="141" t="s">
        <v>3408</v>
      </c>
    </row>
    <row r="805" spans="1:7" x14ac:dyDescent="0.25">
      <c r="A805" s="141" t="s">
        <v>1262</v>
      </c>
      <c r="B805" s="141" t="s">
        <v>3413</v>
      </c>
      <c r="C805" s="141">
        <v>1</v>
      </c>
      <c r="D805" s="141" t="s">
        <v>2095</v>
      </c>
      <c r="E805" s="141" t="s">
        <v>2096</v>
      </c>
      <c r="F805" s="141" t="s">
        <v>2097</v>
      </c>
      <c r="G805" s="141" t="s">
        <v>2098</v>
      </c>
    </row>
    <row r="806" spans="1:7" x14ac:dyDescent="0.25">
      <c r="A806" s="141" t="s">
        <v>3414</v>
      </c>
      <c r="B806" s="141" t="s">
        <v>3415</v>
      </c>
      <c r="C806" s="141">
        <v>189</v>
      </c>
      <c r="D806" s="141" t="s">
        <v>2173</v>
      </c>
      <c r="E806" s="141" t="s">
        <v>2096</v>
      </c>
      <c r="F806" s="141" t="s">
        <v>2097</v>
      </c>
      <c r="G806" s="141" t="s">
        <v>2174</v>
      </c>
    </row>
    <row r="807" spans="1:7" x14ac:dyDescent="0.25">
      <c r="A807" s="141" t="s">
        <v>3416</v>
      </c>
      <c r="B807" s="141" t="s">
        <v>3417</v>
      </c>
      <c r="C807" s="141">
        <v>20</v>
      </c>
      <c r="D807" s="141" t="s">
        <v>2095</v>
      </c>
      <c r="E807" s="141" t="s">
        <v>2096</v>
      </c>
      <c r="F807" s="141" t="s">
        <v>2097</v>
      </c>
      <c r="G807" s="141" t="s">
        <v>2098</v>
      </c>
    </row>
    <row r="808" spans="1:7" x14ac:dyDescent="0.25">
      <c r="A808" s="141" t="s">
        <v>3418</v>
      </c>
      <c r="B808" s="141" t="s">
        <v>3419</v>
      </c>
      <c r="C808" s="141">
        <v>4.5</v>
      </c>
      <c r="D808" s="141" t="s">
        <v>2095</v>
      </c>
      <c r="E808" s="141" t="s">
        <v>2096</v>
      </c>
      <c r="F808" s="141" t="s">
        <v>2097</v>
      </c>
      <c r="G808" s="141" t="s">
        <v>2098</v>
      </c>
    </row>
    <row r="809" spans="1:7" x14ac:dyDescent="0.25">
      <c r="A809" s="141" t="s">
        <v>1257</v>
      </c>
      <c r="B809" s="141" t="s">
        <v>3420</v>
      </c>
      <c r="C809" s="141">
        <v>1.5</v>
      </c>
      <c r="D809" s="141" t="s">
        <v>2095</v>
      </c>
      <c r="E809" s="141" t="s">
        <v>2096</v>
      </c>
      <c r="F809" s="141" t="s">
        <v>2097</v>
      </c>
      <c r="G809" s="141" t="s">
        <v>2098</v>
      </c>
    </row>
    <row r="810" spans="1:7" x14ac:dyDescent="0.25">
      <c r="A810" s="141" t="s">
        <v>1253</v>
      </c>
      <c r="B810" s="141" t="s">
        <v>3421</v>
      </c>
      <c r="C810" s="141">
        <v>0.52</v>
      </c>
      <c r="D810" s="141" t="s">
        <v>2152</v>
      </c>
      <c r="E810" s="141" t="s">
        <v>2096</v>
      </c>
      <c r="F810" s="141" t="s">
        <v>2097</v>
      </c>
      <c r="G810" s="141" t="s">
        <v>2153</v>
      </c>
    </row>
    <row r="811" spans="1:7" x14ac:dyDescent="0.25">
      <c r="A811" s="141" t="s">
        <v>3422</v>
      </c>
      <c r="B811" s="141" t="s">
        <v>2101</v>
      </c>
      <c r="C811" s="141">
        <v>74</v>
      </c>
      <c r="D811" s="141" t="s">
        <v>2446</v>
      </c>
      <c r="E811" s="141" t="s">
        <v>2444</v>
      </c>
      <c r="F811" s="141" t="s">
        <v>2097</v>
      </c>
      <c r="G811" s="141" t="s">
        <v>2122</v>
      </c>
    </row>
    <row r="812" spans="1:7" x14ac:dyDescent="0.25">
      <c r="A812" s="141" t="s">
        <v>3423</v>
      </c>
      <c r="B812" s="141" t="s">
        <v>2101</v>
      </c>
      <c r="C812" s="141">
        <v>62</v>
      </c>
      <c r="D812" s="141" t="s">
        <v>2446</v>
      </c>
      <c r="E812" s="141" t="s">
        <v>2444</v>
      </c>
      <c r="F812" s="141" t="s">
        <v>2097</v>
      </c>
      <c r="G812" s="141" t="s">
        <v>2122</v>
      </c>
    </row>
    <row r="813" spans="1:7" x14ac:dyDescent="0.25">
      <c r="A813" s="141" t="s">
        <v>3424</v>
      </c>
      <c r="B813" s="141" t="s">
        <v>2101</v>
      </c>
      <c r="C813" s="141">
        <v>62</v>
      </c>
      <c r="D813" s="141" t="s">
        <v>2446</v>
      </c>
      <c r="E813" s="141" t="s">
        <v>2444</v>
      </c>
      <c r="F813" s="141" t="s">
        <v>2097</v>
      </c>
      <c r="G813" s="141" t="s">
        <v>2122</v>
      </c>
    </row>
    <row r="814" spans="1:7" x14ac:dyDescent="0.25">
      <c r="A814" s="141" t="s">
        <v>3425</v>
      </c>
      <c r="B814" s="141" t="s">
        <v>3426</v>
      </c>
      <c r="C814" s="141">
        <v>10</v>
      </c>
      <c r="D814" s="141" t="s">
        <v>2116</v>
      </c>
      <c r="E814" s="141" t="s">
        <v>2096</v>
      </c>
      <c r="F814" s="141" t="s">
        <v>2097</v>
      </c>
      <c r="G814" s="141" t="s">
        <v>2119</v>
      </c>
    </row>
    <row r="815" spans="1:7" x14ac:dyDescent="0.25">
      <c r="A815" s="141" t="s">
        <v>3427</v>
      </c>
      <c r="B815" s="141" t="s">
        <v>3428</v>
      </c>
      <c r="C815" s="141">
        <v>210</v>
      </c>
      <c r="D815" s="141" t="s">
        <v>2116</v>
      </c>
      <c r="E815" s="141" t="s">
        <v>2096</v>
      </c>
      <c r="F815" s="141" t="s">
        <v>2097</v>
      </c>
      <c r="G815" s="141" t="s">
        <v>2119</v>
      </c>
    </row>
    <row r="816" spans="1:7" x14ac:dyDescent="0.25">
      <c r="A816" s="141" t="s">
        <v>3429</v>
      </c>
      <c r="B816" s="141" t="s">
        <v>2101</v>
      </c>
      <c r="C816" s="141">
        <v>20</v>
      </c>
      <c r="D816" s="141" t="s">
        <v>2135</v>
      </c>
      <c r="E816" s="141" t="s">
        <v>2096</v>
      </c>
      <c r="F816" s="141" t="s">
        <v>2097</v>
      </c>
      <c r="G816" s="141" t="s">
        <v>2136</v>
      </c>
    </row>
    <row r="817" spans="1:7" x14ac:dyDescent="0.25">
      <c r="A817" s="141" t="s">
        <v>1247</v>
      </c>
      <c r="B817" s="141" t="s">
        <v>3430</v>
      </c>
      <c r="C817" s="141">
        <v>5</v>
      </c>
      <c r="D817" s="141" t="s">
        <v>2095</v>
      </c>
      <c r="E817" s="141" t="s">
        <v>2096</v>
      </c>
      <c r="F817" s="141" t="s">
        <v>2097</v>
      </c>
      <c r="G817" s="141" t="s">
        <v>2098</v>
      </c>
    </row>
    <row r="818" spans="1:7" x14ac:dyDescent="0.25">
      <c r="A818" s="141" t="s">
        <v>3431</v>
      </c>
      <c r="B818" s="141" t="s">
        <v>2101</v>
      </c>
      <c r="C818" s="142">
        <v>25</v>
      </c>
      <c r="D818" s="141" t="s">
        <v>2336</v>
      </c>
      <c r="E818" s="141" t="s">
        <v>2096</v>
      </c>
      <c r="F818" s="141" t="s">
        <v>2097</v>
      </c>
      <c r="G818" s="141" t="s">
        <v>2337</v>
      </c>
    </row>
    <row r="819" spans="1:7" x14ac:dyDescent="0.25">
      <c r="A819" s="141" t="s">
        <v>1243</v>
      </c>
      <c r="B819" s="141" t="s">
        <v>3432</v>
      </c>
      <c r="C819" s="141">
        <v>1.5</v>
      </c>
      <c r="D819" s="141" t="s">
        <v>2095</v>
      </c>
      <c r="E819" s="141" t="s">
        <v>2096</v>
      </c>
      <c r="F819" s="141" t="s">
        <v>2097</v>
      </c>
      <c r="G819" s="141" t="s">
        <v>2098</v>
      </c>
    </row>
    <row r="820" spans="1:7" x14ac:dyDescent="0.25">
      <c r="A820" s="141" t="s">
        <v>1238</v>
      </c>
      <c r="B820" s="141" t="s">
        <v>3433</v>
      </c>
      <c r="C820" s="141">
        <v>1.5</v>
      </c>
      <c r="D820" s="141" t="s">
        <v>2095</v>
      </c>
      <c r="E820" s="141" t="s">
        <v>2096</v>
      </c>
      <c r="F820" s="141" t="s">
        <v>2097</v>
      </c>
      <c r="G820" s="141" t="s">
        <v>2098</v>
      </c>
    </row>
    <row r="821" spans="1:7" x14ac:dyDescent="0.25">
      <c r="A821" s="141" t="s">
        <v>3434</v>
      </c>
      <c r="B821" s="141" t="s">
        <v>3435</v>
      </c>
      <c r="C821" s="141">
        <v>3.5</v>
      </c>
      <c r="D821" s="141" t="s">
        <v>2152</v>
      </c>
      <c r="E821" s="141" t="s">
        <v>2096</v>
      </c>
      <c r="F821" s="141" t="s">
        <v>2097</v>
      </c>
      <c r="G821" s="141" t="s">
        <v>2153</v>
      </c>
    </row>
    <row r="822" spans="1:7" x14ac:dyDescent="0.25">
      <c r="A822" s="141" t="s">
        <v>3436</v>
      </c>
      <c r="B822" s="141" t="s">
        <v>3437</v>
      </c>
      <c r="C822" s="141">
        <v>1</v>
      </c>
      <c r="D822" s="141" t="s">
        <v>2228</v>
      </c>
      <c r="E822" s="141" t="s">
        <v>2096</v>
      </c>
      <c r="F822" s="141" t="s">
        <v>2097</v>
      </c>
      <c r="G822" s="141" t="s">
        <v>2229</v>
      </c>
    </row>
    <row r="823" spans="1:7" x14ac:dyDescent="0.25">
      <c r="A823" s="141" t="s">
        <v>3438</v>
      </c>
      <c r="B823" s="141" t="s">
        <v>2101</v>
      </c>
      <c r="C823" s="142">
        <v>2.9</v>
      </c>
      <c r="D823" s="141" t="s">
        <v>2228</v>
      </c>
      <c r="E823" s="141" t="s">
        <v>2096</v>
      </c>
      <c r="F823" s="141" t="s">
        <v>2097</v>
      </c>
      <c r="G823" s="141" t="s">
        <v>2229</v>
      </c>
    </row>
    <row r="824" spans="1:7" x14ac:dyDescent="0.25">
      <c r="A824" s="141" t="s">
        <v>3439</v>
      </c>
      <c r="B824" s="141" t="s">
        <v>2101</v>
      </c>
      <c r="C824" s="141">
        <v>27</v>
      </c>
      <c r="D824" s="141" t="s">
        <v>2336</v>
      </c>
      <c r="E824" s="141" t="s">
        <v>2150</v>
      </c>
      <c r="F824" s="141" t="s">
        <v>2097</v>
      </c>
      <c r="G824" s="141" t="s">
        <v>2668</v>
      </c>
    </row>
    <row r="825" spans="1:7" x14ac:dyDescent="0.25">
      <c r="A825" s="141" t="s">
        <v>3440</v>
      </c>
      <c r="B825" s="141" t="s">
        <v>3441</v>
      </c>
      <c r="C825" s="141">
        <v>593.16</v>
      </c>
      <c r="D825" s="141" t="s">
        <v>2132</v>
      </c>
      <c r="E825" s="141" t="s">
        <v>2096</v>
      </c>
      <c r="F825" s="141" t="s">
        <v>2097</v>
      </c>
      <c r="G825" s="141" t="s">
        <v>2126</v>
      </c>
    </row>
    <row r="826" spans="1:7" x14ac:dyDescent="0.25">
      <c r="A826" s="149" t="s">
        <v>3442</v>
      </c>
      <c r="B826" s="143" t="s">
        <v>3443</v>
      </c>
      <c r="C826" s="143">
        <v>9.6</v>
      </c>
      <c r="D826" s="143" t="s">
        <v>2166</v>
      </c>
      <c r="E826" s="144" t="s">
        <v>2096</v>
      </c>
      <c r="F826" s="143" t="s">
        <v>2097</v>
      </c>
      <c r="G826" s="143" t="s">
        <v>2122</v>
      </c>
    </row>
    <row r="827" spans="1:7" x14ac:dyDescent="0.25">
      <c r="A827" s="141" t="s">
        <v>3444</v>
      </c>
      <c r="B827" s="141" t="s">
        <v>2101</v>
      </c>
      <c r="C827" s="142">
        <v>7.81</v>
      </c>
      <c r="D827" s="141" t="s">
        <v>2173</v>
      </c>
      <c r="E827" s="141" t="s">
        <v>2096</v>
      </c>
      <c r="F827" s="141" t="s">
        <v>2097</v>
      </c>
      <c r="G827" s="141" t="s">
        <v>2174</v>
      </c>
    </row>
    <row r="828" spans="1:7" x14ac:dyDescent="0.25">
      <c r="A828" s="141" t="s">
        <v>3445</v>
      </c>
      <c r="B828" s="141" t="s">
        <v>3446</v>
      </c>
      <c r="C828" s="141">
        <v>3</v>
      </c>
      <c r="D828" s="141" t="s">
        <v>2173</v>
      </c>
      <c r="E828" s="141" t="s">
        <v>2096</v>
      </c>
      <c r="F828" s="141" t="s">
        <v>2097</v>
      </c>
      <c r="G828" s="141" t="s">
        <v>2174</v>
      </c>
    </row>
    <row r="829" spans="1:7" x14ac:dyDescent="0.25">
      <c r="A829" s="141" t="s">
        <v>3447</v>
      </c>
      <c r="B829" s="141" t="s">
        <v>2101</v>
      </c>
      <c r="C829" s="142">
        <v>7.45</v>
      </c>
      <c r="D829" s="141" t="s">
        <v>2173</v>
      </c>
      <c r="E829" s="141" t="s">
        <v>2096</v>
      </c>
      <c r="F829" s="141" t="s">
        <v>2097</v>
      </c>
      <c r="G829" s="141" t="s">
        <v>2174</v>
      </c>
    </row>
    <row r="830" spans="1:7" x14ac:dyDescent="0.25">
      <c r="A830" s="141" t="s">
        <v>3448</v>
      </c>
      <c r="B830" s="141" t="s">
        <v>3449</v>
      </c>
      <c r="C830" s="141">
        <v>7.5</v>
      </c>
      <c r="D830" s="141" t="s">
        <v>2173</v>
      </c>
      <c r="E830" s="141" t="s">
        <v>2096</v>
      </c>
      <c r="F830" s="141" t="s">
        <v>2097</v>
      </c>
      <c r="G830" s="141" t="s">
        <v>2174</v>
      </c>
    </row>
    <row r="831" spans="1:7" x14ac:dyDescent="0.25">
      <c r="A831" s="141" t="s">
        <v>3450</v>
      </c>
      <c r="B831" s="141" t="s">
        <v>3451</v>
      </c>
      <c r="C831" s="141">
        <v>20</v>
      </c>
      <c r="D831" s="141" t="s">
        <v>2149</v>
      </c>
      <c r="E831" s="141" t="s">
        <v>2150</v>
      </c>
      <c r="F831" s="141" t="s">
        <v>2118</v>
      </c>
      <c r="G831" s="141" t="s">
        <v>2098</v>
      </c>
    </row>
    <row r="832" spans="1:7" x14ac:dyDescent="0.25">
      <c r="A832" s="141" t="s">
        <v>1232</v>
      </c>
      <c r="B832" s="141" t="s">
        <v>3452</v>
      </c>
      <c r="C832" s="141">
        <v>49.9</v>
      </c>
      <c r="D832" s="141" t="s">
        <v>2149</v>
      </c>
      <c r="E832" s="141" t="s">
        <v>2150</v>
      </c>
      <c r="F832" s="141" t="s">
        <v>2118</v>
      </c>
      <c r="G832" s="141" t="s">
        <v>2098</v>
      </c>
    </row>
    <row r="833" spans="1:7" x14ac:dyDescent="0.25">
      <c r="A833" s="141" t="s">
        <v>3453</v>
      </c>
      <c r="B833" s="141" t="s">
        <v>2101</v>
      </c>
      <c r="C833" s="141">
        <v>145</v>
      </c>
      <c r="D833" s="141" t="s">
        <v>3454</v>
      </c>
      <c r="E833" s="141" t="s">
        <v>2103</v>
      </c>
      <c r="F833" s="141" t="s">
        <v>2097</v>
      </c>
      <c r="G833" s="141" t="s">
        <v>3455</v>
      </c>
    </row>
    <row r="834" spans="1:7" x14ac:dyDescent="0.25">
      <c r="A834" s="141" t="s">
        <v>3456</v>
      </c>
      <c r="B834" s="141" t="s">
        <v>2101</v>
      </c>
      <c r="C834" s="141">
        <v>58.5</v>
      </c>
      <c r="D834" s="141" t="s">
        <v>3454</v>
      </c>
      <c r="E834" s="141" t="s">
        <v>2103</v>
      </c>
      <c r="F834" s="141" t="s">
        <v>2097</v>
      </c>
      <c r="G834" s="141" t="s">
        <v>3455</v>
      </c>
    </row>
    <row r="835" spans="1:7" x14ac:dyDescent="0.25">
      <c r="A835" s="141" t="s">
        <v>3457</v>
      </c>
      <c r="B835" s="141" t="s">
        <v>2101</v>
      </c>
      <c r="C835" s="141">
        <v>100</v>
      </c>
      <c r="D835" s="141" t="s">
        <v>3454</v>
      </c>
      <c r="E835" s="141" t="s">
        <v>2103</v>
      </c>
      <c r="F835" s="141" t="s">
        <v>2097</v>
      </c>
      <c r="G835" s="141" t="s">
        <v>3455</v>
      </c>
    </row>
    <row r="836" spans="1:7" x14ac:dyDescent="0.25">
      <c r="A836" s="141" t="s">
        <v>3458</v>
      </c>
      <c r="B836" s="141" t="s">
        <v>3459</v>
      </c>
      <c r="C836" s="141">
        <v>5</v>
      </c>
      <c r="D836" s="141" t="s">
        <v>3454</v>
      </c>
      <c r="E836" s="141" t="s">
        <v>2103</v>
      </c>
      <c r="F836" s="141" t="s">
        <v>2118</v>
      </c>
      <c r="G836" s="141" t="s">
        <v>3455</v>
      </c>
    </row>
    <row r="837" spans="1:7" x14ac:dyDescent="0.25">
      <c r="A837" s="141" t="s">
        <v>3460</v>
      </c>
      <c r="B837" s="141" t="s">
        <v>3461</v>
      </c>
      <c r="C837" s="141">
        <v>2.85</v>
      </c>
      <c r="D837" s="141" t="s">
        <v>2116</v>
      </c>
      <c r="E837" s="141" t="s">
        <v>2096</v>
      </c>
      <c r="F837" s="141" t="s">
        <v>2097</v>
      </c>
      <c r="G837" s="141" t="s">
        <v>2119</v>
      </c>
    </row>
    <row r="838" spans="1:7" x14ac:dyDescent="0.25">
      <c r="A838" s="141" t="s">
        <v>3462</v>
      </c>
      <c r="B838" s="141" t="s">
        <v>3463</v>
      </c>
      <c r="C838" s="141">
        <v>3</v>
      </c>
      <c r="D838" s="141" t="s">
        <v>2095</v>
      </c>
      <c r="E838" s="141" t="s">
        <v>2096</v>
      </c>
      <c r="F838" s="141" t="s">
        <v>2097</v>
      </c>
      <c r="G838" s="141" t="s">
        <v>2098</v>
      </c>
    </row>
    <row r="839" spans="1:7" x14ac:dyDescent="0.25">
      <c r="A839" s="141" t="s">
        <v>3464</v>
      </c>
      <c r="B839" s="141" t="s">
        <v>3465</v>
      </c>
      <c r="C839" s="141">
        <v>10</v>
      </c>
      <c r="D839" s="141" t="s">
        <v>2135</v>
      </c>
      <c r="E839" s="141" t="s">
        <v>2096</v>
      </c>
      <c r="F839" s="141" t="s">
        <v>2097</v>
      </c>
      <c r="G839" s="141" t="s">
        <v>2136</v>
      </c>
    </row>
    <row r="840" spans="1:7" x14ac:dyDescent="0.25">
      <c r="A840" s="141" t="s">
        <v>3466</v>
      </c>
      <c r="B840" s="141" t="s">
        <v>3467</v>
      </c>
      <c r="C840" s="141">
        <v>10</v>
      </c>
      <c r="D840" s="141" t="s">
        <v>2135</v>
      </c>
      <c r="E840" s="141" t="s">
        <v>2096</v>
      </c>
      <c r="F840" s="141" t="s">
        <v>2097</v>
      </c>
      <c r="G840" s="141" t="s">
        <v>2136</v>
      </c>
    </row>
    <row r="841" spans="1:7" x14ac:dyDescent="0.25">
      <c r="A841" s="141" t="s">
        <v>3468</v>
      </c>
      <c r="B841" s="141" t="s">
        <v>3469</v>
      </c>
      <c r="C841" s="141">
        <v>5.5</v>
      </c>
      <c r="D841" s="141" t="s">
        <v>2095</v>
      </c>
      <c r="E841" s="141" t="s">
        <v>2096</v>
      </c>
      <c r="F841" s="141" t="s">
        <v>2097</v>
      </c>
      <c r="G841" s="141" t="s">
        <v>2098</v>
      </c>
    </row>
    <row r="842" spans="1:7" x14ac:dyDescent="0.25">
      <c r="A842" s="141" t="s">
        <v>3470</v>
      </c>
      <c r="B842" s="141" t="s">
        <v>3471</v>
      </c>
      <c r="C842" s="141">
        <v>1.5</v>
      </c>
      <c r="D842" s="141" t="s">
        <v>2095</v>
      </c>
      <c r="E842" s="141" t="s">
        <v>2096</v>
      </c>
      <c r="F842" s="141" t="s">
        <v>2097</v>
      </c>
      <c r="G842" s="141" t="s">
        <v>2098</v>
      </c>
    </row>
    <row r="843" spans="1:7" x14ac:dyDescent="0.25">
      <c r="A843" s="141" t="s">
        <v>3472</v>
      </c>
      <c r="B843" s="141" t="s">
        <v>3473</v>
      </c>
      <c r="C843" s="141">
        <v>1</v>
      </c>
      <c r="D843" s="141" t="s">
        <v>2095</v>
      </c>
      <c r="E843" s="141" t="s">
        <v>2096</v>
      </c>
      <c r="F843" s="141" t="s">
        <v>2097</v>
      </c>
      <c r="G843" s="141" t="s">
        <v>2098</v>
      </c>
    </row>
    <row r="844" spans="1:7" x14ac:dyDescent="0.25">
      <c r="A844" s="141" t="s">
        <v>3474</v>
      </c>
      <c r="B844" s="141" t="s">
        <v>3475</v>
      </c>
      <c r="C844" s="141">
        <v>2.85</v>
      </c>
      <c r="D844" s="141" t="s">
        <v>2116</v>
      </c>
      <c r="E844" s="141" t="s">
        <v>2096</v>
      </c>
      <c r="F844" s="141" t="s">
        <v>2097</v>
      </c>
      <c r="G844" s="141" t="s">
        <v>2119</v>
      </c>
    </row>
    <row r="845" spans="1:7" x14ac:dyDescent="0.25">
      <c r="A845" s="141" t="s">
        <v>3476</v>
      </c>
      <c r="B845" s="141" t="s">
        <v>3477</v>
      </c>
      <c r="C845" s="141">
        <v>46</v>
      </c>
      <c r="D845" s="141" t="s">
        <v>2121</v>
      </c>
      <c r="E845" s="141" t="s">
        <v>2096</v>
      </c>
      <c r="F845" s="141" t="s">
        <v>2097</v>
      </c>
      <c r="G845" s="141" t="s">
        <v>2122</v>
      </c>
    </row>
    <row r="846" spans="1:7" x14ac:dyDescent="0.25">
      <c r="A846" s="141" t="s">
        <v>3478</v>
      </c>
      <c r="B846" s="141" t="s">
        <v>3479</v>
      </c>
      <c r="C846" s="141">
        <v>5</v>
      </c>
      <c r="D846" s="141" t="s">
        <v>2116</v>
      </c>
      <c r="E846" s="141" t="s">
        <v>2096</v>
      </c>
      <c r="F846" s="141" t="s">
        <v>2097</v>
      </c>
      <c r="G846" s="141" t="s">
        <v>2119</v>
      </c>
    </row>
    <row r="847" spans="1:7" x14ac:dyDescent="0.25">
      <c r="A847" s="141" t="s">
        <v>1224</v>
      </c>
      <c r="B847" s="141" t="s">
        <v>3480</v>
      </c>
      <c r="C847" s="141">
        <v>1</v>
      </c>
      <c r="D847" s="141" t="s">
        <v>2228</v>
      </c>
      <c r="E847" s="141" t="s">
        <v>2096</v>
      </c>
      <c r="F847" s="141" t="s">
        <v>2097</v>
      </c>
      <c r="G847" s="141" t="s">
        <v>2229</v>
      </c>
    </row>
    <row r="848" spans="1:7" x14ac:dyDescent="0.25">
      <c r="A848" s="141" t="s">
        <v>3481</v>
      </c>
      <c r="B848" s="141" t="s">
        <v>3482</v>
      </c>
      <c r="C848" s="141">
        <v>47.49</v>
      </c>
      <c r="D848" s="141" t="s">
        <v>2166</v>
      </c>
      <c r="E848" s="141" t="s">
        <v>2096</v>
      </c>
      <c r="F848" s="141" t="s">
        <v>2097</v>
      </c>
      <c r="G848" s="141" t="s">
        <v>2122</v>
      </c>
    </row>
    <row r="849" spans="1:7" x14ac:dyDescent="0.25">
      <c r="A849" s="141" t="s">
        <v>1221</v>
      </c>
      <c r="B849" s="141" t="s">
        <v>1221</v>
      </c>
      <c r="C849" s="141">
        <v>1</v>
      </c>
      <c r="D849" s="141" t="s">
        <v>2228</v>
      </c>
      <c r="E849" s="141" t="s">
        <v>2096</v>
      </c>
      <c r="F849" s="141" t="s">
        <v>2097</v>
      </c>
      <c r="G849" s="141" t="s">
        <v>2229</v>
      </c>
    </row>
    <row r="850" spans="1:7" x14ac:dyDescent="0.25">
      <c r="A850" s="141" t="s">
        <v>3483</v>
      </c>
      <c r="B850" s="141" t="s">
        <v>2101</v>
      </c>
      <c r="C850" s="141">
        <v>1.6</v>
      </c>
      <c r="D850" s="141" t="s">
        <v>2336</v>
      </c>
      <c r="E850" s="141" t="s">
        <v>2096</v>
      </c>
      <c r="F850" s="141" t="s">
        <v>2097</v>
      </c>
      <c r="G850" s="141" t="s">
        <v>2337</v>
      </c>
    </row>
    <row r="851" spans="1:7" x14ac:dyDescent="0.25">
      <c r="A851" s="141" t="s">
        <v>3484</v>
      </c>
      <c r="B851" s="141" t="s">
        <v>3485</v>
      </c>
      <c r="C851" s="141">
        <v>47.2</v>
      </c>
      <c r="D851" s="141" t="s">
        <v>2121</v>
      </c>
      <c r="E851" s="141" t="s">
        <v>2096</v>
      </c>
      <c r="F851" s="141" t="s">
        <v>2097</v>
      </c>
      <c r="G851" s="141" t="s">
        <v>2122</v>
      </c>
    </row>
    <row r="852" spans="1:7" x14ac:dyDescent="0.25">
      <c r="A852" s="141" t="s">
        <v>1215</v>
      </c>
      <c r="B852" s="141" t="s">
        <v>3486</v>
      </c>
      <c r="C852" s="141">
        <v>60</v>
      </c>
      <c r="D852" s="141" t="s">
        <v>2095</v>
      </c>
      <c r="E852" s="141" t="s">
        <v>2096</v>
      </c>
      <c r="F852" s="141" t="s">
        <v>2097</v>
      </c>
      <c r="G852" s="141" t="s">
        <v>2098</v>
      </c>
    </row>
    <row r="853" spans="1:7" x14ac:dyDescent="0.25">
      <c r="A853" s="141" t="s">
        <v>3487</v>
      </c>
      <c r="B853" s="141" t="s">
        <v>3488</v>
      </c>
      <c r="C853" s="141">
        <v>5</v>
      </c>
      <c r="D853" s="141" t="s">
        <v>2095</v>
      </c>
      <c r="E853" s="141" t="s">
        <v>2096</v>
      </c>
      <c r="F853" s="141" t="s">
        <v>2097</v>
      </c>
      <c r="G853" s="141" t="s">
        <v>2098</v>
      </c>
    </row>
    <row r="854" spans="1:7" x14ac:dyDescent="0.25">
      <c r="A854" s="141" t="s">
        <v>3489</v>
      </c>
      <c r="B854" s="141" t="s">
        <v>2101</v>
      </c>
      <c r="C854" s="141">
        <v>10</v>
      </c>
      <c r="D854" s="141" t="s">
        <v>2135</v>
      </c>
      <c r="E854" s="141" t="s">
        <v>2096</v>
      </c>
      <c r="F854" s="141" t="s">
        <v>2097</v>
      </c>
      <c r="G854" s="141" t="s">
        <v>2136</v>
      </c>
    </row>
    <row r="855" spans="1:7" x14ac:dyDescent="0.25">
      <c r="A855" s="141" t="s">
        <v>3490</v>
      </c>
      <c r="B855" s="141" t="s">
        <v>3491</v>
      </c>
      <c r="C855" s="141">
        <v>14.36</v>
      </c>
      <c r="D855" s="141" t="s">
        <v>2116</v>
      </c>
      <c r="E855" s="141" t="s">
        <v>2096</v>
      </c>
      <c r="F855" s="141" t="s">
        <v>2097</v>
      </c>
      <c r="G855" s="141" t="s">
        <v>2119</v>
      </c>
    </row>
    <row r="856" spans="1:7" x14ac:dyDescent="0.25">
      <c r="A856" s="141" t="s">
        <v>3492</v>
      </c>
      <c r="B856" s="141" t="s">
        <v>3493</v>
      </c>
      <c r="C856" s="141">
        <v>20</v>
      </c>
      <c r="D856" s="141" t="s">
        <v>2095</v>
      </c>
      <c r="E856" s="141" t="s">
        <v>2096</v>
      </c>
      <c r="F856" s="141" t="s">
        <v>2097</v>
      </c>
      <c r="G856" s="141" t="s">
        <v>2098</v>
      </c>
    </row>
    <row r="857" spans="1:7" x14ac:dyDescent="0.25">
      <c r="A857" s="141" t="s">
        <v>3494</v>
      </c>
      <c r="B857" s="141" t="s">
        <v>3495</v>
      </c>
      <c r="C857" s="141">
        <v>7.99</v>
      </c>
      <c r="D857" s="141" t="s">
        <v>2135</v>
      </c>
      <c r="E857" s="141" t="s">
        <v>2096</v>
      </c>
      <c r="F857" s="141" t="s">
        <v>2097</v>
      </c>
      <c r="G857" s="141" t="s">
        <v>2136</v>
      </c>
    </row>
    <row r="858" spans="1:7" x14ac:dyDescent="0.25">
      <c r="A858" s="141" t="s">
        <v>3496</v>
      </c>
      <c r="B858" s="141" t="s">
        <v>2101</v>
      </c>
      <c r="C858" s="142">
        <v>6.1432232100000004</v>
      </c>
      <c r="D858" s="141" t="s">
        <v>2173</v>
      </c>
      <c r="E858" s="141" t="s">
        <v>2096</v>
      </c>
      <c r="F858" s="141" t="s">
        <v>2097</v>
      </c>
      <c r="G858" s="141" t="s">
        <v>2174</v>
      </c>
    </row>
    <row r="859" spans="1:7" x14ac:dyDescent="0.25">
      <c r="A859" s="141" t="s">
        <v>3497</v>
      </c>
      <c r="B859" s="141" t="s">
        <v>2101</v>
      </c>
      <c r="C859" s="142">
        <v>4.04</v>
      </c>
      <c r="D859" s="141" t="s">
        <v>2173</v>
      </c>
      <c r="E859" s="141" t="s">
        <v>2096</v>
      </c>
      <c r="F859" s="141" t="s">
        <v>2097</v>
      </c>
      <c r="G859" s="141" t="s">
        <v>2174</v>
      </c>
    </row>
    <row r="860" spans="1:7" x14ac:dyDescent="0.25">
      <c r="A860" s="141" t="s">
        <v>3498</v>
      </c>
      <c r="B860" s="141" t="s">
        <v>2101</v>
      </c>
      <c r="C860" s="142">
        <v>5.25</v>
      </c>
      <c r="D860" s="141" t="s">
        <v>2173</v>
      </c>
      <c r="E860" s="141" t="s">
        <v>2096</v>
      </c>
      <c r="F860" s="141" t="s">
        <v>2097</v>
      </c>
      <c r="G860" s="141" t="s">
        <v>2174</v>
      </c>
    </row>
    <row r="861" spans="1:7" x14ac:dyDescent="0.25">
      <c r="A861" s="141" t="s">
        <v>3499</v>
      </c>
      <c r="B861" s="141" t="s">
        <v>2101</v>
      </c>
      <c r="C861" s="142">
        <v>6.1561563110000002</v>
      </c>
      <c r="D861" s="141" t="s">
        <v>2173</v>
      </c>
      <c r="E861" s="141" t="s">
        <v>2096</v>
      </c>
      <c r="F861" s="141" t="s">
        <v>2097</v>
      </c>
      <c r="G861" s="141" t="s">
        <v>2174</v>
      </c>
    </row>
    <row r="862" spans="1:7" x14ac:dyDescent="0.25">
      <c r="A862" s="141" t="s">
        <v>516</v>
      </c>
      <c r="B862" s="141" t="s">
        <v>3500</v>
      </c>
      <c r="C862" s="141">
        <v>12.5</v>
      </c>
      <c r="D862" s="141" t="s">
        <v>2152</v>
      </c>
      <c r="E862" s="141" t="s">
        <v>2096</v>
      </c>
      <c r="F862" s="141" t="s">
        <v>2097</v>
      </c>
      <c r="G862" s="141" t="s">
        <v>2153</v>
      </c>
    </row>
    <row r="863" spans="1:7" x14ac:dyDescent="0.25">
      <c r="A863" s="141" t="s">
        <v>3501</v>
      </c>
      <c r="B863" s="141" t="s">
        <v>3502</v>
      </c>
      <c r="C863" s="141">
        <v>2</v>
      </c>
      <c r="D863" s="141" t="s">
        <v>2135</v>
      </c>
      <c r="E863" s="141" t="s">
        <v>2096</v>
      </c>
      <c r="F863" s="141" t="s">
        <v>2097</v>
      </c>
      <c r="G863" s="141" t="s">
        <v>2136</v>
      </c>
    </row>
    <row r="864" spans="1:7" x14ac:dyDescent="0.25">
      <c r="A864" s="141" t="s">
        <v>3503</v>
      </c>
      <c r="B864" s="141" t="s">
        <v>3504</v>
      </c>
      <c r="C864" s="141">
        <v>6.96</v>
      </c>
      <c r="D864" s="141" t="s">
        <v>2336</v>
      </c>
      <c r="E864" s="141" t="s">
        <v>2096</v>
      </c>
      <c r="F864" s="141" t="s">
        <v>2097</v>
      </c>
      <c r="G864" s="141" t="s">
        <v>2337</v>
      </c>
    </row>
    <row r="865" spans="1:7" x14ac:dyDescent="0.25">
      <c r="A865" s="141" t="s">
        <v>3505</v>
      </c>
      <c r="B865" s="141" t="s">
        <v>3506</v>
      </c>
      <c r="C865" s="141">
        <v>0.8</v>
      </c>
      <c r="D865" s="141" t="s">
        <v>2152</v>
      </c>
      <c r="E865" s="141" t="s">
        <v>2096</v>
      </c>
      <c r="F865" s="141" t="s">
        <v>2097</v>
      </c>
      <c r="G865" s="141" t="s">
        <v>2153</v>
      </c>
    </row>
    <row r="866" spans="1:7" x14ac:dyDescent="0.25">
      <c r="A866" s="141" t="s">
        <v>3507</v>
      </c>
      <c r="B866" s="141" t="s">
        <v>3508</v>
      </c>
      <c r="C866" s="141">
        <v>38.159999999999997</v>
      </c>
      <c r="D866" s="141" t="s">
        <v>2173</v>
      </c>
      <c r="E866" s="141" t="s">
        <v>2096</v>
      </c>
      <c r="F866" s="141" t="s">
        <v>2097</v>
      </c>
      <c r="G866" s="141" t="s">
        <v>2174</v>
      </c>
    </row>
    <row r="867" spans="1:7" x14ac:dyDescent="0.25">
      <c r="A867" s="141" t="s">
        <v>3509</v>
      </c>
      <c r="B867" s="141" t="s">
        <v>3510</v>
      </c>
      <c r="C867" s="141">
        <v>1</v>
      </c>
      <c r="D867" s="141" t="s">
        <v>2228</v>
      </c>
      <c r="E867" s="141" t="s">
        <v>2096</v>
      </c>
      <c r="F867" s="141" t="s">
        <v>2097</v>
      </c>
      <c r="G867" s="141" t="s">
        <v>2229</v>
      </c>
    </row>
    <row r="868" spans="1:7" x14ac:dyDescent="0.25">
      <c r="A868" s="141" t="s">
        <v>372</v>
      </c>
      <c r="B868" s="141" t="s">
        <v>3511</v>
      </c>
      <c r="C868" s="141">
        <v>510</v>
      </c>
      <c r="D868" s="141" t="s">
        <v>2132</v>
      </c>
      <c r="E868" s="141" t="s">
        <v>2096</v>
      </c>
      <c r="F868" s="141" t="s">
        <v>2097</v>
      </c>
      <c r="G868" s="141" t="s">
        <v>2126</v>
      </c>
    </row>
    <row r="869" spans="1:7" x14ac:dyDescent="0.25">
      <c r="A869" s="141" t="s">
        <v>377</v>
      </c>
      <c r="B869" s="141" t="s">
        <v>3512</v>
      </c>
      <c r="C869" s="141">
        <v>510</v>
      </c>
      <c r="D869" s="141" t="s">
        <v>2132</v>
      </c>
      <c r="E869" s="141" t="s">
        <v>2096</v>
      </c>
      <c r="F869" s="141" t="s">
        <v>2097</v>
      </c>
      <c r="G869" s="141" t="s">
        <v>2126</v>
      </c>
    </row>
    <row r="870" spans="1:7" x14ac:dyDescent="0.25">
      <c r="A870" s="141" t="s">
        <v>3513</v>
      </c>
      <c r="B870" s="141" t="s">
        <v>3514</v>
      </c>
      <c r="C870" s="141">
        <v>494.58</v>
      </c>
      <c r="D870" s="141" t="s">
        <v>2132</v>
      </c>
      <c r="E870" s="141" t="s">
        <v>2096</v>
      </c>
      <c r="F870" s="141" t="s">
        <v>2097</v>
      </c>
      <c r="G870" s="141" t="s">
        <v>2126</v>
      </c>
    </row>
    <row r="871" spans="1:7" x14ac:dyDescent="0.25">
      <c r="A871" s="141" t="s">
        <v>3515</v>
      </c>
      <c r="B871" s="141" t="s">
        <v>3516</v>
      </c>
      <c r="C871" s="141">
        <v>44</v>
      </c>
      <c r="D871" s="141" t="s">
        <v>2121</v>
      </c>
      <c r="E871" s="141" t="s">
        <v>2096</v>
      </c>
      <c r="F871" s="141" t="s">
        <v>2097</v>
      </c>
      <c r="G871" s="141" t="s">
        <v>2122</v>
      </c>
    </row>
    <row r="872" spans="1:7" x14ac:dyDescent="0.25">
      <c r="A872" s="141" t="s">
        <v>3517</v>
      </c>
      <c r="B872" s="141" t="s">
        <v>3518</v>
      </c>
      <c r="C872" s="141">
        <v>45</v>
      </c>
      <c r="D872" s="141" t="s">
        <v>2121</v>
      </c>
      <c r="E872" s="141" t="s">
        <v>2096</v>
      </c>
      <c r="F872" s="141" t="s">
        <v>2097</v>
      </c>
      <c r="G872" s="141" t="s">
        <v>2122</v>
      </c>
    </row>
    <row r="873" spans="1:7" x14ac:dyDescent="0.25">
      <c r="A873" s="141" t="s">
        <v>3519</v>
      </c>
      <c r="B873" s="141" t="s">
        <v>3520</v>
      </c>
      <c r="C873" s="141">
        <v>30</v>
      </c>
      <c r="D873" s="141" t="s">
        <v>2135</v>
      </c>
      <c r="E873" s="141" t="s">
        <v>2096</v>
      </c>
      <c r="F873" s="141" t="s">
        <v>2097</v>
      </c>
      <c r="G873" s="141" t="s">
        <v>2136</v>
      </c>
    </row>
    <row r="874" spans="1:7" x14ac:dyDescent="0.25">
      <c r="A874" s="141" t="s">
        <v>1210</v>
      </c>
      <c r="B874" s="141" t="s">
        <v>3521</v>
      </c>
      <c r="C874" s="141">
        <v>15</v>
      </c>
      <c r="D874" s="141" t="s">
        <v>2095</v>
      </c>
      <c r="E874" s="141" t="s">
        <v>2096</v>
      </c>
      <c r="F874" s="141" t="s">
        <v>2097</v>
      </c>
      <c r="G874" s="141" t="s">
        <v>2098</v>
      </c>
    </row>
    <row r="875" spans="1:7" x14ac:dyDescent="0.25">
      <c r="A875" s="141" t="s">
        <v>3522</v>
      </c>
      <c r="B875" s="141" t="s">
        <v>3523</v>
      </c>
      <c r="C875" s="141">
        <v>5</v>
      </c>
      <c r="D875" s="141" t="s">
        <v>2336</v>
      </c>
      <c r="E875" s="141" t="s">
        <v>2096</v>
      </c>
      <c r="F875" s="141" t="s">
        <v>2097</v>
      </c>
      <c r="G875" s="141" t="s">
        <v>2337</v>
      </c>
    </row>
    <row r="876" spans="1:7" x14ac:dyDescent="0.25">
      <c r="A876" s="141" t="s">
        <v>1204</v>
      </c>
      <c r="B876" s="141" t="s">
        <v>3524</v>
      </c>
      <c r="C876" s="141">
        <v>165</v>
      </c>
      <c r="D876" s="141" t="s">
        <v>2095</v>
      </c>
      <c r="E876" s="141" t="s">
        <v>2096</v>
      </c>
      <c r="F876" s="141" t="s">
        <v>2097</v>
      </c>
      <c r="G876" s="141" t="s">
        <v>2098</v>
      </c>
    </row>
    <row r="877" spans="1:7" x14ac:dyDescent="0.25">
      <c r="A877" s="141" t="s">
        <v>3525</v>
      </c>
      <c r="B877" s="141" t="s">
        <v>3526</v>
      </c>
      <c r="C877" s="141">
        <v>100.81</v>
      </c>
      <c r="D877" s="141" t="s">
        <v>2095</v>
      </c>
      <c r="E877" s="141" t="s">
        <v>2096</v>
      </c>
      <c r="F877" s="141" t="s">
        <v>2097</v>
      </c>
      <c r="G877" s="141" t="s">
        <v>2098</v>
      </c>
    </row>
    <row r="878" spans="1:7" x14ac:dyDescent="0.25">
      <c r="A878" s="141" t="s">
        <v>3527</v>
      </c>
      <c r="B878" s="141" t="s">
        <v>3528</v>
      </c>
      <c r="C878" s="141">
        <v>152</v>
      </c>
      <c r="D878" s="141" t="s">
        <v>2095</v>
      </c>
      <c r="E878" s="141" t="s">
        <v>2096</v>
      </c>
      <c r="F878" s="141" t="s">
        <v>2097</v>
      </c>
      <c r="G878" s="141" t="s">
        <v>2098</v>
      </c>
    </row>
    <row r="879" spans="1:7" x14ac:dyDescent="0.25">
      <c r="A879" s="141" t="s">
        <v>3529</v>
      </c>
      <c r="B879" s="141" t="s">
        <v>3529</v>
      </c>
      <c r="C879" s="141">
        <v>625</v>
      </c>
      <c r="D879" s="141" t="s">
        <v>3061</v>
      </c>
      <c r="E879" s="141" t="s">
        <v>2242</v>
      </c>
      <c r="F879" s="141" t="s">
        <v>2118</v>
      </c>
      <c r="G879" s="141" t="s">
        <v>2122</v>
      </c>
    </row>
    <row r="880" spans="1:7" x14ac:dyDescent="0.25">
      <c r="A880" s="141" t="s">
        <v>3530</v>
      </c>
      <c r="B880" s="141" t="s">
        <v>3531</v>
      </c>
      <c r="C880" s="141">
        <v>2</v>
      </c>
      <c r="D880" s="141" t="s">
        <v>2152</v>
      </c>
      <c r="E880" s="141" t="s">
        <v>2096</v>
      </c>
      <c r="F880" s="141" t="s">
        <v>2097</v>
      </c>
      <c r="G880" s="141" t="s">
        <v>2153</v>
      </c>
    </row>
    <row r="881" spans="1:7" x14ac:dyDescent="0.25">
      <c r="A881" s="141" t="s">
        <v>3532</v>
      </c>
      <c r="B881" s="141" t="s">
        <v>3533</v>
      </c>
      <c r="C881" s="141">
        <v>75</v>
      </c>
      <c r="D881" s="141" t="s">
        <v>2135</v>
      </c>
      <c r="E881" s="141" t="s">
        <v>2096</v>
      </c>
      <c r="F881" s="141" t="s">
        <v>2097</v>
      </c>
      <c r="G881" s="141" t="s">
        <v>2136</v>
      </c>
    </row>
    <row r="882" spans="1:7" x14ac:dyDescent="0.25">
      <c r="A882" s="141" t="s">
        <v>3534</v>
      </c>
      <c r="B882" s="141" t="s">
        <v>3535</v>
      </c>
      <c r="C882" s="141">
        <v>30</v>
      </c>
      <c r="D882" s="141" t="s">
        <v>2095</v>
      </c>
      <c r="E882" s="141" t="s">
        <v>2096</v>
      </c>
      <c r="F882" s="141" t="s">
        <v>2097</v>
      </c>
      <c r="G882" s="141" t="s">
        <v>2098</v>
      </c>
    </row>
    <row r="883" spans="1:7" x14ac:dyDescent="0.25">
      <c r="A883" s="141" t="s">
        <v>3536</v>
      </c>
      <c r="B883" s="141" t="s">
        <v>3537</v>
      </c>
      <c r="C883" s="141">
        <v>40</v>
      </c>
      <c r="D883" s="141" t="s">
        <v>2095</v>
      </c>
      <c r="E883" s="141" t="s">
        <v>2096</v>
      </c>
      <c r="F883" s="141" t="s">
        <v>2097</v>
      </c>
      <c r="G883" s="141" t="s">
        <v>2098</v>
      </c>
    </row>
    <row r="884" spans="1:7" x14ac:dyDescent="0.25">
      <c r="A884" s="141" t="s">
        <v>3538</v>
      </c>
      <c r="B884" s="141" t="s">
        <v>3539</v>
      </c>
      <c r="C884" s="141">
        <v>30</v>
      </c>
      <c r="D884" s="141" t="s">
        <v>2095</v>
      </c>
      <c r="E884" s="141" t="s">
        <v>2096</v>
      </c>
      <c r="F884" s="141" t="s">
        <v>2097</v>
      </c>
      <c r="G884" s="141" t="s">
        <v>2098</v>
      </c>
    </row>
    <row r="885" spans="1:7" x14ac:dyDescent="0.25">
      <c r="A885" s="141" t="s">
        <v>3540</v>
      </c>
      <c r="B885" s="141" t="s">
        <v>2101</v>
      </c>
      <c r="C885" s="141">
        <v>20</v>
      </c>
      <c r="D885" s="141" t="s">
        <v>2601</v>
      </c>
      <c r="E885" s="141" t="s">
        <v>2444</v>
      </c>
      <c r="F885" s="141" t="s">
        <v>2097</v>
      </c>
      <c r="G885" s="141" t="s">
        <v>2098</v>
      </c>
    </row>
    <row r="886" spans="1:7" x14ac:dyDescent="0.25">
      <c r="A886" s="141" t="s">
        <v>1199</v>
      </c>
      <c r="B886" s="141" t="s">
        <v>3541</v>
      </c>
      <c r="C886" s="141">
        <v>46.64</v>
      </c>
      <c r="D886" s="141" t="s">
        <v>2336</v>
      </c>
      <c r="E886" s="141" t="s">
        <v>2096</v>
      </c>
      <c r="F886" s="141" t="s">
        <v>2097</v>
      </c>
      <c r="G886" s="141" t="s">
        <v>2229</v>
      </c>
    </row>
    <row r="887" spans="1:7" x14ac:dyDescent="0.25">
      <c r="A887" s="143" t="s">
        <v>3542</v>
      </c>
      <c r="B887" s="143" t="s">
        <v>3543</v>
      </c>
      <c r="C887" s="143">
        <v>66.599999999999994</v>
      </c>
      <c r="D887" s="141" t="s">
        <v>2173</v>
      </c>
      <c r="E887" s="144" t="s">
        <v>2096</v>
      </c>
      <c r="F887" s="143" t="s">
        <v>2097</v>
      </c>
      <c r="G887" s="141" t="s">
        <v>2174</v>
      </c>
    </row>
    <row r="888" spans="1:7" x14ac:dyDescent="0.25">
      <c r="A888" s="141" t="s">
        <v>3544</v>
      </c>
      <c r="B888" s="141" t="s">
        <v>3545</v>
      </c>
      <c r="C888" s="141">
        <v>44.4</v>
      </c>
      <c r="D888" s="141" t="s">
        <v>2173</v>
      </c>
      <c r="E888" s="141" t="s">
        <v>2096</v>
      </c>
      <c r="F888" s="141" t="s">
        <v>2097</v>
      </c>
      <c r="G888" s="141" t="s">
        <v>2174</v>
      </c>
    </row>
    <row r="889" spans="1:7" x14ac:dyDescent="0.25">
      <c r="A889" s="141" t="s">
        <v>3546</v>
      </c>
      <c r="B889" s="141" t="s">
        <v>3547</v>
      </c>
      <c r="C889" s="141">
        <v>22.2</v>
      </c>
      <c r="D889" s="141" t="s">
        <v>2173</v>
      </c>
      <c r="E889" s="141" t="s">
        <v>2096</v>
      </c>
      <c r="F889" s="141" t="s">
        <v>2097</v>
      </c>
      <c r="G889" s="141" t="s">
        <v>2174</v>
      </c>
    </row>
    <row r="890" spans="1:7" x14ac:dyDescent="0.25">
      <c r="A890" s="141" t="s">
        <v>3548</v>
      </c>
      <c r="B890" s="141" t="s">
        <v>3549</v>
      </c>
      <c r="C890" s="141">
        <v>22.44</v>
      </c>
      <c r="D890" s="141" t="s">
        <v>2173</v>
      </c>
      <c r="E890" s="141" t="s">
        <v>2096</v>
      </c>
      <c r="F890" s="141" t="s">
        <v>2097</v>
      </c>
      <c r="G890" s="141" t="s">
        <v>2174</v>
      </c>
    </row>
    <row r="891" spans="1:7" x14ac:dyDescent="0.25">
      <c r="A891" s="141" t="s">
        <v>3550</v>
      </c>
      <c r="B891" s="141" t="s">
        <v>3551</v>
      </c>
      <c r="C891" s="141">
        <v>4.12</v>
      </c>
      <c r="D891" s="141" t="s">
        <v>2228</v>
      </c>
      <c r="E891" s="141" t="s">
        <v>2096</v>
      </c>
      <c r="F891" s="141" t="s">
        <v>2097</v>
      </c>
      <c r="G891" s="141" t="s">
        <v>2229</v>
      </c>
    </row>
    <row r="892" spans="1:7" x14ac:dyDescent="0.25">
      <c r="A892" s="141" t="s">
        <v>3552</v>
      </c>
      <c r="B892" s="141" t="s">
        <v>2101</v>
      </c>
      <c r="C892" s="141">
        <v>1</v>
      </c>
      <c r="D892" s="141" t="s">
        <v>2336</v>
      </c>
      <c r="E892" s="141" t="s">
        <v>2096</v>
      </c>
      <c r="F892" s="141" t="s">
        <v>2097</v>
      </c>
      <c r="G892" s="141" t="s">
        <v>2337</v>
      </c>
    </row>
    <row r="893" spans="1:7" x14ac:dyDescent="0.25">
      <c r="A893" s="141" t="s">
        <v>3553</v>
      </c>
      <c r="B893" s="141" t="s">
        <v>3554</v>
      </c>
      <c r="C893" s="141">
        <v>12</v>
      </c>
      <c r="D893" s="141" t="s">
        <v>2152</v>
      </c>
      <c r="E893" s="141" t="s">
        <v>2096</v>
      </c>
      <c r="F893" s="141" t="s">
        <v>2097</v>
      </c>
      <c r="G893" s="141" t="s">
        <v>2153</v>
      </c>
    </row>
    <row r="894" spans="1:7" x14ac:dyDescent="0.25">
      <c r="A894" s="141" t="s">
        <v>3555</v>
      </c>
      <c r="B894" s="141" t="s">
        <v>3556</v>
      </c>
      <c r="C894" s="141">
        <v>55</v>
      </c>
      <c r="D894" s="141" t="s">
        <v>2116</v>
      </c>
      <c r="E894" s="141" t="s">
        <v>2096</v>
      </c>
      <c r="F894" s="141" t="s">
        <v>2097</v>
      </c>
      <c r="G894" s="141" t="s">
        <v>2119</v>
      </c>
    </row>
    <row r="895" spans="1:7" x14ac:dyDescent="0.25">
      <c r="A895" s="141" t="s">
        <v>3557</v>
      </c>
      <c r="B895" s="141" t="s">
        <v>3558</v>
      </c>
      <c r="C895" s="141">
        <v>90</v>
      </c>
      <c r="D895" s="141" t="s">
        <v>2108</v>
      </c>
      <c r="E895" s="141" t="s">
        <v>2096</v>
      </c>
      <c r="F895" s="141" t="s">
        <v>2097</v>
      </c>
      <c r="G895" s="141" t="s">
        <v>2109</v>
      </c>
    </row>
    <row r="896" spans="1:7" x14ac:dyDescent="0.25">
      <c r="A896" s="141" t="s">
        <v>3559</v>
      </c>
      <c r="B896" s="141" t="s">
        <v>3560</v>
      </c>
      <c r="C896" s="141">
        <v>38.85</v>
      </c>
      <c r="D896" s="141" t="s">
        <v>2108</v>
      </c>
      <c r="E896" s="141" t="s">
        <v>2096</v>
      </c>
      <c r="F896" s="141" t="s">
        <v>2097</v>
      </c>
      <c r="G896" s="141" t="s">
        <v>2109</v>
      </c>
    </row>
    <row r="897" spans="1:7" x14ac:dyDescent="0.25">
      <c r="A897" s="141" t="s">
        <v>3561</v>
      </c>
      <c r="B897" s="141" t="s">
        <v>3562</v>
      </c>
      <c r="C897" s="141">
        <v>39.94</v>
      </c>
      <c r="D897" s="141" t="s">
        <v>2108</v>
      </c>
      <c r="E897" s="141" t="s">
        <v>2096</v>
      </c>
      <c r="F897" s="141" t="s">
        <v>2097</v>
      </c>
      <c r="G897" s="141" t="s">
        <v>2109</v>
      </c>
    </row>
    <row r="898" spans="1:7" x14ac:dyDescent="0.25">
      <c r="A898" s="141" t="s">
        <v>3563</v>
      </c>
      <c r="B898" s="141" t="s">
        <v>3564</v>
      </c>
      <c r="C898" s="141">
        <v>42.42</v>
      </c>
      <c r="D898" s="141" t="s">
        <v>2108</v>
      </c>
      <c r="E898" s="141" t="s">
        <v>2096</v>
      </c>
      <c r="F898" s="141" t="s">
        <v>2097</v>
      </c>
      <c r="G898" s="141" t="s">
        <v>2109</v>
      </c>
    </row>
    <row r="899" spans="1:7" x14ac:dyDescent="0.25">
      <c r="A899" s="141" t="s">
        <v>3565</v>
      </c>
      <c r="B899" s="141" t="s">
        <v>3566</v>
      </c>
      <c r="C899" s="141">
        <v>52.73</v>
      </c>
      <c r="D899" s="141" t="s">
        <v>2108</v>
      </c>
      <c r="E899" s="141" t="s">
        <v>2096</v>
      </c>
      <c r="F899" s="141" t="s">
        <v>2097</v>
      </c>
      <c r="G899" s="141" t="s">
        <v>2109</v>
      </c>
    </row>
    <row r="900" spans="1:7" x14ac:dyDescent="0.25">
      <c r="A900" s="141" t="s">
        <v>3567</v>
      </c>
      <c r="B900" s="141" t="s">
        <v>2101</v>
      </c>
      <c r="C900" s="141">
        <v>3</v>
      </c>
      <c r="D900" s="141" t="s">
        <v>2102</v>
      </c>
      <c r="E900" s="141" t="s">
        <v>2103</v>
      </c>
      <c r="F900" s="141" t="s">
        <v>2097</v>
      </c>
      <c r="G900" s="141" t="s">
        <v>2098</v>
      </c>
    </row>
    <row r="901" spans="1:7" x14ac:dyDescent="0.25">
      <c r="A901" s="141" t="s">
        <v>1079</v>
      </c>
      <c r="B901" s="141" t="s">
        <v>3568</v>
      </c>
      <c r="C901" s="141">
        <v>66</v>
      </c>
      <c r="D901" s="141" t="s">
        <v>2095</v>
      </c>
      <c r="E901" s="141" t="s">
        <v>2096</v>
      </c>
      <c r="F901" s="141" t="s">
        <v>2097</v>
      </c>
      <c r="G901" s="141" t="s">
        <v>2098</v>
      </c>
    </row>
    <row r="902" spans="1:7" x14ac:dyDescent="0.25">
      <c r="A902" s="141" t="s">
        <v>1076</v>
      </c>
      <c r="B902" s="141" t="s">
        <v>3569</v>
      </c>
      <c r="C902" s="141">
        <v>0.1</v>
      </c>
      <c r="D902" s="141" t="s">
        <v>2228</v>
      </c>
      <c r="E902" s="141" t="s">
        <v>2096</v>
      </c>
      <c r="F902" s="141" t="s">
        <v>2097</v>
      </c>
      <c r="G902" s="141" t="s">
        <v>2229</v>
      </c>
    </row>
    <row r="903" spans="1:7" x14ac:dyDescent="0.25">
      <c r="A903" s="141" t="s">
        <v>3570</v>
      </c>
      <c r="B903" s="141" t="s">
        <v>3570</v>
      </c>
      <c r="C903" s="141">
        <v>57</v>
      </c>
      <c r="D903" s="141" t="s">
        <v>3571</v>
      </c>
      <c r="E903" s="141" t="s">
        <v>2235</v>
      </c>
      <c r="F903" s="141" t="s">
        <v>2118</v>
      </c>
      <c r="G903" s="141" t="s">
        <v>2122</v>
      </c>
    </row>
    <row r="904" spans="1:7" x14ac:dyDescent="0.25">
      <c r="A904" s="141" t="s">
        <v>3572</v>
      </c>
      <c r="B904" s="141" t="s">
        <v>3573</v>
      </c>
      <c r="C904" s="141">
        <v>4</v>
      </c>
      <c r="D904" s="141" t="s">
        <v>2116</v>
      </c>
      <c r="E904" s="141" t="s">
        <v>2096</v>
      </c>
      <c r="F904" s="141" t="s">
        <v>2097</v>
      </c>
      <c r="G904" s="141" t="s">
        <v>2119</v>
      </c>
    </row>
    <row r="905" spans="1:7" x14ac:dyDescent="0.25">
      <c r="A905" s="141" t="s">
        <v>3574</v>
      </c>
      <c r="B905" s="141" t="s">
        <v>2101</v>
      </c>
      <c r="C905" s="141">
        <v>50</v>
      </c>
      <c r="D905" s="141" t="s">
        <v>2541</v>
      </c>
      <c r="E905" s="141" t="s">
        <v>2150</v>
      </c>
      <c r="F905" s="141" t="s">
        <v>2097</v>
      </c>
      <c r="G905" s="141" t="s">
        <v>2122</v>
      </c>
    </row>
    <row r="906" spans="1:7" x14ac:dyDescent="0.25">
      <c r="A906" s="141" t="s">
        <v>3575</v>
      </c>
      <c r="B906" s="141" t="s">
        <v>2101</v>
      </c>
      <c r="C906" s="141">
        <v>50</v>
      </c>
      <c r="D906" s="141" t="s">
        <v>2541</v>
      </c>
      <c r="E906" s="141" t="s">
        <v>2150</v>
      </c>
      <c r="F906" s="141" t="s">
        <v>2097</v>
      </c>
      <c r="G906" s="141" t="s">
        <v>2122</v>
      </c>
    </row>
    <row r="907" spans="1:7" x14ac:dyDescent="0.25">
      <c r="A907" s="141" t="s">
        <v>3576</v>
      </c>
      <c r="B907" s="141" t="s">
        <v>3577</v>
      </c>
      <c r="C907" s="141">
        <v>4.05</v>
      </c>
      <c r="D907" s="141" t="s">
        <v>2228</v>
      </c>
      <c r="E907" s="141" t="s">
        <v>2096</v>
      </c>
      <c r="F907" s="141" t="s">
        <v>2097</v>
      </c>
      <c r="G907" s="141" t="s">
        <v>2229</v>
      </c>
    </row>
    <row r="908" spans="1:7" x14ac:dyDescent="0.25">
      <c r="A908" s="141" t="s">
        <v>3578</v>
      </c>
      <c r="B908" s="141" t="s">
        <v>2101</v>
      </c>
      <c r="C908" s="142">
        <v>42.7</v>
      </c>
      <c r="D908" s="141" t="s">
        <v>2228</v>
      </c>
      <c r="E908" s="141" t="s">
        <v>2096</v>
      </c>
      <c r="F908" s="141" t="s">
        <v>2097</v>
      </c>
      <c r="G908" s="141" t="s">
        <v>2229</v>
      </c>
    </row>
    <row r="909" spans="1:7" x14ac:dyDescent="0.25">
      <c r="A909" s="141" t="s">
        <v>3579</v>
      </c>
      <c r="B909" s="141" t="s">
        <v>2101</v>
      </c>
      <c r="C909" s="141">
        <v>16</v>
      </c>
      <c r="D909" s="141" t="s">
        <v>2681</v>
      </c>
      <c r="E909" s="141" t="s">
        <v>2150</v>
      </c>
      <c r="F909" s="141" t="s">
        <v>2097</v>
      </c>
      <c r="G909" s="141" t="s">
        <v>2109</v>
      </c>
    </row>
    <row r="910" spans="1:7" x14ac:dyDescent="0.25">
      <c r="A910" s="141" t="s">
        <v>3580</v>
      </c>
      <c r="B910" s="141" t="s">
        <v>2101</v>
      </c>
      <c r="C910" s="141">
        <v>16</v>
      </c>
      <c r="D910" s="141" t="s">
        <v>2681</v>
      </c>
      <c r="E910" s="141" t="s">
        <v>2150</v>
      </c>
      <c r="F910" s="141" t="s">
        <v>2097</v>
      </c>
      <c r="G910" s="141" t="s">
        <v>2109</v>
      </c>
    </row>
    <row r="911" spans="1:7" x14ac:dyDescent="0.25">
      <c r="A911" s="141" t="s">
        <v>3581</v>
      </c>
      <c r="B911" s="141" t="s">
        <v>2101</v>
      </c>
      <c r="C911" s="141">
        <v>16</v>
      </c>
      <c r="D911" s="141" t="s">
        <v>2681</v>
      </c>
      <c r="E911" s="141" t="s">
        <v>2150</v>
      </c>
      <c r="F911" s="141" t="s">
        <v>2097</v>
      </c>
      <c r="G911" s="141" t="s">
        <v>2109</v>
      </c>
    </row>
    <row r="912" spans="1:7" x14ac:dyDescent="0.25">
      <c r="A912" s="141" t="s">
        <v>3582</v>
      </c>
      <c r="B912" s="141" t="s">
        <v>2101</v>
      </c>
      <c r="C912" s="141">
        <v>16</v>
      </c>
      <c r="D912" s="141" t="s">
        <v>2681</v>
      </c>
      <c r="E912" s="141" t="s">
        <v>2150</v>
      </c>
      <c r="F912" s="141" t="s">
        <v>2097</v>
      </c>
      <c r="G912" s="141" t="s">
        <v>2109</v>
      </c>
    </row>
    <row r="913" spans="1:7" x14ac:dyDescent="0.25">
      <c r="A913" s="141" t="s">
        <v>3583</v>
      </c>
      <c r="B913" s="141" t="s">
        <v>2101</v>
      </c>
      <c r="C913" s="141">
        <v>16</v>
      </c>
      <c r="D913" s="141" t="s">
        <v>2681</v>
      </c>
      <c r="E913" s="141" t="s">
        <v>2150</v>
      </c>
      <c r="F913" s="141" t="s">
        <v>2097</v>
      </c>
      <c r="G913" s="141" t="s">
        <v>2109</v>
      </c>
    </row>
    <row r="914" spans="1:7" x14ac:dyDescent="0.25">
      <c r="A914" s="141" t="s">
        <v>3584</v>
      </c>
      <c r="B914" s="141" t="s">
        <v>2101</v>
      </c>
      <c r="C914" s="141">
        <v>16</v>
      </c>
      <c r="D914" s="141" t="s">
        <v>2681</v>
      </c>
      <c r="E914" s="141" t="s">
        <v>2150</v>
      </c>
      <c r="F914" s="141" t="s">
        <v>2097</v>
      </c>
      <c r="G914" s="141" t="s">
        <v>2109</v>
      </c>
    </row>
    <row r="915" spans="1:7" x14ac:dyDescent="0.25">
      <c r="A915" s="141" t="s">
        <v>3585</v>
      </c>
      <c r="B915" s="141" t="s">
        <v>2101</v>
      </c>
      <c r="C915" s="141">
        <v>2</v>
      </c>
      <c r="D915" s="141" t="s">
        <v>2336</v>
      </c>
      <c r="E915" s="141" t="s">
        <v>2096</v>
      </c>
      <c r="F915" s="141" t="s">
        <v>2097</v>
      </c>
      <c r="G915" s="141" t="s">
        <v>2337</v>
      </c>
    </row>
    <row r="916" spans="1:7" x14ac:dyDescent="0.25">
      <c r="A916" s="141" t="s">
        <v>3586</v>
      </c>
      <c r="B916" s="141" t="s">
        <v>3587</v>
      </c>
      <c r="C916" s="141">
        <v>3.9</v>
      </c>
      <c r="D916" s="141" t="s">
        <v>2667</v>
      </c>
      <c r="E916" s="141" t="s">
        <v>2096</v>
      </c>
      <c r="F916" s="141" t="s">
        <v>2097</v>
      </c>
      <c r="G916" s="141" t="s">
        <v>2668</v>
      </c>
    </row>
    <row r="917" spans="1:7" x14ac:dyDescent="0.25">
      <c r="A917" s="141" t="s">
        <v>1073</v>
      </c>
      <c r="B917" s="141" t="s">
        <v>3588</v>
      </c>
      <c r="C917" s="141">
        <v>12</v>
      </c>
      <c r="D917" s="141" t="s">
        <v>2116</v>
      </c>
      <c r="E917" s="141" t="s">
        <v>2096</v>
      </c>
      <c r="F917" s="141" t="s">
        <v>2097</v>
      </c>
      <c r="G917" s="141" t="s">
        <v>2119</v>
      </c>
    </row>
    <row r="918" spans="1:7" x14ac:dyDescent="0.25">
      <c r="A918" s="141" t="s">
        <v>3589</v>
      </c>
      <c r="B918" s="141" t="s">
        <v>3590</v>
      </c>
      <c r="C918" s="141">
        <v>6.31</v>
      </c>
      <c r="D918" s="141" t="s">
        <v>2173</v>
      </c>
      <c r="E918" s="141" t="s">
        <v>2096</v>
      </c>
      <c r="F918" s="141" t="s">
        <v>2097</v>
      </c>
      <c r="G918" s="141" t="s">
        <v>2174</v>
      </c>
    </row>
    <row r="919" spans="1:7" x14ac:dyDescent="0.25">
      <c r="A919" s="141" t="s">
        <v>3591</v>
      </c>
      <c r="B919" s="141" t="s">
        <v>3592</v>
      </c>
      <c r="C919" s="141">
        <v>9</v>
      </c>
      <c r="D919" s="141" t="s">
        <v>2173</v>
      </c>
      <c r="E919" s="141" t="s">
        <v>2096</v>
      </c>
      <c r="F919" s="141" t="s">
        <v>2097</v>
      </c>
      <c r="G919" s="141" t="s">
        <v>2174</v>
      </c>
    </row>
    <row r="920" spans="1:7" x14ac:dyDescent="0.25">
      <c r="A920" s="141" t="s">
        <v>3593</v>
      </c>
      <c r="B920" s="141" t="s">
        <v>3594</v>
      </c>
      <c r="C920" s="141">
        <v>3.35</v>
      </c>
      <c r="D920" s="141" t="s">
        <v>2173</v>
      </c>
      <c r="E920" s="141" t="s">
        <v>2096</v>
      </c>
      <c r="F920" s="141" t="s">
        <v>2097</v>
      </c>
      <c r="G920" s="141" t="s">
        <v>2174</v>
      </c>
    </row>
    <row r="921" spans="1:7" x14ac:dyDescent="0.25">
      <c r="A921" s="141" t="s">
        <v>3595</v>
      </c>
      <c r="B921" s="141" t="s">
        <v>3596</v>
      </c>
      <c r="C921" s="141">
        <v>4.07</v>
      </c>
      <c r="D921" s="141" t="s">
        <v>2173</v>
      </c>
      <c r="E921" s="141" t="s">
        <v>2096</v>
      </c>
      <c r="F921" s="141" t="s">
        <v>2097</v>
      </c>
      <c r="G921" s="141" t="s">
        <v>2174</v>
      </c>
    </row>
    <row r="922" spans="1:7" x14ac:dyDescent="0.25">
      <c r="A922" s="141" t="s">
        <v>3597</v>
      </c>
      <c r="B922" s="141" t="s">
        <v>3598</v>
      </c>
      <c r="C922" s="141">
        <v>3.86</v>
      </c>
      <c r="D922" s="141" t="s">
        <v>2173</v>
      </c>
      <c r="E922" s="141" t="s">
        <v>2096</v>
      </c>
      <c r="F922" s="141" t="s">
        <v>2097</v>
      </c>
      <c r="G922" s="141" t="s">
        <v>2174</v>
      </c>
    </row>
    <row r="923" spans="1:7" x14ac:dyDescent="0.25">
      <c r="A923" s="141" t="s">
        <v>3599</v>
      </c>
      <c r="B923" s="141" t="s">
        <v>3600</v>
      </c>
      <c r="C923" s="141">
        <v>6.77</v>
      </c>
      <c r="D923" s="141" t="s">
        <v>2173</v>
      </c>
      <c r="E923" s="141" t="s">
        <v>2096</v>
      </c>
      <c r="F923" s="141" t="s">
        <v>2097</v>
      </c>
      <c r="G923" s="141" t="s">
        <v>2174</v>
      </c>
    </row>
    <row r="924" spans="1:7" x14ac:dyDescent="0.25">
      <c r="A924" s="141" t="s">
        <v>3601</v>
      </c>
      <c r="B924" s="141" t="s">
        <v>3602</v>
      </c>
      <c r="C924" s="141">
        <v>6.9</v>
      </c>
      <c r="D924" s="141" t="s">
        <v>2667</v>
      </c>
      <c r="E924" s="141" t="s">
        <v>2096</v>
      </c>
      <c r="F924" s="141" t="s">
        <v>2097</v>
      </c>
      <c r="G924" s="141" t="s">
        <v>2668</v>
      </c>
    </row>
    <row r="925" spans="1:7" x14ac:dyDescent="0.25">
      <c r="A925" s="141" t="s">
        <v>3603</v>
      </c>
      <c r="B925" s="141" t="s">
        <v>3604</v>
      </c>
      <c r="C925" s="141">
        <v>55</v>
      </c>
      <c r="D925" s="141" t="s">
        <v>2166</v>
      </c>
      <c r="E925" s="141" t="s">
        <v>2096</v>
      </c>
      <c r="F925" s="141" t="s">
        <v>2097</v>
      </c>
      <c r="G925" s="141" t="s">
        <v>2122</v>
      </c>
    </row>
    <row r="926" spans="1:7" x14ac:dyDescent="0.25">
      <c r="A926" s="141" t="s">
        <v>3605</v>
      </c>
      <c r="B926" s="141" t="s">
        <v>3606</v>
      </c>
      <c r="C926" s="141">
        <v>55</v>
      </c>
      <c r="D926" s="141" t="s">
        <v>2166</v>
      </c>
      <c r="E926" s="141" t="s">
        <v>2096</v>
      </c>
      <c r="F926" s="141" t="s">
        <v>2097</v>
      </c>
      <c r="G926" s="141" t="s">
        <v>2122</v>
      </c>
    </row>
    <row r="927" spans="1:7" x14ac:dyDescent="0.25">
      <c r="A927" s="141" t="s">
        <v>3607</v>
      </c>
      <c r="B927" s="141" t="s">
        <v>3608</v>
      </c>
      <c r="C927" s="141">
        <v>55</v>
      </c>
      <c r="D927" s="141" t="s">
        <v>2166</v>
      </c>
      <c r="E927" s="141" t="s">
        <v>2096</v>
      </c>
      <c r="F927" s="141" t="s">
        <v>2097</v>
      </c>
      <c r="G927" s="141" t="s">
        <v>2122</v>
      </c>
    </row>
    <row r="928" spans="1:7" x14ac:dyDescent="0.25">
      <c r="A928" s="141" t="s">
        <v>3609</v>
      </c>
      <c r="B928" s="141" t="s">
        <v>3610</v>
      </c>
      <c r="C928" s="141">
        <v>4.5999999999999996</v>
      </c>
      <c r="D928" s="141" t="s">
        <v>2336</v>
      </c>
      <c r="E928" s="141" t="s">
        <v>2096</v>
      </c>
      <c r="F928" s="141" t="s">
        <v>2097</v>
      </c>
      <c r="G928" s="141" t="s">
        <v>2337</v>
      </c>
    </row>
    <row r="929" spans="1:7" x14ac:dyDescent="0.25">
      <c r="A929" s="141" t="s">
        <v>3611</v>
      </c>
      <c r="B929" s="141" t="s">
        <v>3612</v>
      </c>
      <c r="C929" s="141">
        <v>27.87</v>
      </c>
      <c r="D929" s="141" t="s">
        <v>2173</v>
      </c>
      <c r="E929" s="141" t="s">
        <v>2096</v>
      </c>
      <c r="F929" s="141" t="s">
        <v>2097</v>
      </c>
      <c r="G929" s="141" t="s">
        <v>2174</v>
      </c>
    </row>
    <row r="930" spans="1:7" x14ac:dyDescent="0.25">
      <c r="A930" s="141" t="s">
        <v>3613</v>
      </c>
      <c r="B930" s="141" t="s">
        <v>3614</v>
      </c>
      <c r="C930" s="141">
        <v>3.5</v>
      </c>
      <c r="D930" s="141" t="s">
        <v>2173</v>
      </c>
      <c r="E930" s="141" t="s">
        <v>2096</v>
      </c>
      <c r="F930" s="141" t="s">
        <v>2097</v>
      </c>
      <c r="G930" s="141" t="s">
        <v>2174</v>
      </c>
    </row>
    <row r="931" spans="1:7" x14ac:dyDescent="0.25">
      <c r="A931" s="141" t="s">
        <v>3615</v>
      </c>
      <c r="B931" s="141" t="s">
        <v>2101</v>
      </c>
      <c r="C931" s="141">
        <v>13.5</v>
      </c>
      <c r="D931" s="141" t="s">
        <v>2095</v>
      </c>
      <c r="E931" s="141" t="s">
        <v>2096</v>
      </c>
      <c r="F931" s="141" t="s">
        <v>2097</v>
      </c>
      <c r="G931" s="141" t="s">
        <v>2098</v>
      </c>
    </row>
    <row r="932" spans="1:7" x14ac:dyDescent="0.25">
      <c r="A932" s="141" t="s">
        <v>3616</v>
      </c>
      <c r="B932" s="141" t="s">
        <v>3617</v>
      </c>
      <c r="C932" s="141">
        <v>3</v>
      </c>
      <c r="D932" s="141" t="s">
        <v>2095</v>
      </c>
      <c r="E932" s="141" t="s">
        <v>2096</v>
      </c>
      <c r="F932" s="141" t="s">
        <v>2097</v>
      </c>
      <c r="G932" s="141" t="s">
        <v>2098</v>
      </c>
    </row>
    <row r="933" spans="1:7" x14ac:dyDescent="0.25">
      <c r="A933" s="145" t="s">
        <v>3618</v>
      </c>
      <c r="B933" s="150" t="s">
        <v>3619</v>
      </c>
      <c r="C933" s="143">
        <v>3</v>
      </c>
      <c r="D933" s="141" t="s">
        <v>2095</v>
      </c>
      <c r="E933" s="144" t="s">
        <v>2096</v>
      </c>
      <c r="F933" s="143" t="s">
        <v>2097</v>
      </c>
      <c r="G933" s="141" t="s">
        <v>2098</v>
      </c>
    </row>
    <row r="934" spans="1:7" x14ac:dyDescent="0.25">
      <c r="A934" s="141" t="s">
        <v>3620</v>
      </c>
      <c r="B934" s="141" t="s">
        <v>3621</v>
      </c>
      <c r="C934" s="141">
        <v>1.5</v>
      </c>
      <c r="D934" s="141" t="s">
        <v>2095</v>
      </c>
      <c r="E934" s="141" t="s">
        <v>2096</v>
      </c>
      <c r="F934" s="141" t="s">
        <v>2097</v>
      </c>
      <c r="G934" s="141" t="s">
        <v>2098</v>
      </c>
    </row>
    <row r="935" spans="1:7" x14ac:dyDescent="0.25">
      <c r="A935" s="141" t="s">
        <v>3622</v>
      </c>
      <c r="B935" s="141" t="s">
        <v>3623</v>
      </c>
      <c r="C935" s="141">
        <v>20</v>
      </c>
      <c r="D935" s="141" t="s">
        <v>2095</v>
      </c>
      <c r="E935" s="141" t="s">
        <v>2096</v>
      </c>
      <c r="F935" s="141" t="s">
        <v>2097</v>
      </c>
      <c r="G935" s="141" t="s">
        <v>2098</v>
      </c>
    </row>
    <row r="936" spans="1:7" x14ac:dyDescent="0.25">
      <c r="A936" s="141" t="s">
        <v>3624</v>
      </c>
      <c r="B936" s="141" t="s">
        <v>3625</v>
      </c>
      <c r="C936" s="141">
        <v>3</v>
      </c>
      <c r="D936" s="141" t="s">
        <v>2095</v>
      </c>
      <c r="E936" s="141" t="s">
        <v>2096</v>
      </c>
      <c r="F936" s="141" t="s">
        <v>2097</v>
      </c>
      <c r="G936" s="141" t="s">
        <v>2098</v>
      </c>
    </row>
    <row r="937" spans="1:7" x14ac:dyDescent="0.25">
      <c r="A937" s="141" t="s">
        <v>3626</v>
      </c>
      <c r="B937" s="141" t="s">
        <v>2101</v>
      </c>
      <c r="C937" s="141">
        <v>2</v>
      </c>
      <c r="D937" s="141" t="s">
        <v>2095</v>
      </c>
      <c r="E937" s="141" t="s">
        <v>2096</v>
      </c>
      <c r="F937" s="141" t="s">
        <v>2097</v>
      </c>
      <c r="G937" s="141" t="s">
        <v>2098</v>
      </c>
    </row>
    <row r="938" spans="1:7" x14ac:dyDescent="0.25">
      <c r="A938" s="141" t="s">
        <v>3627</v>
      </c>
      <c r="B938" s="141" t="s">
        <v>3628</v>
      </c>
      <c r="C938" s="141">
        <v>265</v>
      </c>
      <c r="D938" s="141" t="s">
        <v>2173</v>
      </c>
      <c r="E938" s="141" t="s">
        <v>2096</v>
      </c>
      <c r="F938" s="141" t="s">
        <v>2097</v>
      </c>
      <c r="G938" s="141" t="s">
        <v>2174</v>
      </c>
    </row>
    <row r="939" spans="1:7" x14ac:dyDescent="0.25">
      <c r="A939" s="141" t="s">
        <v>3629</v>
      </c>
      <c r="B939" s="141" t="s">
        <v>3630</v>
      </c>
      <c r="C939" s="141">
        <v>96</v>
      </c>
      <c r="D939" s="141" t="s">
        <v>2166</v>
      </c>
      <c r="E939" s="141" t="s">
        <v>2096</v>
      </c>
      <c r="F939" s="141" t="s">
        <v>2097</v>
      </c>
      <c r="G939" s="141" t="s">
        <v>2122</v>
      </c>
    </row>
    <row r="940" spans="1:7" x14ac:dyDescent="0.25">
      <c r="A940" s="141" t="s">
        <v>3631</v>
      </c>
      <c r="B940" s="141" t="s">
        <v>3632</v>
      </c>
      <c r="C940" s="141">
        <v>3.8</v>
      </c>
      <c r="D940" s="141" t="s">
        <v>2116</v>
      </c>
      <c r="E940" s="141" t="s">
        <v>2096</v>
      </c>
      <c r="F940" s="141" t="s">
        <v>2097</v>
      </c>
      <c r="G940" s="141" t="s">
        <v>2119</v>
      </c>
    </row>
    <row r="941" spans="1:7" x14ac:dyDescent="0.25">
      <c r="A941" s="141" t="s">
        <v>1068</v>
      </c>
      <c r="B941" s="141" t="s">
        <v>3633</v>
      </c>
      <c r="C941" s="141">
        <v>2</v>
      </c>
      <c r="D941" s="141" t="s">
        <v>2336</v>
      </c>
      <c r="E941" s="141" t="s">
        <v>2096</v>
      </c>
      <c r="F941" s="141" t="s">
        <v>2097</v>
      </c>
      <c r="G941" s="141" t="s">
        <v>2337</v>
      </c>
    </row>
    <row r="942" spans="1:7" x14ac:dyDescent="0.25">
      <c r="A942" s="141" t="s">
        <v>1064</v>
      </c>
      <c r="B942" s="141" t="s">
        <v>3634</v>
      </c>
      <c r="C942" s="141">
        <v>1</v>
      </c>
      <c r="D942" s="141" t="s">
        <v>2667</v>
      </c>
      <c r="E942" s="141" t="s">
        <v>2096</v>
      </c>
      <c r="F942" s="141" t="s">
        <v>2097</v>
      </c>
      <c r="G942" s="141" t="s">
        <v>2668</v>
      </c>
    </row>
    <row r="943" spans="1:7" x14ac:dyDescent="0.25">
      <c r="A943" s="141" t="s">
        <v>1059</v>
      </c>
      <c r="B943" s="141" t="s">
        <v>3635</v>
      </c>
      <c r="C943" s="141">
        <v>1</v>
      </c>
      <c r="D943" s="141" t="s">
        <v>2667</v>
      </c>
      <c r="E943" s="141" t="s">
        <v>2096</v>
      </c>
      <c r="F943" s="141" t="s">
        <v>2097</v>
      </c>
      <c r="G943" s="141" t="s">
        <v>2668</v>
      </c>
    </row>
    <row r="944" spans="1:7" x14ac:dyDescent="0.25">
      <c r="A944" s="141" t="s">
        <v>1054</v>
      </c>
      <c r="B944" s="141" t="s">
        <v>3636</v>
      </c>
      <c r="C944" s="141">
        <v>20</v>
      </c>
      <c r="D944" s="141" t="s">
        <v>2095</v>
      </c>
      <c r="E944" s="141" t="s">
        <v>2096</v>
      </c>
      <c r="F944" s="141" t="s">
        <v>2097</v>
      </c>
      <c r="G944" s="141" t="s">
        <v>2098</v>
      </c>
    </row>
    <row r="945" spans="1:7" x14ac:dyDescent="0.25">
      <c r="A945" s="141" t="s">
        <v>3637</v>
      </c>
      <c r="B945" s="141" t="s">
        <v>3638</v>
      </c>
      <c r="C945" s="141">
        <v>3.13</v>
      </c>
      <c r="D945" s="141" t="s">
        <v>2116</v>
      </c>
      <c r="E945" s="141" t="s">
        <v>2096</v>
      </c>
      <c r="F945" s="141" t="s">
        <v>2097</v>
      </c>
      <c r="G945" s="141" t="s">
        <v>2119</v>
      </c>
    </row>
    <row r="946" spans="1:7" x14ac:dyDescent="0.25">
      <c r="A946" s="141" t="s">
        <v>3639</v>
      </c>
      <c r="B946" s="141" t="s">
        <v>3640</v>
      </c>
      <c r="C946" s="141">
        <v>28.1</v>
      </c>
      <c r="D946" s="141" t="s">
        <v>2336</v>
      </c>
      <c r="E946" s="141" t="s">
        <v>2096</v>
      </c>
      <c r="F946" s="141" t="s">
        <v>2097</v>
      </c>
      <c r="G946" s="141" t="s">
        <v>2337</v>
      </c>
    </row>
    <row r="947" spans="1:7" x14ac:dyDescent="0.25">
      <c r="A947" s="141" t="s">
        <v>3641</v>
      </c>
      <c r="B947" s="141" t="s">
        <v>3642</v>
      </c>
      <c r="C947" s="141">
        <v>0.4</v>
      </c>
      <c r="D947" s="141" t="s">
        <v>2152</v>
      </c>
      <c r="E947" s="141" t="s">
        <v>2096</v>
      </c>
      <c r="F947" s="141" t="s">
        <v>2097</v>
      </c>
      <c r="G947" s="141" t="s">
        <v>2153</v>
      </c>
    </row>
    <row r="948" spans="1:7" x14ac:dyDescent="0.25">
      <c r="A948" s="141" t="s">
        <v>3643</v>
      </c>
      <c r="B948" s="141" t="s">
        <v>3644</v>
      </c>
      <c r="C948" s="141">
        <v>8</v>
      </c>
      <c r="D948" s="141" t="s">
        <v>2336</v>
      </c>
      <c r="E948" s="141" t="s">
        <v>2096</v>
      </c>
      <c r="F948" s="141" t="s">
        <v>2097</v>
      </c>
      <c r="G948" s="141" t="s">
        <v>2337</v>
      </c>
    </row>
    <row r="949" spans="1:7" x14ac:dyDescent="0.25">
      <c r="A949" s="141" t="s">
        <v>3645</v>
      </c>
      <c r="B949" s="141" t="s">
        <v>2101</v>
      </c>
      <c r="C949" s="141">
        <v>5.6</v>
      </c>
      <c r="D949" s="141" t="s">
        <v>2336</v>
      </c>
      <c r="E949" s="141" t="s">
        <v>2096</v>
      </c>
      <c r="F949" s="141" t="s">
        <v>2097</v>
      </c>
      <c r="G949" s="141" t="s">
        <v>2337</v>
      </c>
    </row>
    <row r="950" spans="1:7" x14ac:dyDescent="0.25">
      <c r="A950" s="141" t="s">
        <v>3646</v>
      </c>
      <c r="B950" s="141" t="s">
        <v>2101</v>
      </c>
      <c r="C950" s="141">
        <v>44</v>
      </c>
      <c r="D950" s="141" t="s">
        <v>3051</v>
      </c>
      <c r="E950" s="141" t="s">
        <v>2103</v>
      </c>
      <c r="F950" s="141" t="s">
        <v>2097</v>
      </c>
      <c r="G950" s="141" t="s">
        <v>2140</v>
      </c>
    </row>
    <row r="951" spans="1:7" x14ac:dyDescent="0.25">
      <c r="A951" s="141" t="s">
        <v>3647</v>
      </c>
      <c r="B951" s="141" t="s">
        <v>2101</v>
      </c>
      <c r="C951" s="141">
        <v>55</v>
      </c>
      <c r="D951" s="141" t="s">
        <v>3051</v>
      </c>
      <c r="E951" s="141" t="s">
        <v>2103</v>
      </c>
      <c r="F951" s="141" t="s">
        <v>2097</v>
      </c>
      <c r="G951" s="141" t="s">
        <v>2140</v>
      </c>
    </row>
    <row r="952" spans="1:7" x14ac:dyDescent="0.25">
      <c r="A952" s="141" t="s">
        <v>1050</v>
      </c>
      <c r="B952" s="141" t="s">
        <v>3648</v>
      </c>
      <c r="C952" s="141">
        <v>20</v>
      </c>
      <c r="D952" s="141" t="s">
        <v>2095</v>
      </c>
      <c r="E952" s="141" t="s">
        <v>2096</v>
      </c>
      <c r="F952" s="141" t="s">
        <v>2097</v>
      </c>
      <c r="G952" s="141" t="s">
        <v>2098</v>
      </c>
    </row>
    <row r="953" spans="1:7" x14ac:dyDescent="0.25">
      <c r="A953" s="141" t="s">
        <v>1044</v>
      </c>
      <c r="B953" s="141" t="s">
        <v>3649</v>
      </c>
      <c r="C953" s="141">
        <v>19.75</v>
      </c>
      <c r="D953" s="141" t="s">
        <v>2095</v>
      </c>
      <c r="E953" s="141" t="s">
        <v>2096</v>
      </c>
      <c r="F953" s="141" t="s">
        <v>2097</v>
      </c>
      <c r="G953" s="141" t="s">
        <v>2098</v>
      </c>
    </row>
    <row r="954" spans="1:7" x14ac:dyDescent="0.25">
      <c r="A954" s="141" t="s">
        <v>1040</v>
      </c>
      <c r="B954" s="141" t="s">
        <v>3650</v>
      </c>
      <c r="C954" s="141">
        <v>5.8</v>
      </c>
      <c r="D954" s="141" t="s">
        <v>2152</v>
      </c>
      <c r="E954" s="141" t="s">
        <v>2096</v>
      </c>
      <c r="F954" s="141" t="s">
        <v>2097</v>
      </c>
      <c r="G954" s="141" t="s">
        <v>2153</v>
      </c>
    </row>
    <row r="955" spans="1:7" x14ac:dyDescent="0.25">
      <c r="A955" s="141" t="s">
        <v>3651</v>
      </c>
      <c r="B955" s="141" t="s">
        <v>3652</v>
      </c>
      <c r="C955" s="141">
        <v>78</v>
      </c>
      <c r="D955" s="141" t="s">
        <v>2121</v>
      </c>
      <c r="E955" s="141" t="s">
        <v>2096</v>
      </c>
      <c r="F955" s="141" t="s">
        <v>2097</v>
      </c>
      <c r="G955" s="141" t="s">
        <v>2122</v>
      </c>
    </row>
    <row r="956" spans="1:7" x14ac:dyDescent="0.25">
      <c r="A956" s="141" t="s">
        <v>3653</v>
      </c>
      <c r="B956" s="141" t="s">
        <v>3654</v>
      </c>
      <c r="C956" s="141">
        <v>78.11</v>
      </c>
      <c r="D956" s="141" t="s">
        <v>2121</v>
      </c>
      <c r="E956" s="141" t="s">
        <v>2096</v>
      </c>
      <c r="F956" s="141" t="s">
        <v>2097</v>
      </c>
      <c r="G956" s="141" t="s">
        <v>2122</v>
      </c>
    </row>
    <row r="957" spans="1:7" x14ac:dyDescent="0.25">
      <c r="A957" s="141" t="s">
        <v>3655</v>
      </c>
      <c r="B957" s="141" t="s">
        <v>3656</v>
      </c>
      <c r="C957" s="141">
        <v>81.41</v>
      </c>
      <c r="D957" s="141" t="s">
        <v>2121</v>
      </c>
      <c r="E957" s="141" t="s">
        <v>2096</v>
      </c>
      <c r="F957" s="141" t="s">
        <v>2097</v>
      </c>
      <c r="G957" s="141" t="s">
        <v>2122</v>
      </c>
    </row>
    <row r="958" spans="1:7" x14ac:dyDescent="0.25">
      <c r="A958" s="141" t="s">
        <v>3657</v>
      </c>
      <c r="B958" s="141" t="s">
        <v>3658</v>
      </c>
      <c r="C958" s="141">
        <v>81.44</v>
      </c>
      <c r="D958" s="141" t="s">
        <v>2121</v>
      </c>
      <c r="E958" s="141" t="s">
        <v>2096</v>
      </c>
      <c r="F958" s="141" t="s">
        <v>2097</v>
      </c>
      <c r="G958" s="141" t="s">
        <v>2229</v>
      </c>
    </row>
    <row r="959" spans="1:7" x14ac:dyDescent="0.25">
      <c r="A959" s="141" t="s">
        <v>3659</v>
      </c>
      <c r="B959" s="141" t="s">
        <v>3660</v>
      </c>
      <c r="C959" s="141">
        <v>25.2</v>
      </c>
      <c r="D959" s="141" t="s">
        <v>2272</v>
      </c>
      <c r="E959" s="141" t="s">
        <v>2096</v>
      </c>
      <c r="F959" s="141" t="s">
        <v>2097</v>
      </c>
      <c r="G959" s="141" t="s">
        <v>2273</v>
      </c>
    </row>
    <row r="960" spans="1:7" x14ac:dyDescent="0.25">
      <c r="A960" s="141" t="s">
        <v>3661</v>
      </c>
      <c r="B960" s="141" t="s">
        <v>3662</v>
      </c>
      <c r="C960" s="141">
        <v>0.5</v>
      </c>
      <c r="D960" s="141" t="s">
        <v>2116</v>
      </c>
      <c r="E960" s="141" t="s">
        <v>2096</v>
      </c>
      <c r="F960" s="141" t="s">
        <v>2097</v>
      </c>
      <c r="G960" s="141" t="s">
        <v>2119</v>
      </c>
    </row>
    <row r="961" spans="1:7" x14ac:dyDescent="0.25">
      <c r="A961" s="141" t="s">
        <v>1034</v>
      </c>
      <c r="B961" s="141" t="s">
        <v>3663</v>
      </c>
      <c r="C961" s="141">
        <v>1.5</v>
      </c>
      <c r="D961" s="141" t="s">
        <v>2095</v>
      </c>
      <c r="E961" s="141" t="s">
        <v>2096</v>
      </c>
      <c r="F961" s="141" t="s">
        <v>2097</v>
      </c>
      <c r="G961" s="141" t="s">
        <v>2098</v>
      </c>
    </row>
    <row r="962" spans="1:7" x14ac:dyDescent="0.25">
      <c r="A962" s="141" t="s">
        <v>3664</v>
      </c>
      <c r="B962" s="141" t="s">
        <v>2101</v>
      </c>
      <c r="C962" s="141">
        <v>12.9</v>
      </c>
      <c r="D962" s="141" t="s">
        <v>2681</v>
      </c>
      <c r="E962" s="141" t="s">
        <v>2150</v>
      </c>
      <c r="F962" s="141" t="s">
        <v>2097</v>
      </c>
      <c r="G962" s="141" t="s">
        <v>2109</v>
      </c>
    </row>
    <row r="963" spans="1:7" x14ac:dyDescent="0.25">
      <c r="A963" s="141" t="s">
        <v>3665</v>
      </c>
      <c r="B963" s="141" t="s">
        <v>2101</v>
      </c>
      <c r="C963" s="141">
        <v>12.9</v>
      </c>
      <c r="D963" s="141" t="s">
        <v>2681</v>
      </c>
      <c r="E963" s="141" t="s">
        <v>2150</v>
      </c>
      <c r="F963" s="141" t="s">
        <v>2097</v>
      </c>
      <c r="G963" s="141" t="s">
        <v>2109</v>
      </c>
    </row>
    <row r="964" spans="1:7" x14ac:dyDescent="0.25">
      <c r="A964" s="141" t="s">
        <v>3666</v>
      </c>
      <c r="B964" s="141" t="s">
        <v>2101</v>
      </c>
      <c r="C964" s="141">
        <v>33.5</v>
      </c>
      <c r="D964" s="141" t="s">
        <v>2681</v>
      </c>
      <c r="E964" s="141" t="s">
        <v>2150</v>
      </c>
      <c r="F964" s="141" t="s">
        <v>2097</v>
      </c>
      <c r="G964" s="141" t="s">
        <v>2109</v>
      </c>
    </row>
    <row r="965" spans="1:7" x14ac:dyDescent="0.25">
      <c r="A965" s="141" t="s">
        <v>3667</v>
      </c>
      <c r="B965" s="141" t="s">
        <v>2101</v>
      </c>
      <c r="C965" s="141">
        <v>15</v>
      </c>
      <c r="D965" s="141" t="s">
        <v>2681</v>
      </c>
      <c r="E965" s="141" t="s">
        <v>2150</v>
      </c>
      <c r="F965" s="141" t="s">
        <v>2097</v>
      </c>
      <c r="G965" s="141" t="s">
        <v>2109</v>
      </c>
    </row>
    <row r="966" spans="1:7" x14ac:dyDescent="0.25">
      <c r="A966" s="141" t="s">
        <v>3668</v>
      </c>
      <c r="B966" s="141" t="s">
        <v>2101</v>
      </c>
      <c r="C966" s="141">
        <v>15</v>
      </c>
      <c r="D966" s="141" t="s">
        <v>2681</v>
      </c>
      <c r="E966" s="141" t="s">
        <v>2150</v>
      </c>
      <c r="F966" s="141" t="s">
        <v>2097</v>
      </c>
      <c r="G966" s="141" t="s">
        <v>2109</v>
      </c>
    </row>
    <row r="967" spans="1:7" x14ac:dyDescent="0.25">
      <c r="A967" s="141" t="s">
        <v>3669</v>
      </c>
      <c r="B967" s="141" t="s">
        <v>3670</v>
      </c>
      <c r="C967" s="141">
        <v>741.27</v>
      </c>
      <c r="D967" s="141" t="s">
        <v>2139</v>
      </c>
      <c r="E967" s="141" t="s">
        <v>2096</v>
      </c>
      <c r="F967" s="141" t="s">
        <v>2097</v>
      </c>
      <c r="G967" s="141" t="s">
        <v>2140</v>
      </c>
    </row>
    <row r="968" spans="1:7" x14ac:dyDescent="0.25">
      <c r="A968" s="141" t="s">
        <v>3671</v>
      </c>
      <c r="B968" s="141" t="s">
        <v>3672</v>
      </c>
      <c r="C968" s="141">
        <v>750</v>
      </c>
      <c r="D968" s="141" t="s">
        <v>2139</v>
      </c>
      <c r="E968" s="141" t="s">
        <v>2096</v>
      </c>
      <c r="F968" s="141" t="s">
        <v>2097</v>
      </c>
      <c r="G968" s="141" t="s">
        <v>2140</v>
      </c>
    </row>
    <row r="969" spans="1:7" x14ac:dyDescent="0.25">
      <c r="A969" s="141" t="s">
        <v>3673</v>
      </c>
      <c r="B969" s="141" t="s">
        <v>2101</v>
      </c>
      <c r="C969" s="141">
        <v>20</v>
      </c>
      <c r="D969" s="141" t="s">
        <v>2149</v>
      </c>
      <c r="E969" s="141" t="s">
        <v>2150</v>
      </c>
      <c r="F969" s="141" t="s">
        <v>2097</v>
      </c>
      <c r="G969" s="141" t="s">
        <v>2098</v>
      </c>
    </row>
    <row r="970" spans="1:7" x14ac:dyDescent="0.25">
      <c r="A970" s="141" t="s">
        <v>1031</v>
      </c>
      <c r="B970" s="141" t="s">
        <v>3674</v>
      </c>
      <c r="C970" s="141">
        <v>10</v>
      </c>
      <c r="D970" s="141" t="s">
        <v>2095</v>
      </c>
      <c r="E970" s="141" t="s">
        <v>2096</v>
      </c>
      <c r="F970" s="141" t="s">
        <v>2097</v>
      </c>
      <c r="G970" s="141" t="s">
        <v>2098</v>
      </c>
    </row>
    <row r="971" spans="1:7" x14ac:dyDescent="0.25">
      <c r="A971" s="141" t="s">
        <v>1026</v>
      </c>
      <c r="B971" s="141" t="s">
        <v>3675</v>
      </c>
      <c r="C971" s="141">
        <v>10</v>
      </c>
      <c r="D971" s="141" t="s">
        <v>2095</v>
      </c>
      <c r="E971" s="141" t="s">
        <v>2096</v>
      </c>
      <c r="F971" s="141" t="s">
        <v>2097</v>
      </c>
      <c r="G971" s="141" t="s">
        <v>2098</v>
      </c>
    </row>
    <row r="972" spans="1:7" x14ac:dyDescent="0.25">
      <c r="A972" s="141" t="s">
        <v>3676</v>
      </c>
      <c r="B972" s="141" t="s">
        <v>3677</v>
      </c>
      <c r="C972" s="141">
        <v>7.5</v>
      </c>
      <c r="D972" s="141" t="s">
        <v>2228</v>
      </c>
      <c r="E972" s="141" t="s">
        <v>2096</v>
      </c>
      <c r="F972" s="141" t="s">
        <v>2097</v>
      </c>
      <c r="G972" s="141" t="s">
        <v>2229</v>
      </c>
    </row>
    <row r="973" spans="1:7" x14ac:dyDescent="0.25">
      <c r="A973" s="141" t="s">
        <v>1021</v>
      </c>
      <c r="B973" s="141" t="s">
        <v>3678</v>
      </c>
      <c r="C973" s="141">
        <v>3</v>
      </c>
      <c r="D973" s="141" t="s">
        <v>2095</v>
      </c>
      <c r="E973" s="141" t="s">
        <v>2096</v>
      </c>
      <c r="F973" s="141" t="s">
        <v>2097</v>
      </c>
      <c r="G973" s="141" t="s">
        <v>2098</v>
      </c>
    </row>
    <row r="974" spans="1:7" x14ac:dyDescent="0.25">
      <c r="A974" s="141" t="s">
        <v>3679</v>
      </c>
      <c r="B974" s="141" t="s">
        <v>3679</v>
      </c>
      <c r="C974" s="141">
        <v>70</v>
      </c>
      <c r="D974" s="141" t="s">
        <v>2272</v>
      </c>
      <c r="E974" s="141" t="s">
        <v>2096</v>
      </c>
      <c r="F974" s="141" t="s">
        <v>2097</v>
      </c>
      <c r="G974" s="141" t="s">
        <v>2273</v>
      </c>
    </row>
    <row r="975" spans="1:7" x14ac:dyDescent="0.25">
      <c r="A975" s="143" t="s">
        <v>3680</v>
      </c>
      <c r="B975" s="143" t="s">
        <v>3681</v>
      </c>
      <c r="C975" s="143">
        <v>3</v>
      </c>
      <c r="D975" s="141" t="s">
        <v>2135</v>
      </c>
      <c r="E975" s="144" t="s">
        <v>2096</v>
      </c>
      <c r="F975" s="143" t="s">
        <v>2097</v>
      </c>
      <c r="G975" s="141" t="s">
        <v>2136</v>
      </c>
    </row>
    <row r="976" spans="1:7" x14ac:dyDescent="0.25">
      <c r="A976" s="143" t="s">
        <v>3682</v>
      </c>
      <c r="B976" s="143" t="s">
        <v>3683</v>
      </c>
      <c r="C976" s="143">
        <v>3</v>
      </c>
      <c r="D976" s="141" t="s">
        <v>2135</v>
      </c>
      <c r="E976" s="144" t="s">
        <v>2096</v>
      </c>
      <c r="F976" s="143" t="s">
        <v>2097</v>
      </c>
      <c r="G976" s="141" t="s">
        <v>2136</v>
      </c>
    </row>
    <row r="977" spans="1:7" x14ac:dyDescent="0.25">
      <c r="A977" s="141" t="s">
        <v>3684</v>
      </c>
      <c r="B977" s="141" t="s">
        <v>2101</v>
      </c>
      <c r="C977" s="141">
        <v>1.5</v>
      </c>
      <c r="D977" s="141" t="s">
        <v>2667</v>
      </c>
      <c r="E977" s="141" t="s">
        <v>2096</v>
      </c>
      <c r="F977" s="141" t="s">
        <v>2097</v>
      </c>
      <c r="G977" s="141" t="s">
        <v>2668</v>
      </c>
    </row>
    <row r="978" spans="1:7" x14ac:dyDescent="0.25">
      <c r="A978" s="141" t="s">
        <v>3685</v>
      </c>
      <c r="B978" s="141" t="s">
        <v>2101</v>
      </c>
      <c r="C978" s="141">
        <v>1.5</v>
      </c>
      <c r="D978" s="141" t="s">
        <v>2667</v>
      </c>
      <c r="E978" s="141" t="s">
        <v>2096</v>
      </c>
      <c r="F978" s="141" t="s">
        <v>2097</v>
      </c>
      <c r="G978" s="141" t="s">
        <v>2668</v>
      </c>
    </row>
    <row r="979" spans="1:7" x14ac:dyDescent="0.25">
      <c r="A979" s="141" t="s">
        <v>3686</v>
      </c>
      <c r="B979" s="141" t="s">
        <v>3687</v>
      </c>
      <c r="C979" s="141">
        <v>35.5</v>
      </c>
      <c r="D979" s="141" t="s">
        <v>2166</v>
      </c>
      <c r="E979" s="141" t="s">
        <v>2096</v>
      </c>
      <c r="F979" s="141" t="s">
        <v>2097</v>
      </c>
      <c r="G979" s="141" t="s">
        <v>2122</v>
      </c>
    </row>
    <row r="980" spans="1:7" x14ac:dyDescent="0.25">
      <c r="A980" s="141" t="s">
        <v>3688</v>
      </c>
      <c r="B980" s="141" t="s">
        <v>2101</v>
      </c>
      <c r="C980" s="141">
        <v>3</v>
      </c>
      <c r="D980" s="141" t="s">
        <v>2667</v>
      </c>
      <c r="E980" s="141" t="s">
        <v>2096</v>
      </c>
      <c r="F980" s="141" t="s">
        <v>2097</v>
      </c>
      <c r="G980" s="141" t="s">
        <v>2668</v>
      </c>
    </row>
    <row r="981" spans="1:7" x14ac:dyDescent="0.25">
      <c r="A981" s="141" t="s">
        <v>3689</v>
      </c>
      <c r="B981" s="141" t="s">
        <v>3690</v>
      </c>
      <c r="C981" s="141">
        <v>603.67999999999995</v>
      </c>
      <c r="D981" s="141" t="s">
        <v>2132</v>
      </c>
      <c r="E981" s="141" t="s">
        <v>2096</v>
      </c>
      <c r="F981" s="141" t="s">
        <v>2097</v>
      </c>
      <c r="G981" s="141" t="s">
        <v>2126</v>
      </c>
    </row>
    <row r="982" spans="1:7" x14ac:dyDescent="0.25">
      <c r="A982" s="141" t="s">
        <v>3691</v>
      </c>
      <c r="B982" s="141" t="s">
        <v>3692</v>
      </c>
      <c r="C982" s="141">
        <v>5.8</v>
      </c>
      <c r="D982" s="141" t="s">
        <v>2116</v>
      </c>
      <c r="E982" s="141" t="s">
        <v>2096</v>
      </c>
      <c r="F982" s="141" t="s">
        <v>2097</v>
      </c>
      <c r="G982" s="141" t="s">
        <v>2119</v>
      </c>
    </row>
    <row r="983" spans="1:7" x14ac:dyDescent="0.25">
      <c r="A983" s="141" t="s">
        <v>3693</v>
      </c>
      <c r="B983" s="141" t="s">
        <v>3694</v>
      </c>
      <c r="C983" s="141">
        <v>10.62</v>
      </c>
      <c r="D983" s="141" t="s">
        <v>2336</v>
      </c>
      <c r="E983" s="141" t="s">
        <v>2096</v>
      </c>
      <c r="F983" s="141" t="s">
        <v>2097</v>
      </c>
      <c r="G983" s="141" t="s">
        <v>2337</v>
      </c>
    </row>
    <row r="984" spans="1:7" x14ac:dyDescent="0.25">
      <c r="A984" s="141" t="s">
        <v>3695</v>
      </c>
      <c r="B984" s="141" t="s">
        <v>3696</v>
      </c>
      <c r="C984" s="141">
        <v>28.8</v>
      </c>
      <c r="D984" s="141" t="s">
        <v>2336</v>
      </c>
      <c r="E984" s="141" t="s">
        <v>2096</v>
      </c>
      <c r="F984" s="141" t="s">
        <v>2097</v>
      </c>
      <c r="G984" s="141" t="s">
        <v>2337</v>
      </c>
    </row>
    <row r="985" spans="1:7" x14ac:dyDescent="0.25">
      <c r="A985" s="141" t="s">
        <v>3697</v>
      </c>
      <c r="B985" s="141" t="s">
        <v>3698</v>
      </c>
      <c r="C985" s="141">
        <v>1.92</v>
      </c>
      <c r="D985" s="141" t="s">
        <v>2152</v>
      </c>
      <c r="E985" s="141" t="s">
        <v>2096</v>
      </c>
      <c r="F985" s="141" t="s">
        <v>2097</v>
      </c>
      <c r="G985" s="141" t="s">
        <v>2153</v>
      </c>
    </row>
    <row r="986" spans="1:7" x14ac:dyDescent="0.25">
      <c r="A986" s="141" t="s">
        <v>3699</v>
      </c>
      <c r="B986" s="141" t="s">
        <v>3700</v>
      </c>
      <c r="C986" s="141">
        <v>1.75</v>
      </c>
      <c r="D986" s="141" t="s">
        <v>2095</v>
      </c>
      <c r="E986" s="141" t="s">
        <v>2096</v>
      </c>
      <c r="F986" s="141" t="s">
        <v>2097</v>
      </c>
      <c r="G986" s="141" t="s">
        <v>2098</v>
      </c>
    </row>
    <row r="987" spans="1:7" x14ac:dyDescent="0.25">
      <c r="A987" s="141" t="s">
        <v>3701</v>
      </c>
      <c r="B987" s="141" t="s">
        <v>3702</v>
      </c>
      <c r="C987" s="141">
        <v>9.9</v>
      </c>
      <c r="D987" s="141" t="s">
        <v>2116</v>
      </c>
      <c r="E987" s="141" t="s">
        <v>2096</v>
      </c>
      <c r="F987" s="141" t="s">
        <v>2097</v>
      </c>
      <c r="G987" s="141" t="s">
        <v>2119</v>
      </c>
    </row>
    <row r="988" spans="1:7" x14ac:dyDescent="0.25">
      <c r="A988" s="141" t="s">
        <v>3703</v>
      </c>
      <c r="B988" s="141" t="s">
        <v>3704</v>
      </c>
      <c r="C988" s="141">
        <v>1.82</v>
      </c>
      <c r="D988" s="141" t="s">
        <v>2152</v>
      </c>
      <c r="E988" s="141" t="s">
        <v>2096</v>
      </c>
      <c r="F988" s="141" t="s">
        <v>2097</v>
      </c>
      <c r="G988" s="141" t="s">
        <v>2153</v>
      </c>
    </row>
    <row r="989" spans="1:7" x14ac:dyDescent="0.25">
      <c r="A989" s="141" t="s">
        <v>3705</v>
      </c>
      <c r="B989" s="141" t="s">
        <v>3706</v>
      </c>
      <c r="C989" s="141">
        <v>1.05</v>
      </c>
      <c r="D989" s="141" t="s">
        <v>2152</v>
      </c>
      <c r="E989" s="141" t="s">
        <v>2096</v>
      </c>
      <c r="F989" s="141" t="s">
        <v>2097</v>
      </c>
      <c r="G989" s="141" t="s">
        <v>2153</v>
      </c>
    </row>
    <row r="990" spans="1:7" x14ac:dyDescent="0.25">
      <c r="A990" s="141" t="s">
        <v>1016</v>
      </c>
      <c r="B990" s="141" t="s">
        <v>3707</v>
      </c>
      <c r="C990" s="141">
        <v>20</v>
      </c>
      <c r="D990" s="141" t="s">
        <v>2095</v>
      </c>
      <c r="E990" s="141" t="s">
        <v>2096</v>
      </c>
      <c r="F990" s="141" t="s">
        <v>2097</v>
      </c>
      <c r="G990" s="141" t="s">
        <v>2098</v>
      </c>
    </row>
    <row r="991" spans="1:7" x14ac:dyDescent="0.25">
      <c r="A991" s="141" t="s">
        <v>3708</v>
      </c>
      <c r="B991" s="141" t="s">
        <v>3709</v>
      </c>
      <c r="C991" s="141">
        <v>4.5</v>
      </c>
      <c r="D991" s="141" t="s">
        <v>2166</v>
      </c>
      <c r="E991" s="141" t="s">
        <v>2096</v>
      </c>
      <c r="F991" s="141" t="s">
        <v>2097</v>
      </c>
      <c r="G991" s="141" t="s">
        <v>2122</v>
      </c>
    </row>
    <row r="992" spans="1:7" x14ac:dyDescent="0.25">
      <c r="A992" s="141" t="s">
        <v>3710</v>
      </c>
      <c r="B992" s="141" t="s">
        <v>2101</v>
      </c>
      <c r="C992" s="141">
        <v>407</v>
      </c>
      <c r="D992" s="141" t="s">
        <v>3711</v>
      </c>
      <c r="E992" s="141" t="s">
        <v>2103</v>
      </c>
      <c r="F992" s="141" t="s">
        <v>2097</v>
      </c>
      <c r="G992" s="141" t="s">
        <v>2730</v>
      </c>
    </row>
    <row r="993" spans="1:7" x14ac:dyDescent="0.25">
      <c r="A993" s="141" t="s">
        <v>3712</v>
      </c>
      <c r="B993" s="141" t="s">
        <v>3713</v>
      </c>
      <c r="C993" s="141">
        <v>575</v>
      </c>
      <c r="D993" s="141" t="s">
        <v>2132</v>
      </c>
      <c r="E993" s="141" t="s">
        <v>2096</v>
      </c>
      <c r="F993" s="141" t="s">
        <v>2097</v>
      </c>
      <c r="G993" s="141" t="s">
        <v>2126</v>
      </c>
    </row>
    <row r="994" spans="1:7" x14ac:dyDescent="0.25">
      <c r="A994" s="141" t="s">
        <v>3714</v>
      </c>
      <c r="B994" s="141" t="s">
        <v>2101</v>
      </c>
      <c r="C994" s="142">
        <v>49</v>
      </c>
      <c r="D994" s="141" t="s">
        <v>2336</v>
      </c>
      <c r="E994" s="141" t="s">
        <v>2096</v>
      </c>
      <c r="F994" s="141" t="s">
        <v>2097</v>
      </c>
      <c r="G994" s="141" t="s">
        <v>2337</v>
      </c>
    </row>
    <row r="995" spans="1:7" x14ac:dyDescent="0.25">
      <c r="A995" s="141" t="s">
        <v>3715</v>
      </c>
      <c r="B995" s="141" t="s">
        <v>2101</v>
      </c>
      <c r="C995" s="141">
        <v>30</v>
      </c>
      <c r="D995" s="141" t="s">
        <v>2173</v>
      </c>
      <c r="E995" s="141" t="s">
        <v>2096</v>
      </c>
      <c r="F995" s="141" t="s">
        <v>2097</v>
      </c>
      <c r="G995" s="141" t="s">
        <v>2174</v>
      </c>
    </row>
    <row r="996" spans="1:7" x14ac:dyDescent="0.25">
      <c r="A996" s="141" t="s">
        <v>3716</v>
      </c>
      <c r="B996" s="141" t="s">
        <v>3717</v>
      </c>
      <c r="C996" s="141">
        <v>30</v>
      </c>
      <c r="D996" s="141" t="s">
        <v>2116</v>
      </c>
      <c r="E996" s="141" t="s">
        <v>2096</v>
      </c>
      <c r="F996" s="141" t="s">
        <v>2097</v>
      </c>
      <c r="G996" s="141" t="s">
        <v>2119</v>
      </c>
    </row>
    <row r="997" spans="1:7" x14ac:dyDescent="0.25">
      <c r="A997" s="141" t="s">
        <v>3718</v>
      </c>
      <c r="B997" s="141" t="s">
        <v>2101</v>
      </c>
      <c r="C997" s="141">
        <v>10</v>
      </c>
      <c r="D997" s="141" t="s">
        <v>2173</v>
      </c>
      <c r="E997" s="141" t="s">
        <v>2096</v>
      </c>
      <c r="F997" s="141" t="s">
        <v>2097</v>
      </c>
      <c r="G997" s="141" t="s">
        <v>2174</v>
      </c>
    </row>
    <row r="998" spans="1:7" x14ac:dyDescent="0.25">
      <c r="A998" s="141" t="s">
        <v>3719</v>
      </c>
      <c r="B998" s="141" t="s">
        <v>3720</v>
      </c>
      <c r="C998" s="141">
        <v>9.5</v>
      </c>
      <c r="D998" s="141" t="s">
        <v>2095</v>
      </c>
      <c r="E998" s="141" t="s">
        <v>2096</v>
      </c>
      <c r="F998" s="141" t="s">
        <v>2097</v>
      </c>
      <c r="G998" s="141" t="s">
        <v>2098</v>
      </c>
    </row>
    <row r="999" spans="1:7" x14ac:dyDescent="0.25">
      <c r="A999" s="141" t="s">
        <v>3721</v>
      </c>
      <c r="B999" s="141" t="s">
        <v>3722</v>
      </c>
      <c r="C999" s="141">
        <v>1.6</v>
      </c>
      <c r="D999" s="141" t="s">
        <v>2336</v>
      </c>
      <c r="E999" s="141" t="s">
        <v>2096</v>
      </c>
      <c r="F999" s="141" t="s">
        <v>2097</v>
      </c>
      <c r="G999" s="141" t="s">
        <v>2337</v>
      </c>
    </row>
    <row r="1000" spans="1:7" x14ac:dyDescent="0.25">
      <c r="A1000" s="141" t="s">
        <v>1001</v>
      </c>
      <c r="B1000" s="141" t="s">
        <v>3723</v>
      </c>
      <c r="C1000" s="141">
        <v>8</v>
      </c>
      <c r="D1000" s="141" t="s">
        <v>2336</v>
      </c>
      <c r="E1000" s="141" t="s">
        <v>2096</v>
      </c>
      <c r="F1000" s="141" t="s">
        <v>2097</v>
      </c>
      <c r="G1000" s="141" t="s">
        <v>2337</v>
      </c>
    </row>
    <row r="1001" spans="1:7" x14ac:dyDescent="0.25">
      <c r="A1001" s="141" t="s">
        <v>3724</v>
      </c>
      <c r="B1001" s="141" t="s">
        <v>3724</v>
      </c>
      <c r="C1001" s="141">
        <v>118</v>
      </c>
      <c r="D1001" s="141" t="s">
        <v>2272</v>
      </c>
      <c r="E1001" s="141" t="s">
        <v>2096</v>
      </c>
      <c r="F1001" s="141" t="s">
        <v>2097</v>
      </c>
      <c r="G1001" s="141" t="s">
        <v>2273</v>
      </c>
    </row>
    <row r="1002" spans="1:7" x14ac:dyDescent="0.25">
      <c r="A1002" s="143" t="s">
        <v>3725</v>
      </c>
      <c r="B1002" s="151" t="s">
        <v>3726</v>
      </c>
      <c r="C1002" s="152">
        <v>5</v>
      </c>
      <c r="D1002" s="141" t="s">
        <v>2135</v>
      </c>
      <c r="E1002" s="144" t="s">
        <v>2096</v>
      </c>
      <c r="F1002" s="143" t="s">
        <v>2097</v>
      </c>
      <c r="G1002" s="141" t="s">
        <v>2136</v>
      </c>
    </row>
    <row r="1003" spans="1:7" x14ac:dyDescent="0.25">
      <c r="A1003" s="141" t="s">
        <v>996</v>
      </c>
      <c r="B1003" s="141" t="s">
        <v>3727</v>
      </c>
      <c r="C1003" s="141">
        <v>1.5</v>
      </c>
      <c r="D1003" s="141" t="s">
        <v>2095</v>
      </c>
      <c r="E1003" s="141" t="s">
        <v>2096</v>
      </c>
      <c r="F1003" s="141" t="s">
        <v>2097</v>
      </c>
      <c r="G1003" s="141" t="s">
        <v>2098</v>
      </c>
    </row>
    <row r="1004" spans="1:7" x14ac:dyDescent="0.25">
      <c r="A1004" s="141" t="s">
        <v>3728</v>
      </c>
      <c r="B1004" s="141" t="s">
        <v>2101</v>
      </c>
      <c r="C1004" s="141">
        <v>90</v>
      </c>
      <c r="D1004" s="141" t="s">
        <v>3729</v>
      </c>
      <c r="E1004" s="141" t="s">
        <v>2096</v>
      </c>
      <c r="F1004" s="141" t="s">
        <v>2097</v>
      </c>
      <c r="G1004" s="141" t="s">
        <v>3730</v>
      </c>
    </row>
    <row r="1005" spans="1:7" x14ac:dyDescent="0.25">
      <c r="A1005" s="141" t="s">
        <v>3731</v>
      </c>
      <c r="B1005" s="141" t="s">
        <v>2101</v>
      </c>
      <c r="C1005" s="141">
        <v>0.1</v>
      </c>
      <c r="D1005" s="141" t="s">
        <v>3729</v>
      </c>
      <c r="E1005" s="141" t="s">
        <v>2096</v>
      </c>
      <c r="F1005" s="141" t="s">
        <v>2097</v>
      </c>
      <c r="G1005" s="141" t="s">
        <v>3730</v>
      </c>
    </row>
    <row r="1006" spans="1:7" x14ac:dyDescent="0.25">
      <c r="A1006" s="141" t="s">
        <v>3732</v>
      </c>
      <c r="B1006" s="141" t="s">
        <v>2101</v>
      </c>
      <c r="C1006" s="141">
        <v>0.1</v>
      </c>
      <c r="D1006" s="141" t="s">
        <v>3729</v>
      </c>
      <c r="E1006" s="141" t="s">
        <v>2096</v>
      </c>
      <c r="F1006" s="141" t="s">
        <v>2097</v>
      </c>
      <c r="G1006" s="141" t="s">
        <v>3730</v>
      </c>
    </row>
    <row r="1007" spans="1:7" x14ac:dyDescent="0.25">
      <c r="A1007" s="141" t="s">
        <v>3733</v>
      </c>
      <c r="B1007" s="141" t="s">
        <v>2101</v>
      </c>
      <c r="C1007" s="141">
        <v>4</v>
      </c>
      <c r="D1007" s="141" t="s">
        <v>3729</v>
      </c>
      <c r="E1007" s="141" t="s">
        <v>2096</v>
      </c>
      <c r="F1007" s="141" t="s">
        <v>2097</v>
      </c>
      <c r="G1007" s="141" t="s">
        <v>3730</v>
      </c>
    </row>
    <row r="1008" spans="1:7" x14ac:dyDescent="0.25">
      <c r="A1008" s="141" t="s">
        <v>3734</v>
      </c>
      <c r="B1008" s="141" t="s">
        <v>2101</v>
      </c>
      <c r="C1008" s="141">
        <v>0.1</v>
      </c>
      <c r="D1008" s="141" t="s">
        <v>3729</v>
      </c>
      <c r="E1008" s="141" t="s">
        <v>2096</v>
      </c>
      <c r="F1008" s="141" t="s">
        <v>2097</v>
      </c>
      <c r="G1008" s="141" t="s">
        <v>3730</v>
      </c>
    </row>
    <row r="1009" spans="1:7" x14ac:dyDescent="0.25">
      <c r="A1009" s="141" t="s">
        <v>3735</v>
      </c>
      <c r="B1009" s="141" t="s">
        <v>2101</v>
      </c>
      <c r="C1009" s="141">
        <v>0.1</v>
      </c>
      <c r="D1009" s="141" t="s">
        <v>3729</v>
      </c>
      <c r="E1009" s="141" t="s">
        <v>2096</v>
      </c>
      <c r="F1009" s="141" t="s">
        <v>2097</v>
      </c>
      <c r="G1009" s="141" t="s">
        <v>3730</v>
      </c>
    </row>
    <row r="1010" spans="1:7" x14ac:dyDescent="0.25">
      <c r="A1010" s="141" t="s">
        <v>3736</v>
      </c>
      <c r="B1010" s="141" t="s">
        <v>2101</v>
      </c>
      <c r="C1010" s="141">
        <v>0.1</v>
      </c>
      <c r="D1010" s="141" t="s">
        <v>3729</v>
      </c>
      <c r="E1010" s="141" t="s">
        <v>2096</v>
      </c>
      <c r="F1010" s="141" t="s">
        <v>2097</v>
      </c>
      <c r="G1010" s="141" t="s">
        <v>3730</v>
      </c>
    </row>
    <row r="1011" spans="1:7" x14ac:dyDescent="0.25">
      <c r="A1011" s="141" t="s">
        <v>3737</v>
      </c>
      <c r="B1011" s="141" t="s">
        <v>2101</v>
      </c>
      <c r="C1011" s="141">
        <v>267</v>
      </c>
      <c r="D1011" s="141" t="s">
        <v>3729</v>
      </c>
      <c r="E1011" s="141" t="s">
        <v>2096</v>
      </c>
      <c r="F1011" s="141" t="s">
        <v>2097</v>
      </c>
      <c r="G1011" s="141" t="s">
        <v>3730</v>
      </c>
    </row>
    <row r="1012" spans="1:7" x14ac:dyDescent="0.25">
      <c r="A1012" s="141" t="s">
        <v>3738</v>
      </c>
      <c r="B1012" s="141" t="s">
        <v>2101</v>
      </c>
      <c r="C1012" s="141">
        <v>0.1</v>
      </c>
      <c r="D1012" s="141" t="s">
        <v>3729</v>
      </c>
      <c r="E1012" s="141" t="s">
        <v>2096</v>
      </c>
      <c r="F1012" s="141" t="s">
        <v>2097</v>
      </c>
      <c r="G1012" s="141" t="s">
        <v>3730</v>
      </c>
    </row>
    <row r="1013" spans="1:7" x14ac:dyDescent="0.25">
      <c r="A1013" s="141" t="s">
        <v>3739</v>
      </c>
      <c r="B1013" s="141" t="s">
        <v>2101</v>
      </c>
      <c r="C1013" s="141">
        <v>0.1</v>
      </c>
      <c r="D1013" s="141" t="s">
        <v>3729</v>
      </c>
      <c r="E1013" s="141" t="s">
        <v>2096</v>
      </c>
      <c r="F1013" s="141" t="s">
        <v>2097</v>
      </c>
      <c r="G1013" s="141" t="s">
        <v>3730</v>
      </c>
    </row>
    <row r="1014" spans="1:7" x14ac:dyDescent="0.25">
      <c r="A1014" s="141" t="s">
        <v>3740</v>
      </c>
      <c r="B1014" s="141" t="s">
        <v>2101</v>
      </c>
      <c r="C1014" s="141">
        <v>0.1</v>
      </c>
      <c r="D1014" s="141" t="s">
        <v>3729</v>
      </c>
      <c r="E1014" s="141" t="s">
        <v>2096</v>
      </c>
      <c r="F1014" s="141" t="s">
        <v>2097</v>
      </c>
      <c r="G1014" s="141" t="s">
        <v>3730</v>
      </c>
    </row>
    <row r="1015" spans="1:7" x14ac:dyDescent="0.25">
      <c r="A1015" s="141" t="s">
        <v>3741</v>
      </c>
      <c r="B1015" s="141" t="s">
        <v>2101</v>
      </c>
      <c r="C1015" s="141">
        <v>0.1</v>
      </c>
      <c r="D1015" s="141" t="s">
        <v>3729</v>
      </c>
      <c r="E1015" s="141" t="s">
        <v>2096</v>
      </c>
      <c r="F1015" s="141" t="s">
        <v>2097</v>
      </c>
      <c r="G1015" s="141" t="s">
        <v>3730</v>
      </c>
    </row>
    <row r="1016" spans="1:7" x14ac:dyDescent="0.25">
      <c r="A1016" s="141" t="s">
        <v>3742</v>
      </c>
      <c r="B1016" s="141" t="s">
        <v>2101</v>
      </c>
      <c r="C1016" s="141">
        <v>2</v>
      </c>
      <c r="D1016" s="141" t="s">
        <v>3729</v>
      </c>
      <c r="E1016" s="141" t="s">
        <v>2096</v>
      </c>
      <c r="F1016" s="141" t="s">
        <v>2097</v>
      </c>
      <c r="G1016" s="141" t="s">
        <v>3730</v>
      </c>
    </row>
    <row r="1017" spans="1:7" x14ac:dyDescent="0.25">
      <c r="A1017" s="141" t="s">
        <v>993</v>
      </c>
      <c r="B1017" s="141" t="s">
        <v>3743</v>
      </c>
      <c r="C1017" s="141">
        <v>2</v>
      </c>
      <c r="D1017" s="141" t="s">
        <v>2152</v>
      </c>
      <c r="E1017" s="141" t="s">
        <v>2096</v>
      </c>
      <c r="F1017" s="141" t="s">
        <v>2097</v>
      </c>
      <c r="G1017" s="141" t="s">
        <v>2153</v>
      </c>
    </row>
    <row r="1018" spans="1:7" x14ac:dyDescent="0.25">
      <c r="A1018" s="141" t="s">
        <v>3744</v>
      </c>
      <c r="B1018" s="141" t="s">
        <v>2101</v>
      </c>
      <c r="C1018" s="141">
        <v>8.5</v>
      </c>
      <c r="D1018" s="141" t="s">
        <v>2102</v>
      </c>
      <c r="E1018" s="141" t="s">
        <v>2103</v>
      </c>
      <c r="F1018" s="141" t="s">
        <v>2097</v>
      </c>
      <c r="G1018" s="141" t="s">
        <v>2098</v>
      </c>
    </row>
    <row r="1019" spans="1:7" x14ac:dyDescent="0.25">
      <c r="A1019" s="141" t="s">
        <v>3745</v>
      </c>
      <c r="B1019" s="141" t="s">
        <v>2101</v>
      </c>
      <c r="C1019" s="141">
        <v>120</v>
      </c>
      <c r="D1019" s="141" t="s">
        <v>3746</v>
      </c>
      <c r="E1019" s="141" t="s">
        <v>2103</v>
      </c>
      <c r="F1019" s="141" t="s">
        <v>2097</v>
      </c>
      <c r="G1019" s="141" t="s">
        <v>3455</v>
      </c>
    </row>
    <row r="1020" spans="1:7" x14ac:dyDescent="0.25">
      <c r="A1020" s="141" t="s">
        <v>3747</v>
      </c>
      <c r="B1020" s="141" t="s">
        <v>3748</v>
      </c>
      <c r="C1020" s="141">
        <v>198.51</v>
      </c>
      <c r="D1020" s="141" t="s">
        <v>2116</v>
      </c>
      <c r="E1020" s="141" t="s">
        <v>2096</v>
      </c>
      <c r="F1020" s="141" t="s">
        <v>2097</v>
      </c>
      <c r="G1020" s="141" t="s">
        <v>2119</v>
      </c>
    </row>
    <row r="1021" spans="1:7" x14ac:dyDescent="0.25">
      <c r="A1021" s="141" t="s">
        <v>3749</v>
      </c>
      <c r="B1021" s="141" t="s">
        <v>3750</v>
      </c>
      <c r="C1021" s="141">
        <v>111.3</v>
      </c>
      <c r="D1021" s="141" t="s">
        <v>2121</v>
      </c>
      <c r="E1021" s="141" t="s">
        <v>2096</v>
      </c>
      <c r="F1021" s="141" t="s">
        <v>2097</v>
      </c>
      <c r="G1021" s="141" t="s">
        <v>2122</v>
      </c>
    </row>
    <row r="1022" spans="1:7" x14ac:dyDescent="0.25">
      <c r="A1022" s="141" t="s">
        <v>3751</v>
      </c>
      <c r="B1022" s="141" t="s">
        <v>3752</v>
      </c>
      <c r="C1022" s="141">
        <v>112.7</v>
      </c>
      <c r="D1022" s="141" t="s">
        <v>2121</v>
      </c>
      <c r="E1022" s="141" t="s">
        <v>2096</v>
      </c>
      <c r="F1022" s="141" t="s">
        <v>2097</v>
      </c>
      <c r="G1022" s="141" t="s">
        <v>2122</v>
      </c>
    </row>
    <row r="1023" spans="1:7" x14ac:dyDescent="0.25">
      <c r="A1023" s="141" t="s">
        <v>3753</v>
      </c>
      <c r="B1023" s="141" t="s">
        <v>3754</v>
      </c>
      <c r="C1023" s="141">
        <v>112</v>
      </c>
      <c r="D1023" s="141" t="s">
        <v>2121</v>
      </c>
      <c r="E1023" s="141" t="s">
        <v>2096</v>
      </c>
      <c r="F1023" s="141" t="s">
        <v>2097</v>
      </c>
      <c r="G1023" s="141" t="s">
        <v>2122</v>
      </c>
    </row>
    <row r="1024" spans="1:7" x14ac:dyDescent="0.25">
      <c r="A1024" s="141" t="s">
        <v>988</v>
      </c>
      <c r="B1024" s="141" t="s">
        <v>3755</v>
      </c>
      <c r="C1024" s="141">
        <v>1.5</v>
      </c>
      <c r="D1024" s="141" t="s">
        <v>2095</v>
      </c>
      <c r="E1024" s="141" t="s">
        <v>2096</v>
      </c>
      <c r="F1024" s="141" t="s">
        <v>2097</v>
      </c>
      <c r="G1024" s="141" t="s">
        <v>2098</v>
      </c>
    </row>
    <row r="1025" spans="1:7" x14ac:dyDescent="0.25">
      <c r="A1025" s="141" t="s">
        <v>986</v>
      </c>
      <c r="B1025" s="141" t="s">
        <v>3756</v>
      </c>
      <c r="C1025" s="141">
        <v>32</v>
      </c>
      <c r="D1025" s="141" t="s">
        <v>2116</v>
      </c>
      <c r="E1025" s="141" t="s">
        <v>2096</v>
      </c>
      <c r="F1025" s="141" t="s">
        <v>2097</v>
      </c>
      <c r="G1025" s="141" t="s">
        <v>2119</v>
      </c>
    </row>
    <row r="1026" spans="1:7" x14ac:dyDescent="0.25">
      <c r="A1026" s="141" t="s">
        <v>983</v>
      </c>
      <c r="B1026" s="141" t="s">
        <v>3757</v>
      </c>
      <c r="C1026" s="141">
        <v>32</v>
      </c>
      <c r="D1026" s="141" t="s">
        <v>2116</v>
      </c>
      <c r="E1026" s="141" t="s">
        <v>2096</v>
      </c>
      <c r="F1026" s="141" t="s">
        <v>2097</v>
      </c>
      <c r="G1026" s="141" t="s">
        <v>2119</v>
      </c>
    </row>
    <row r="1027" spans="1:7" x14ac:dyDescent="0.25">
      <c r="A1027" s="141" t="s">
        <v>980</v>
      </c>
      <c r="B1027" s="141" t="s">
        <v>3758</v>
      </c>
      <c r="C1027" s="141">
        <v>70.599999999999994</v>
      </c>
      <c r="D1027" s="141" t="s">
        <v>2116</v>
      </c>
      <c r="E1027" s="141" t="s">
        <v>2096</v>
      </c>
      <c r="F1027" s="141" t="s">
        <v>2097</v>
      </c>
      <c r="G1027" s="141" t="s">
        <v>2119</v>
      </c>
    </row>
    <row r="1028" spans="1:7" x14ac:dyDescent="0.25">
      <c r="A1028" s="141" t="s">
        <v>977</v>
      </c>
      <c r="B1028" s="141" t="s">
        <v>3759</v>
      </c>
      <c r="C1028" s="141">
        <v>95</v>
      </c>
      <c r="D1028" s="141" t="s">
        <v>2116</v>
      </c>
      <c r="E1028" s="141" t="s">
        <v>2096</v>
      </c>
      <c r="F1028" s="141" t="s">
        <v>2097</v>
      </c>
      <c r="G1028" s="141" t="s">
        <v>2119</v>
      </c>
    </row>
    <row r="1029" spans="1:7" x14ac:dyDescent="0.25">
      <c r="A1029" s="141" t="s">
        <v>975</v>
      </c>
      <c r="B1029" s="141" t="s">
        <v>3760</v>
      </c>
      <c r="C1029" s="141">
        <v>82</v>
      </c>
      <c r="D1029" s="141" t="s">
        <v>2116</v>
      </c>
      <c r="E1029" s="141" t="s">
        <v>2096</v>
      </c>
      <c r="F1029" s="141" t="s">
        <v>2097</v>
      </c>
      <c r="G1029" s="141" t="s">
        <v>2119</v>
      </c>
    </row>
    <row r="1030" spans="1:7" x14ac:dyDescent="0.25">
      <c r="A1030" s="141" t="s">
        <v>972</v>
      </c>
      <c r="B1030" s="141" t="s">
        <v>3761</v>
      </c>
      <c r="C1030" s="141">
        <v>82</v>
      </c>
      <c r="D1030" s="141" t="s">
        <v>2116</v>
      </c>
      <c r="E1030" s="141" t="s">
        <v>2096</v>
      </c>
      <c r="F1030" s="141" t="s">
        <v>2097</v>
      </c>
      <c r="G1030" s="141" t="s">
        <v>2119</v>
      </c>
    </row>
    <row r="1031" spans="1:7" x14ac:dyDescent="0.25">
      <c r="A1031" s="141" t="s">
        <v>969</v>
      </c>
      <c r="B1031" s="141" t="s">
        <v>3762</v>
      </c>
      <c r="C1031" s="141">
        <v>1.1000000000000001</v>
      </c>
      <c r="D1031" s="141" t="s">
        <v>2116</v>
      </c>
      <c r="E1031" s="141" t="s">
        <v>2096</v>
      </c>
      <c r="F1031" s="141" t="s">
        <v>2097</v>
      </c>
      <c r="G1031" s="141" t="s">
        <v>2119</v>
      </c>
    </row>
    <row r="1032" spans="1:7" x14ac:dyDescent="0.25">
      <c r="A1032" s="141" t="s">
        <v>967</v>
      </c>
      <c r="B1032" s="141" t="s">
        <v>3763</v>
      </c>
      <c r="C1032" s="141">
        <v>39</v>
      </c>
      <c r="D1032" s="141" t="s">
        <v>2116</v>
      </c>
      <c r="E1032" s="141" t="s">
        <v>2096</v>
      </c>
      <c r="F1032" s="141" t="s">
        <v>2097</v>
      </c>
      <c r="G1032" s="141" t="s">
        <v>2119</v>
      </c>
    </row>
    <row r="1033" spans="1:7" x14ac:dyDescent="0.25">
      <c r="A1033" s="141" t="s">
        <v>964</v>
      </c>
      <c r="B1033" s="141" t="s">
        <v>3764</v>
      </c>
      <c r="C1033" s="141">
        <v>40</v>
      </c>
      <c r="D1033" s="141" t="s">
        <v>2116</v>
      </c>
      <c r="E1033" s="141" t="s">
        <v>2096</v>
      </c>
      <c r="F1033" s="141" t="s">
        <v>2097</v>
      </c>
      <c r="G1033" s="141" t="s">
        <v>2119</v>
      </c>
    </row>
    <row r="1034" spans="1:7" x14ac:dyDescent="0.25">
      <c r="A1034" s="141" t="s">
        <v>962</v>
      </c>
      <c r="B1034" s="141" t="s">
        <v>3765</v>
      </c>
      <c r="C1034" s="141">
        <v>55.7</v>
      </c>
      <c r="D1034" s="141" t="s">
        <v>2116</v>
      </c>
      <c r="E1034" s="141" t="s">
        <v>2096</v>
      </c>
      <c r="F1034" s="141" t="s">
        <v>2097</v>
      </c>
      <c r="G1034" s="141" t="s">
        <v>2119</v>
      </c>
    </row>
    <row r="1035" spans="1:7" x14ac:dyDescent="0.25">
      <c r="A1035" s="141" t="s">
        <v>959</v>
      </c>
      <c r="B1035" s="141" t="s">
        <v>3766</v>
      </c>
      <c r="C1035" s="141">
        <v>54.6</v>
      </c>
      <c r="D1035" s="141" t="s">
        <v>2116</v>
      </c>
      <c r="E1035" s="141" t="s">
        <v>2096</v>
      </c>
      <c r="F1035" s="141" t="s">
        <v>2097</v>
      </c>
      <c r="G1035" s="141" t="s">
        <v>2119</v>
      </c>
    </row>
    <row r="1036" spans="1:7" x14ac:dyDescent="0.25">
      <c r="A1036" s="141" t="s">
        <v>3767</v>
      </c>
      <c r="B1036" s="141" t="s">
        <v>3768</v>
      </c>
      <c r="C1036" s="141">
        <v>3</v>
      </c>
      <c r="D1036" s="141" t="s">
        <v>2336</v>
      </c>
      <c r="E1036" s="141" t="s">
        <v>2096</v>
      </c>
      <c r="F1036" s="141" t="s">
        <v>2097</v>
      </c>
      <c r="G1036" s="141" t="s">
        <v>2098</v>
      </c>
    </row>
    <row r="1037" spans="1:7" x14ac:dyDescent="0.25">
      <c r="A1037" s="141" t="s">
        <v>3769</v>
      </c>
      <c r="B1037" s="141" t="s">
        <v>3770</v>
      </c>
      <c r="C1037" s="141">
        <v>8.4</v>
      </c>
      <c r="D1037" s="141" t="s">
        <v>2152</v>
      </c>
      <c r="E1037" s="141" t="s">
        <v>2096</v>
      </c>
      <c r="F1037" s="141" t="s">
        <v>2097</v>
      </c>
      <c r="G1037" s="141" t="s">
        <v>2153</v>
      </c>
    </row>
    <row r="1038" spans="1:7" x14ac:dyDescent="0.25">
      <c r="A1038" s="141" t="s">
        <v>955</v>
      </c>
      <c r="B1038" s="141" t="s">
        <v>3771</v>
      </c>
      <c r="C1038" s="141">
        <v>5</v>
      </c>
      <c r="D1038" s="141" t="s">
        <v>2152</v>
      </c>
      <c r="E1038" s="141" t="s">
        <v>2096</v>
      </c>
      <c r="F1038" s="141" t="s">
        <v>2097</v>
      </c>
      <c r="G1038" s="141" t="s">
        <v>2153</v>
      </c>
    </row>
    <row r="1039" spans="1:7" x14ac:dyDescent="0.25">
      <c r="A1039" s="141" t="s">
        <v>950</v>
      </c>
      <c r="B1039" s="141" t="s">
        <v>3772</v>
      </c>
      <c r="C1039" s="141">
        <v>20</v>
      </c>
      <c r="D1039" s="141" t="s">
        <v>2095</v>
      </c>
      <c r="E1039" s="141" t="s">
        <v>2096</v>
      </c>
      <c r="F1039" s="141" t="s">
        <v>2097</v>
      </c>
      <c r="G1039" s="141" t="s">
        <v>2098</v>
      </c>
    </row>
    <row r="1040" spans="1:7" x14ac:dyDescent="0.25">
      <c r="A1040" s="141" t="s">
        <v>3773</v>
      </c>
      <c r="B1040" s="141" t="s">
        <v>3774</v>
      </c>
      <c r="C1040" s="141">
        <v>10</v>
      </c>
      <c r="D1040" s="141" t="s">
        <v>2095</v>
      </c>
      <c r="E1040" s="141" t="s">
        <v>2096</v>
      </c>
      <c r="F1040" s="141" t="s">
        <v>2097</v>
      </c>
      <c r="G1040" s="141" t="s">
        <v>2098</v>
      </c>
    </row>
    <row r="1041" spans="1:7" x14ac:dyDescent="0.25">
      <c r="A1041" s="141" t="s">
        <v>3775</v>
      </c>
      <c r="B1041" s="141" t="s">
        <v>3776</v>
      </c>
      <c r="C1041" s="141">
        <v>20</v>
      </c>
      <c r="D1041" s="141" t="s">
        <v>2095</v>
      </c>
      <c r="E1041" s="141" t="s">
        <v>2096</v>
      </c>
      <c r="F1041" s="141" t="s">
        <v>2097</v>
      </c>
      <c r="G1041" s="141" t="s">
        <v>2098</v>
      </c>
    </row>
    <row r="1042" spans="1:7" x14ac:dyDescent="0.25">
      <c r="A1042" s="141" t="s">
        <v>3777</v>
      </c>
      <c r="B1042" s="141" t="s">
        <v>3778</v>
      </c>
      <c r="C1042" s="141">
        <v>20</v>
      </c>
      <c r="D1042" s="141" t="s">
        <v>2095</v>
      </c>
      <c r="E1042" s="141" t="s">
        <v>2096</v>
      </c>
      <c r="F1042" s="141" t="s">
        <v>2097</v>
      </c>
      <c r="G1042" s="141" t="s">
        <v>2098</v>
      </c>
    </row>
    <row r="1043" spans="1:7" x14ac:dyDescent="0.25">
      <c r="A1043" s="141" t="s">
        <v>3779</v>
      </c>
      <c r="B1043" s="141" t="s">
        <v>3780</v>
      </c>
      <c r="C1043" s="141">
        <v>20</v>
      </c>
      <c r="D1043" s="141" t="s">
        <v>2095</v>
      </c>
      <c r="E1043" s="141" t="s">
        <v>2096</v>
      </c>
      <c r="F1043" s="141" t="s">
        <v>2097</v>
      </c>
      <c r="G1043" s="141" t="s">
        <v>2098</v>
      </c>
    </row>
    <row r="1044" spans="1:7" x14ac:dyDescent="0.25">
      <c r="A1044" s="141" t="s">
        <v>3781</v>
      </c>
      <c r="B1044" s="141" t="s">
        <v>3782</v>
      </c>
      <c r="C1044" s="141">
        <v>6</v>
      </c>
      <c r="D1044" s="141" t="s">
        <v>2228</v>
      </c>
      <c r="E1044" s="141" t="s">
        <v>2096</v>
      </c>
      <c r="F1044" s="141" t="s">
        <v>2097</v>
      </c>
      <c r="G1044" s="141" t="s">
        <v>2229</v>
      </c>
    </row>
    <row r="1045" spans="1:7" x14ac:dyDescent="0.25">
      <c r="A1045" s="141" t="s">
        <v>3783</v>
      </c>
      <c r="B1045" s="141" t="s">
        <v>3784</v>
      </c>
      <c r="C1045" s="141">
        <v>4.9800000000000004</v>
      </c>
      <c r="D1045" s="141" t="s">
        <v>2336</v>
      </c>
      <c r="E1045" s="141" t="s">
        <v>2096</v>
      </c>
      <c r="F1045" s="141" t="s">
        <v>2097</v>
      </c>
      <c r="G1045" s="141" t="s">
        <v>2337</v>
      </c>
    </row>
    <row r="1046" spans="1:7" x14ac:dyDescent="0.25">
      <c r="A1046" s="141" t="s">
        <v>3785</v>
      </c>
      <c r="B1046" s="141" t="s">
        <v>3786</v>
      </c>
      <c r="C1046" s="141">
        <v>10</v>
      </c>
      <c r="D1046" s="141" t="s">
        <v>2095</v>
      </c>
      <c r="E1046" s="141" t="s">
        <v>2096</v>
      </c>
      <c r="F1046" s="141" t="s">
        <v>2097</v>
      </c>
      <c r="G1046" s="141" t="s">
        <v>2098</v>
      </c>
    </row>
    <row r="1047" spans="1:7" x14ac:dyDescent="0.25">
      <c r="A1047" s="141" t="s">
        <v>3787</v>
      </c>
      <c r="B1047" s="141" t="s">
        <v>3788</v>
      </c>
      <c r="C1047" s="141">
        <v>20</v>
      </c>
      <c r="D1047" s="141" t="s">
        <v>2095</v>
      </c>
      <c r="E1047" s="141" t="s">
        <v>2096</v>
      </c>
      <c r="F1047" s="141" t="s">
        <v>2097</v>
      </c>
      <c r="G1047" s="141" t="s">
        <v>2098</v>
      </c>
    </row>
    <row r="1048" spans="1:7" x14ac:dyDescent="0.25">
      <c r="A1048" s="141" t="s">
        <v>3789</v>
      </c>
      <c r="B1048" s="141" t="s">
        <v>3790</v>
      </c>
      <c r="C1048" s="141">
        <v>20</v>
      </c>
      <c r="D1048" s="141" t="s">
        <v>2095</v>
      </c>
      <c r="E1048" s="141" t="s">
        <v>2096</v>
      </c>
      <c r="F1048" s="141" t="s">
        <v>2097</v>
      </c>
      <c r="G1048" s="141" t="s">
        <v>2098</v>
      </c>
    </row>
    <row r="1049" spans="1:7" x14ac:dyDescent="0.25">
      <c r="A1049" s="141" t="s">
        <v>3791</v>
      </c>
      <c r="B1049" s="141" t="s">
        <v>3792</v>
      </c>
      <c r="C1049" s="141">
        <v>20</v>
      </c>
      <c r="D1049" s="141" t="s">
        <v>2095</v>
      </c>
      <c r="E1049" s="141" t="s">
        <v>2096</v>
      </c>
      <c r="F1049" s="141" t="s">
        <v>2097</v>
      </c>
      <c r="G1049" s="141" t="s">
        <v>2098</v>
      </c>
    </row>
    <row r="1050" spans="1:7" x14ac:dyDescent="0.25">
      <c r="A1050" s="141" t="s">
        <v>943</v>
      </c>
      <c r="B1050" s="141" t="s">
        <v>3793</v>
      </c>
      <c r="C1050" s="141">
        <v>401</v>
      </c>
      <c r="D1050" s="141" t="s">
        <v>2121</v>
      </c>
      <c r="E1050" s="141" t="s">
        <v>2096</v>
      </c>
      <c r="F1050" s="141" t="s">
        <v>2097</v>
      </c>
      <c r="G1050" s="141" t="s">
        <v>2122</v>
      </c>
    </row>
    <row r="1051" spans="1:7" x14ac:dyDescent="0.25">
      <c r="A1051" s="141" t="s">
        <v>938</v>
      </c>
      <c r="B1051" s="141" t="s">
        <v>3794</v>
      </c>
      <c r="C1051" s="141">
        <v>119.91</v>
      </c>
      <c r="D1051" s="141" t="s">
        <v>2166</v>
      </c>
      <c r="E1051" s="141" t="s">
        <v>2096</v>
      </c>
      <c r="F1051" s="141" t="s">
        <v>2097</v>
      </c>
      <c r="G1051" s="141" t="s">
        <v>2122</v>
      </c>
    </row>
    <row r="1052" spans="1:7" x14ac:dyDescent="0.25">
      <c r="A1052" s="141" t="s">
        <v>3795</v>
      </c>
      <c r="B1052" s="141" t="s">
        <v>3796</v>
      </c>
      <c r="C1052" s="141">
        <v>140</v>
      </c>
      <c r="D1052" s="141" t="s">
        <v>2095</v>
      </c>
      <c r="E1052" s="141" t="s">
        <v>2096</v>
      </c>
      <c r="F1052" s="141" t="s">
        <v>2097</v>
      </c>
      <c r="G1052" s="141" t="s">
        <v>2098</v>
      </c>
    </row>
    <row r="1053" spans="1:7" x14ac:dyDescent="0.25">
      <c r="A1053" s="141" t="s">
        <v>3797</v>
      </c>
      <c r="B1053" s="141" t="s">
        <v>3798</v>
      </c>
      <c r="C1053" s="141">
        <v>49.97</v>
      </c>
      <c r="D1053" s="141" t="s">
        <v>2166</v>
      </c>
      <c r="E1053" s="141" t="s">
        <v>2096</v>
      </c>
      <c r="F1053" s="141" t="s">
        <v>2097</v>
      </c>
      <c r="G1053" s="141" t="s">
        <v>2122</v>
      </c>
    </row>
    <row r="1054" spans="1:7" x14ac:dyDescent="0.25">
      <c r="A1054" s="141" t="s">
        <v>349</v>
      </c>
      <c r="B1054" s="141" t="s">
        <v>3799</v>
      </c>
      <c r="C1054" s="141">
        <v>52.01</v>
      </c>
      <c r="D1054" s="141" t="s">
        <v>2166</v>
      </c>
      <c r="E1054" s="141" t="s">
        <v>2096</v>
      </c>
      <c r="F1054" s="141" t="s">
        <v>2097</v>
      </c>
      <c r="G1054" s="141" t="s">
        <v>2122</v>
      </c>
    </row>
    <row r="1055" spans="1:7" x14ac:dyDescent="0.25">
      <c r="A1055" s="141" t="s">
        <v>3800</v>
      </c>
      <c r="B1055" s="141" t="s">
        <v>2101</v>
      </c>
      <c r="C1055" s="141">
        <v>0.46</v>
      </c>
      <c r="D1055" s="141" t="s">
        <v>2336</v>
      </c>
      <c r="E1055" s="141" t="s">
        <v>2096</v>
      </c>
      <c r="F1055" s="141" t="s">
        <v>2097</v>
      </c>
      <c r="G1055" s="141" t="s">
        <v>2337</v>
      </c>
    </row>
    <row r="1056" spans="1:7" x14ac:dyDescent="0.25">
      <c r="A1056" s="141" t="s">
        <v>936</v>
      </c>
      <c r="B1056" s="141" t="s">
        <v>3801</v>
      </c>
      <c r="C1056" s="141">
        <v>69</v>
      </c>
      <c r="D1056" s="141" t="s">
        <v>2116</v>
      </c>
      <c r="E1056" s="141" t="s">
        <v>2096</v>
      </c>
      <c r="F1056" s="141" t="s">
        <v>2097</v>
      </c>
      <c r="G1056" s="141" t="s">
        <v>2119</v>
      </c>
    </row>
    <row r="1057" spans="1:7" x14ac:dyDescent="0.25">
      <c r="A1057" s="141" t="s">
        <v>933</v>
      </c>
      <c r="B1057" s="141" t="s">
        <v>3802</v>
      </c>
      <c r="C1057" s="141">
        <v>68.5</v>
      </c>
      <c r="D1057" s="141" t="s">
        <v>2116</v>
      </c>
      <c r="E1057" s="141" t="s">
        <v>2096</v>
      </c>
      <c r="F1057" s="141" t="s">
        <v>2097</v>
      </c>
      <c r="G1057" s="141" t="s">
        <v>2119</v>
      </c>
    </row>
    <row r="1058" spans="1:7" x14ac:dyDescent="0.25">
      <c r="A1058" s="141" t="s">
        <v>3803</v>
      </c>
      <c r="B1058" s="141" t="s">
        <v>2101</v>
      </c>
      <c r="C1058" s="141">
        <v>2.29</v>
      </c>
      <c r="D1058" s="141" t="s">
        <v>2336</v>
      </c>
      <c r="E1058" s="141" t="s">
        <v>2096</v>
      </c>
      <c r="F1058" s="141" t="s">
        <v>2097</v>
      </c>
      <c r="G1058" s="141" t="s">
        <v>2337</v>
      </c>
    </row>
    <row r="1059" spans="1:7" x14ac:dyDescent="0.25">
      <c r="A1059" s="141" t="s">
        <v>3804</v>
      </c>
      <c r="B1059" s="141" t="s">
        <v>2101</v>
      </c>
      <c r="C1059" s="141">
        <v>2.29</v>
      </c>
      <c r="D1059" s="141" t="s">
        <v>2336</v>
      </c>
      <c r="E1059" s="141" t="s">
        <v>2096</v>
      </c>
      <c r="F1059" s="141" t="s">
        <v>2097</v>
      </c>
      <c r="G1059" s="141" t="s">
        <v>2337</v>
      </c>
    </row>
    <row r="1060" spans="1:7" x14ac:dyDescent="0.25">
      <c r="A1060" s="141" t="s">
        <v>930</v>
      </c>
      <c r="B1060" s="141" t="s">
        <v>3805</v>
      </c>
      <c r="C1060" s="141">
        <v>10.1</v>
      </c>
      <c r="D1060" s="141" t="s">
        <v>2152</v>
      </c>
      <c r="E1060" s="141" t="s">
        <v>2096</v>
      </c>
      <c r="F1060" s="141" t="s">
        <v>2097</v>
      </c>
      <c r="G1060" s="141" t="s">
        <v>2153</v>
      </c>
    </row>
    <row r="1061" spans="1:7" x14ac:dyDescent="0.25">
      <c r="A1061" s="141" t="s">
        <v>924</v>
      </c>
      <c r="B1061" s="141" t="s">
        <v>3806</v>
      </c>
      <c r="C1061" s="141">
        <v>1.25</v>
      </c>
      <c r="D1061" s="141" t="s">
        <v>2116</v>
      </c>
      <c r="E1061" s="141" t="s">
        <v>2096</v>
      </c>
      <c r="F1061" s="141" t="s">
        <v>2097</v>
      </c>
      <c r="G1061" s="141" t="s">
        <v>2119</v>
      </c>
    </row>
    <row r="1062" spans="1:7" x14ac:dyDescent="0.25">
      <c r="A1062" s="141" t="s">
        <v>3807</v>
      </c>
      <c r="B1062" s="141" t="s">
        <v>3808</v>
      </c>
      <c r="C1062" s="141">
        <v>2</v>
      </c>
      <c r="D1062" s="141" t="s">
        <v>2336</v>
      </c>
      <c r="E1062" s="141" t="s">
        <v>2096</v>
      </c>
      <c r="F1062" s="141" t="s">
        <v>2097</v>
      </c>
      <c r="G1062" s="141" t="s">
        <v>2136</v>
      </c>
    </row>
    <row r="1063" spans="1:7" x14ac:dyDescent="0.25">
      <c r="A1063" s="141" t="s">
        <v>3809</v>
      </c>
      <c r="B1063" s="141" t="s">
        <v>2101</v>
      </c>
      <c r="C1063" s="141">
        <v>3</v>
      </c>
      <c r="D1063" s="141" t="s">
        <v>2336</v>
      </c>
      <c r="E1063" s="141" t="s">
        <v>2096</v>
      </c>
      <c r="F1063" s="141" t="s">
        <v>2097</v>
      </c>
      <c r="G1063" s="141" t="s">
        <v>2337</v>
      </c>
    </row>
    <row r="1064" spans="1:7" x14ac:dyDescent="0.25">
      <c r="A1064" s="141" t="s">
        <v>3810</v>
      </c>
      <c r="B1064" s="141" t="s">
        <v>2101</v>
      </c>
      <c r="C1064" s="141">
        <v>3</v>
      </c>
      <c r="D1064" s="141" t="s">
        <v>2336</v>
      </c>
      <c r="E1064" s="141" t="s">
        <v>2096</v>
      </c>
      <c r="F1064" s="141" t="s">
        <v>2097</v>
      </c>
      <c r="G1064" s="141" t="s">
        <v>2337</v>
      </c>
    </row>
    <row r="1065" spans="1:7" x14ac:dyDescent="0.25">
      <c r="A1065" s="141" t="s">
        <v>3811</v>
      </c>
      <c r="B1065" s="141" t="s">
        <v>3812</v>
      </c>
      <c r="C1065" s="141">
        <v>250</v>
      </c>
      <c r="D1065" s="141" t="s">
        <v>2095</v>
      </c>
      <c r="E1065" s="141" t="s">
        <v>2096</v>
      </c>
      <c r="F1065" s="141" t="s">
        <v>2097</v>
      </c>
      <c r="G1065" s="141" t="s">
        <v>2098</v>
      </c>
    </row>
    <row r="1066" spans="1:7" x14ac:dyDescent="0.25">
      <c r="A1066" s="141" t="s">
        <v>3813</v>
      </c>
      <c r="B1066" s="141" t="s">
        <v>2101</v>
      </c>
      <c r="C1066" s="141">
        <v>50</v>
      </c>
      <c r="D1066" s="141" t="s">
        <v>2095</v>
      </c>
      <c r="E1066" s="141" t="s">
        <v>2096</v>
      </c>
      <c r="F1066" s="141" t="s">
        <v>2097</v>
      </c>
      <c r="G1066" s="141" t="s">
        <v>2098</v>
      </c>
    </row>
    <row r="1067" spans="1:7" x14ac:dyDescent="0.25">
      <c r="A1067" s="141" t="s">
        <v>3814</v>
      </c>
      <c r="B1067" s="141" t="s">
        <v>2101</v>
      </c>
      <c r="C1067" s="141">
        <v>5</v>
      </c>
      <c r="D1067" s="141" t="s">
        <v>2135</v>
      </c>
      <c r="E1067" s="141" t="s">
        <v>2096</v>
      </c>
      <c r="F1067" s="141" t="s">
        <v>2097</v>
      </c>
      <c r="G1067" s="141" t="s">
        <v>2136</v>
      </c>
    </row>
    <row r="1068" spans="1:7" x14ac:dyDescent="0.25">
      <c r="A1068" s="141" t="s">
        <v>3815</v>
      </c>
      <c r="B1068" s="141" t="s">
        <v>3816</v>
      </c>
      <c r="C1068" s="141">
        <v>1.6</v>
      </c>
      <c r="D1068" s="141" t="s">
        <v>2667</v>
      </c>
      <c r="E1068" s="141" t="s">
        <v>2096</v>
      </c>
      <c r="F1068" s="141" t="s">
        <v>2097</v>
      </c>
      <c r="G1068" s="141" t="s">
        <v>2668</v>
      </c>
    </row>
    <row r="1069" spans="1:7" x14ac:dyDescent="0.25">
      <c r="A1069" s="141" t="s">
        <v>920</v>
      </c>
      <c r="B1069" s="141" t="s">
        <v>920</v>
      </c>
      <c r="C1069" s="141">
        <v>1</v>
      </c>
      <c r="D1069" s="141" t="s">
        <v>2228</v>
      </c>
      <c r="E1069" s="141" t="s">
        <v>2096</v>
      </c>
      <c r="F1069" s="141" t="s">
        <v>2097</v>
      </c>
      <c r="G1069" s="141" t="s">
        <v>2229</v>
      </c>
    </row>
    <row r="1070" spans="1:7" x14ac:dyDescent="0.25">
      <c r="A1070" s="141" t="s">
        <v>3817</v>
      </c>
      <c r="B1070" s="141" t="s">
        <v>2101</v>
      </c>
      <c r="C1070" s="141">
        <v>2.58</v>
      </c>
      <c r="D1070" s="141" t="s">
        <v>2228</v>
      </c>
      <c r="E1070" s="141" t="s">
        <v>2096</v>
      </c>
      <c r="F1070" s="141" t="s">
        <v>2097</v>
      </c>
      <c r="G1070" s="141" t="s">
        <v>2229</v>
      </c>
    </row>
    <row r="1071" spans="1:7" x14ac:dyDescent="0.25">
      <c r="A1071" s="141" t="s">
        <v>3818</v>
      </c>
      <c r="B1071" s="141" t="s">
        <v>3819</v>
      </c>
      <c r="C1071" s="141">
        <v>22.3</v>
      </c>
      <c r="D1071" s="141" t="s">
        <v>2228</v>
      </c>
      <c r="E1071" s="141" t="s">
        <v>2096</v>
      </c>
      <c r="F1071" s="141" t="s">
        <v>2097</v>
      </c>
      <c r="G1071" s="141" t="s">
        <v>2229</v>
      </c>
    </row>
    <row r="1072" spans="1:7" x14ac:dyDescent="0.25">
      <c r="A1072" s="143" t="s">
        <v>3820</v>
      </c>
      <c r="B1072" s="143" t="s">
        <v>3821</v>
      </c>
      <c r="C1072" s="143">
        <v>3</v>
      </c>
      <c r="D1072" s="141" t="s">
        <v>2095</v>
      </c>
      <c r="E1072" s="144" t="s">
        <v>2096</v>
      </c>
      <c r="F1072" s="143" t="s">
        <v>2097</v>
      </c>
      <c r="G1072" s="141" t="s">
        <v>2098</v>
      </c>
    </row>
    <row r="1073" spans="1:7" x14ac:dyDescent="0.25">
      <c r="A1073" s="141" t="s">
        <v>914</v>
      </c>
      <c r="B1073" s="141" t="s">
        <v>3822</v>
      </c>
      <c r="C1073" s="141">
        <v>1.98</v>
      </c>
      <c r="D1073" s="141" t="s">
        <v>2095</v>
      </c>
      <c r="E1073" s="141" t="s">
        <v>2096</v>
      </c>
      <c r="F1073" s="141" t="s">
        <v>2097</v>
      </c>
      <c r="G1073" s="141" t="s">
        <v>2098</v>
      </c>
    </row>
    <row r="1074" spans="1:7" x14ac:dyDescent="0.25">
      <c r="A1074" s="141" t="s">
        <v>3823</v>
      </c>
      <c r="B1074" s="141" t="s">
        <v>3823</v>
      </c>
      <c r="C1074" s="141">
        <v>635</v>
      </c>
      <c r="D1074" s="141" t="s">
        <v>2729</v>
      </c>
      <c r="E1074" s="141" t="s">
        <v>2242</v>
      </c>
      <c r="F1074" s="141" t="s">
        <v>2118</v>
      </c>
      <c r="G1074" s="141" t="s">
        <v>2730</v>
      </c>
    </row>
    <row r="1075" spans="1:7" x14ac:dyDescent="0.25">
      <c r="A1075" s="141" t="s">
        <v>3824</v>
      </c>
      <c r="B1075" s="141" t="s">
        <v>3825</v>
      </c>
      <c r="C1075" s="141">
        <v>2.1</v>
      </c>
      <c r="D1075" s="141" t="s">
        <v>2173</v>
      </c>
      <c r="E1075" s="141" t="s">
        <v>2096</v>
      </c>
      <c r="F1075" s="141" t="s">
        <v>2097</v>
      </c>
      <c r="G1075" s="141" t="s">
        <v>2174</v>
      </c>
    </row>
    <row r="1076" spans="1:7" x14ac:dyDescent="0.25">
      <c r="A1076" s="141" t="s">
        <v>3826</v>
      </c>
      <c r="B1076" s="141" t="s">
        <v>2101</v>
      </c>
      <c r="C1076" s="141">
        <v>10</v>
      </c>
      <c r="D1076" s="141" t="s">
        <v>2135</v>
      </c>
      <c r="E1076" s="141" t="s">
        <v>2096</v>
      </c>
      <c r="F1076" s="141" t="s">
        <v>2097</v>
      </c>
      <c r="G1076" s="141" t="s">
        <v>2136</v>
      </c>
    </row>
    <row r="1077" spans="1:7" x14ac:dyDescent="0.25">
      <c r="A1077" s="141" t="s">
        <v>3827</v>
      </c>
      <c r="B1077" s="141" t="s">
        <v>2101</v>
      </c>
      <c r="C1077" s="141">
        <v>20</v>
      </c>
      <c r="D1077" s="141" t="s">
        <v>2135</v>
      </c>
      <c r="E1077" s="141" t="s">
        <v>2096</v>
      </c>
      <c r="F1077" s="141" t="s">
        <v>2097</v>
      </c>
      <c r="G1077" s="141" t="s">
        <v>2136</v>
      </c>
    </row>
    <row r="1078" spans="1:7" x14ac:dyDescent="0.25">
      <c r="A1078" s="141" t="s">
        <v>3828</v>
      </c>
      <c r="B1078" s="141" t="s">
        <v>2101</v>
      </c>
      <c r="C1078" s="141">
        <v>125</v>
      </c>
      <c r="D1078" s="141" t="s">
        <v>2095</v>
      </c>
      <c r="E1078" s="141" t="s">
        <v>2096</v>
      </c>
      <c r="F1078" s="141" t="s">
        <v>2097</v>
      </c>
      <c r="G1078" s="141" t="s">
        <v>2098</v>
      </c>
    </row>
    <row r="1079" spans="1:7" x14ac:dyDescent="0.25">
      <c r="A1079" s="141" t="s">
        <v>3829</v>
      </c>
      <c r="B1079" s="141" t="s">
        <v>2101</v>
      </c>
      <c r="C1079" s="141">
        <v>80</v>
      </c>
      <c r="D1079" s="141" t="s">
        <v>2135</v>
      </c>
      <c r="E1079" s="141" t="s">
        <v>2096</v>
      </c>
      <c r="F1079" s="141" t="s">
        <v>2097</v>
      </c>
      <c r="G1079" s="141" t="s">
        <v>2136</v>
      </c>
    </row>
    <row r="1080" spans="1:7" x14ac:dyDescent="0.25">
      <c r="A1080" s="141" t="s">
        <v>3830</v>
      </c>
      <c r="B1080" s="141" t="s">
        <v>3830</v>
      </c>
      <c r="C1080" s="141">
        <v>106.18</v>
      </c>
      <c r="D1080" s="141" t="s">
        <v>2681</v>
      </c>
      <c r="E1080" s="141" t="s">
        <v>2150</v>
      </c>
      <c r="F1080" s="141" t="s">
        <v>2118</v>
      </c>
      <c r="G1080" s="141" t="s">
        <v>2109</v>
      </c>
    </row>
    <row r="1081" spans="1:7" x14ac:dyDescent="0.25">
      <c r="A1081" s="141" t="s">
        <v>3831</v>
      </c>
      <c r="B1081" s="141" t="s">
        <v>3832</v>
      </c>
      <c r="C1081" s="141">
        <v>124</v>
      </c>
      <c r="D1081" s="141" t="s">
        <v>3833</v>
      </c>
      <c r="E1081" s="141" t="s">
        <v>2444</v>
      </c>
      <c r="F1081" s="141" t="s">
        <v>2118</v>
      </c>
      <c r="G1081" s="141" t="s">
        <v>3401</v>
      </c>
    </row>
    <row r="1082" spans="1:7" x14ac:dyDescent="0.25">
      <c r="A1082" s="141" t="s">
        <v>3834</v>
      </c>
      <c r="B1082" s="141" t="s">
        <v>3835</v>
      </c>
      <c r="C1082" s="141">
        <v>150</v>
      </c>
      <c r="D1082" s="141" t="s">
        <v>2095</v>
      </c>
      <c r="E1082" s="141" t="s">
        <v>2096</v>
      </c>
      <c r="F1082" s="141" t="s">
        <v>2097</v>
      </c>
      <c r="G1082" s="141" t="s">
        <v>2098</v>
      </c>
    </row>
    <row r="1083" spans="1:7" x14ac:dyDescent="0.25">
      <c r="A1083" s="143" t="s">
        <v>3836</v>
      </c>
      <c r="B1083" s="143" t="s">
        <v>3837</v>
      </c>
      <c r="C1083" s="141">
        <v>60</v>
      </c>
      <c r="D1083" s="141" t="s">
        <v>2095</v>
      </c>
      <c r="E1083" s="141" t="s">
        <v>2096</v>
      </c>
      <c r="F1083" s="141" t="s">
        <v>2097</v>
      </c>
      <c r="G1083" s="141" t="s">
        <v>2098</v>
      </c>
    </row>
    <row r="1084" spans="1:7" x14ac:dyDescent="0.25">
      <c r="A1084" s="143" t="s">
        <v>3838</v>
      </c>
      <c r="B1084" s="143" t="s">
        <v>3839</v>
      </c>
      <c r="C1084" s="141">
        <v>40</v>
      </c>
      <c r="D1084" s="141" t="s">
        <v>2095</v>
      </c>
      <c r="E1084" s="141" t="s">
        <v>2096</v>
      </c>
      <c r="F1084" s="141" t="s">
        <v>2097</v>
      </c>
      <c r="G1084" s="141" t="s">
        <v>2098</v>
      </c>
    </row>
    <row r="1085" spans="1:7" x14ac:dyDescent="0.25">
      <c r="A1085" s="141" t="s">
        <v>905</v>
      </c>
      <c r="B1085" s="141" t="s">
        <v>3840</v>
      </c>
      <c r="C1085" s="141">
        <v>57</v>
      </c>
      <c r="D1085" s="141" t="s">
        <v>2116</v>
      </c>
      <c r="E1085" s="141" t="s">
        <v>2096</v>
      </c>
      <c r="F1085" s="141" t="s">
        <v>2097</v>
      </c>
      <c r="G1085" s="141" t="s">
        <v>2119</v>
      </c>
    </row>
    <row r="1086" spans="1:7" x14ac:dyDescent="0.25">
      <c r="A1086" s="141" t="s">
        <v>900</v>
      </c>
      <c r="B1086" s="141" t="s">
        <v>3841</v>
      </c>
      <c r="C1086" s="141">
        <v>56.9</v>
      </c>
      <c r="D1086" s="141" t="s">
        <v>2116</v>
      </c>
      <c r="E1086" s="141" t="s">
        <v>2096</v>
      </c>
      <c r="F1086" s="141" t="s">
        <v>2097</v>
      </c>
      <c r="G1086" s="141" t="s">
        <v>2119</v>
      </c>
    </row>
    <row r="1087" spans="1:7" x14ac:dyDescent="0.25">
      <c r="A1087" s="141" t="s">
        <v>3842</v>
      </c>
      <c r="B1087" s="141" t="s">
        <v>2101</v>
      </c>
      <c r="C1087" s="141">
        <v>6.5</v>
      </c>
      <c r="D1087" s="141" t="s">
        <v>2095</v>
      </c>
      <c r="E1087" s="141" t="s">
        <v>2096</v>
      </c>
      <c r="F1087" s="141" t="s">
        <v>2097</v>
      </c>
      <c r="G1087" s="141" t="s">
        <v>2098</v>
      </c>
    </row>
    <row r="1088" spans="1:7" x14ac:dyDescent="0.25">
      <c r="A1088" s="141" t="s">
        <v>3843</v>
      </c>
      <c r="B1088" s="141" t="s">
        <v>2101</v>
      </c>
      <c r="C1088" s="141">
        <v>61.1</v>
      </c>
      <c r="D1088" s="141" t="s">
        <v>2102</v>
      </c>
      <c r="E1088" s="141" t="s">
        <v>2103</v>
      </c>
      <c r="F1088" s="141" t="s">
        <v>2097</v>
      </c>
      <c r="G1088" s="141" t="s">
        <v>2098</v>
      </c>
    </row>
    <row r="1089" spans="1:7" x14ac:dyDescent="0.25">
      <c r="A1089" s="141" t="s">
        <v>328</v>
      </c>
      <c r="B1089" s="141" t="s">
        <v>2101</v>
      </c>
      <c r="C1089" s="141">
        <v>20</v>
      </c>
      <c r="D1089" s="141" t="s">
        <v>2095</v>
      </c>
      <c r="E1089" s="141" t="s">
        <v>2096</v>
      </c>
      <c r="F1089" s="141" t="s">
        <v>2097</v>
      </c>
      <c r="G1089" s="141" t="s">
        <v>2098</v>
      </c>
    </row>
    <row r="1090" spans="1:7" x14ac:dyDescent="0.25">
      <c r="A1090" s="141" t="s">
        <v>335</v>
      </c>
      <c r="B1090" s="141" t="s">
        <v>2101</v>
      </c>
      <c r="C1090" s="141">
        <v>20</v>
      </c>
      <c r="D1090" s="141" t="s">
        <v>2095</v>
      </c>
      <c r="E1090" s="141" t="s">
        <v>2096</v>
      </c>
      <c r="F1090" s="141" t="s">
        <v>2097</v>
      </c>
      <c r="G1090" s="141" t="s">
        <v>2098</v>
      </c>
    </row>
    <row r="1091" spans="1:7" x14ac:dyDescent="0.25">
      <c r="A1091" s="141" t="s">
        <v>338</v>
      </c>
      <c r="B1091" s="141" t="s">
        <v>2101</v>
      </c>
      <c r="C1091" s="141">
        <v>20</v>
      </c>
      <c r="D1091" s="141" t="s">
        <v>2095</v>
      </c>
      <c r="E1091" s="141" t="s">
        <v>2096</v>
      </c>
      <c r="F1091" s="141" t="s">
        <v>2097</v>
      </c>
      <c r="G1091" s="141" t="s">
        <v>2098</v>
      </c>
    </row>
    <row r="1092" spans="1:7" x14ac:dyDescent="0.25">
      <c r="A1092" s="141" t="s">
        <v>3844</v>
      </c>
      <c r="B1092" s="141" t="s">
        <v>2101</v>
      </c>
      <c r="C1092" s="141">
        <v>14</v>
      </c>
      <c r="D1092" s="141" t="s">
        <v>2095</v>
      </c>
      <c r="E1092" s="141" t="s">
        <v>2096</v>
      </c>
      <c r="F1092" s="141" t="s">
        <v>2097</v>
      </c>
      <c r="G1092" s="141" t="s">
        <v>2098</v>
      </c>
    </row>
    <row r="1093" spans="1:7" x14ac:dyDescent="0.25">
      <c r="A1093" s="141" t="s">
        <v>3845</v>
      </c>
      <c r="B1093" s="141" t="s">
        <v>3846</v>
      </c>
      <c r="C1093" s="141">
        <v>3.5</v>
      </c>
      <c r="D1093" s="141" t="s">
        <v>2095</v>
      </c>
      <c r="E1093" s="141" t="s">
        <v>2096</v>
      </c>
      <c r="F1093" s="141" t="s">
        <v>2097</v>
      </c>
      <c r="G1093" s="141" t="s">
        <v>2098</v>
      </c>
    </row>
    <row r="1094" spans="1:7" x14ac:dyDescent="0.25">
      <c r="A1094" s="141" t="s">
        <v>3847</v>
      </c>
      <c r="B1094" s="141" t="s">
        <v>3848</v>
      </c>
      <c r="C1094" s="141">
        <v>6.55</v>
      </c>
      <c r="D1094" s="141" t="s">
        <v>2152</v>
      </c>
      <c r="E1094" s="141" t="s">
        <v>2096</v>
      </c>
      <c r="F1094" s="141" t="s">
        <v>2097</v>
      </c>
      <c r="G1094" s="141" t="s">
        <v>2153</v>
      </c>
    </row>
    <row r="1095" spans="1:7" x14ac:dyDescent="0.25">
      <c r="A1095" s="141" t="s">
        <v>3849</v>
      </c>
      <c r="B1095" s="141" t="s">
        <v>3850</v>
      </c>
      <c r="C1095" s="141">
        <v>2.25</v>
      </c>
      <c r="D1095" s="141" t="s">
        <v>2116</v>
      </c>
      <c r="E1095" s="141" t="s">
        <v>2096</v>
      </c>
      <c r="F1095" s="141" t="s">
        <v>2097</v>
      </c>
      <c r="G1095" s="141" t="s">
        <v>2119</v>
      </c>
    </row>
    <row r="1096" spans="1:7" x14ac:dyDescent="0.25">
      <c r="A1096" s="141" t="s">
        <v>3851</v>
      </c>
      <c r="B1096" s="141" t="s">
        <v>3852</v>
      </c>
      <c r="C1096" s="141">
        <v>20.09</v>
      </c>
      <c r="D1096" s="141" t="s">
        <v>2152</v>
      </c>
      <c r="E1096" s="141" t="s">
        <v>2096</v>
      </c>
      <c r="F1096" s="141" t="s">
        <v>2097</v>
      </c>
      <c r="G1096" s="141" t="s">
        <v>2153</v>
      </c>
    </row>
    <row r="1097" spans="1:7" x14ac:dyDescent="0.25">
      <c r="A1097" s="141" t="s">
        <v>3853</v>
      </c>
      <c r="B1097" s="141" t="s">
        <v>3854</v>
      </c>
      <c r="C1097" s="141">
        <v>0.8</v>
      </c>
      <c r="D1097" s="141" t="s">
        <v>2336</v>
      </c>
      <c r="E1097" s="141" t="s">
        <v>2096</v>
      </c>
      <c r="F1097" s="141" t="s">
        <v>2097</v>
      </c>
      <c r="G1097" s="141" t="s">
        <v>2337</v>
      </c>
    </row>
    <row r="1098" spans="1:7" x14ac:dyDescent="0.25">
      <c r="A1098" s="141" t="s">
        <v>3855</v>
      </c>
      <c r="B1098" s="141" t="s">
        <v>3856</v>
      </c>
      <c r="C1098" s="141">
        <v>1.5</v>
      </c>
      <c r="D1098" s="141" t="s">
        <v>2336</v>
      </c>
      <c r="E1098" s="141" t="s">
        <v>2096</v>
      </c>
      <c r="F1098" s="141" t="s">
        <v>2097</v>
      </c>
      <c r="G1098" s="141" t="s">
        <v>2337</v>
      </c>
    </row>
    <row r="1099" spans="1:7" x14ac:dyDescent="0.25">
      <c r="A1099" s="141" t="s">
        <v>3857</v>
      </c>
      <c r="B1099" s="141" t="s">
        <v>3858</v>
      </c>
      <c r="C1099" s="141">
        <v>44</v>
      </c>
      <c r="D1099" s="141" t="s">
        <v>2524</v>
      </c>
      <c r="E1099" s="141" t="s">
        <v>2096</v>
      </c>
      <c r="F1099" s="141" t="s">
        <v>2097</v>
      </c>
      <c r="G1099" s="141" t="s">
        <v>2525</v>
      </c>
    </row>
    <row r="1100" spans="1:7" x14ac:dyDescent="0.25">
      <c r="A1100" s="141" t="s">
        <v>3859</v>
      </c>
      <c r="B1100" s="141" t="s">
        <v>2101</v>
      </c>
      <c r="C1100" s="141">
        <v>17.03</v>
      </c>
      <c r="D1100" s="141" t="s">
        <v>2446</v>
      </c>
      <c r="E1100" s="141" t="s">
        <v>2444</v>
      </c>
      <c r="F1100" s="141" t="s">
        <v>2097</v>
      </c>
      <c r="G1100" s="141" t="s">
        <v>2122</v>
      </c>
    </row>
    <row r="1101" spans="1:7" x14ac:dyDescent="0.25">
      <c r="A1101" s="141" t="s">
        <v>3860</v>
      </c>
      <c r="B1101" s="141" t="s">
        <v>2101</v>
      </c>
      <c r="C1101" s="141">
        <v>25.03</v>
      </c>
      <c r="D1101" s="141" t="s">
        <v>2446</v>
      </c>
      <c r="E1101" s="141" t="s">
        <v>2444</v>
      </c>
      <c r="F1101" s="141" t="s">
        <v>2097</v>
      </c>
      <c r="G1101" s="141" t="s">
        <v>2122</v>
      </c>
    </row>
    <row r="1102" spans="1:7" x14ac:dyDescent="0.25">
      <c r="A1102" s="141" t="s">
        <v>3861</v>
      </c>
      <c r="B1102" s="141" t="s">
        <v>2101</v>
      </c>
      <c r="C1102" s="141">
        <v>25.03</v>
      </c>
      <c r="D1102" s="141" t="s">
        <v>2446</v>
      </c>
      <c r="E1102" s="141" t="s">
        <v>2444</v>
      </c>
      <c r="F1102" s="141" t="s">
        <v>2097</v>
      </c>
      <c r="G1102" s="141" t="s">
        <v>2122</v>
      </c>
    </row>
    <row r="1103" spans="1:7" x14ac:dyDescent="0.25">
      <c r="A1103" s="141" t="s">
        <v>3862</v>
      </c>
      <c r="B1103" s="141" t="s">
        <v>2101</v>
      </c>
      <c r="C1103" s="141">
        <v>121</v>
      </c>
      <c r="D1103" s="141" t="s">
        <v>2443</v>
      </c>
      <c r="E1103" s="141" t="s">
        <v>2444</v>
      </c>
      <c r="F1103" s="141" t="s">
        <v>2097</v>
      </c>
      <c r="G1103" s="141" t="s">
        <v>2126</v>
      </c>
    </row>
    <row r="1104" spans="1:7" x14ac:dyDescent="0.25">
      <c r="A1104" s="141" t="s">
        <v>3863</v>
      </c>
      <c r="B1104" s="141" t="s">
        <v>3864</v>
      </c>
      <c r="C1104" s="141">
        <v>3.75</v>
      </c>
      <c r="D1104" s="141" t="s">
        <v>2095</v>
      </c>
      <c r="E1104" s="141" t="s">
        <v>2096</v>
      </c>
      <c r="F1104" s="141" t="s">
        <v>2097</v>
      </c>
      <c r="G1104" s="141" t="s">
        <v>2098</v>
      </c>
    </row>
    <row r="1105" spans="1:7" x14ac:dyDescent="0.25">
      <c r="A1105" s="141" t="s">
        <v>3865</v>
      </c>
      <c r="B1105" s="141" t="s">
        <v>3866</v>
      </c>
      <c r="C1105" s="141">
        <v>3</v>
      </c>
      <c r="D1105" s="141" t="s">
        <v>2095</v>
      </c>
      <c r="E1105" s="141" t="s">
        <v>2096</v>
      </c>
      <c r="F1105" s="141" t="s">
        <v>2097</v>
      </c>
      <c r="G1105" s="141" t="s">
        <v>2098</v>
      </c>
    </row>
    <row r="1106" spans="1:7" x14ac:dyDescent="0.25">
      <c r="A1106" s="141" t="s">
        <v>3867</v>
      </c>
      <c r="B1106" s="141" t="s">
        <v>3868</v>
      </c>
      <c r="C1106" s="141">
        <v>178.87</v>
      </c>
      <c r="D1106" s="141" t="s">
        <v>2139</v>
      </c>
      <c r="E1106" s="141" t="s">
        <v>2096</v>
      </c>
      <c r="F1106" s="141" t="s">
        <v>2097</v>
      </c>
      <c r="G1106" s="141" t="s">
        <v>2140</v>
      </c>
    </row>
    <row r="1107" spans="1:7" x14ac:dyDescent="0.25">
      <c r="A1107" s="141" t="s">
        <v>3869</v>
      </c>
      <c r="B1107" s="141" t="s">
        <v>3870</v>
      </c>
      <c r="C1107" s="141">
        <v>175</v>
      </c>
      <c r="D1107" s="141" t="s">
        <v>2139</v>
      </c>
      <c r="E1107" s="141" t="s">
        <v>2096</v>
      </c>
      <c r="F1107" s="141" t="s">
        <v>2097</v>
      </c>
      <c r="G1107" s="141" t="s">
        <v>2140</v>
      </c>
    </row>
    <row r="1108" spans="1:7" x14ac:dyDescent="0.25">
      <c r="A1108" s="141" t="s">
        <v>3871</v>
      </c>
      <c r="B1108" s="141" t="s">
        <v>3872</v>
      </c>
      <c r="C1108" s="141">
        <v>480</v>
      </c>
      <c r="D1108" s="141" t="s">
        <v>2139</v>
      </c>
      <c r="E1108" s="141" t="s">
        <v>2096</v>
      </c>
      <c r="F1108" s="141" t="s">
        <v>2097</v>
      </c>
      <c r="G1108" s="141" t="s">
        <v>2140</v>
      </c>
    </row>
    <row r="1109" spans="1:7" x14ac:dyDescent="0.25">
      <c r="A1109" s="141" t="s">
        <v>895</v>
      </c>
      <c r="B1109" s="141" t="s">
        <v>3873</v>
      </c>
      <c r="C1109" s="141">
        <v>1.23</v>
      </c>
      <c r="D1109" s="141" t="s">
        <v>2095</v>
      </c>
      <c r="E1109" s="141" t="s">
        <v>2096</v>
      </c>
      <c r="F1109" s="141" t="s">
        <v>2097</v>
      </c>
      <c r="G1109" s="141" t="s">
        <v>2098</v>
      </c>
    </row>
    <row r="1110" spans="1:7" x14ac:dyDescent="0.25">
      <c r="A1110" s="141" t="s">
        <v>3874</v>
      </c>
      <c r="B1110" s="141" t="s">
        <v>3875</v>
      </c>
      <c r="C1110" s="141">
        <v>10</v>
      </c>
      <c r="D1110" s="141" t="s">
        <v>2173</v>
      </c>
      <c r="E1110" s="141" t="s">
        <v>2096</v>
      </c>
      <c r="F1110" s="141" t="s">
        <v>2097</v>
      </c>
      <c r="G1110" s="141" t="s">
        <v>2174</v>
      </c>
    </row>
    <row r="1111" spans="1:7" x14ac:dyDescent="0.25">
      <c r="A1111" s="141" t="s">
        <v>3876</v>
      </c>
      <c r="B1111" s="141" t="s">
        <v>2101</v>
      </c>
      <c r="C1111" s="141">
        <v>300</v>
      </c>
      <c r="D1111" s="141" t="s">
        <v>2095</v>
      </c>
      <c r="E1111" s="141" t="s">
        <v>2096</v>
      </c>
      <c r="F1111" s="141" t="s">
        <v>2097</v>
      </c>
      <c r="G1111" s="141" t="s">
        <v>2098</v>
      </c>
    </row>
    <row r="1112" spans="1:7" x14ac:dyDescent="0.25">
      <c r="A1112" s="141" t="s">
        <v>3877</v>
      </c>
      <c r="B1112" s="141" t="s">
        <v>2101</v>
      </c>
      <c r="C1112" s="141">
        <v>180</v>
      </c>
      <c r="D1112" s="141" t="s">
        <v>2135</v>
      </c>
      <c r="E1112" s="141" t="s">
        <v>2096</v>
      </c>
      <c r="F1112" s="141" t="s">
        <v>2097</v>
      </c>
      <c r="G1112" s="141" t="s">
        <v>2136</v>
      </c>
    </row>
    <row r="1113" spans="1:7" x14ac:dyDescent="0.25">
      <c r="A1113" s="141" t="s">
        <v>3878</v>
      </c>
      <c r="B1113" s="141" t="s">
        <v>2101</v>
      </c>
      <c r="C1113" s="142">
        <v>4</v>
      </c>
      <c r="D1113" s="141" t="s">
        <v>2667</v>
      </c>
      <c r="E1113" s="141" t="s">
        <v>2096</v>
      </c>
      <c r="F1113" s="141" t="s">
        <v>2097</v>
      </c>
      <c r="G1113" s="141" t="s">
        <v>2668</v>
      </c>
    </row>
    <row r="1114" spans="1:7" x14ac:dyDescent="0.25">
      <c r="A1114" s="141" t="s">
        <v>3879</v>
      </c>
      <c r="B1114" s="141" t="s">
        <v>3880</v>
      </c>
      <c r="C1114" s="141">
        <v>8.5</v>
      </c>
      <c r="D1114" s="141" t="s">
        <v>2095</v>
      </c>
      <c r="E1114" s="141" t="s">
        <v>2096</v>
      </c>
      <c r="F1114" s="141" t="s">
        <v>2097</v>
      </c>
      <c r="G1114" s="141" t="s">
        <v>2098</v>
      </c>
    </row>
    <row r="1115" spans="1:7" x14ac:dyDescent="0.25">
      <c r="A1115" s="141" t="s">
        <v>3881</v>
      </c>
      <c r="B1115" s="141" t="s">
        <v>3882</v>
      </c>
      <c r="C1115" s="141">
        <v>2</v>
      </c>
      <c r="D1115" s="141" t="s">
        <v>2095</v>
      </c>
      <c r="E1115" s="141" t="s">
        <v>2096</v>
      </c>
      <c r="F1115" s="141" t="s">
        <v>2097</v>
      </c>
      <c r="G1115" s="141" t="s">
        <v>2098</v>
      </c>
    </row>
    <row r="1116" spans="1:7" x14ac:dyDescent="0.25">
      <c r="A1116" s="141" t="s">
        <v>3883</v>
      </c>
      <c r="B1116" s="141" t="s">
        <v>3884</v>
      </c>
      <c r="C1116" s="141">
        <v>2.5</v>
      </c>
      <c r="D1116" s="141" t="s">
        <v>2336</v>
      </c>
      <c r="E1116" s="141" t="s">
        <v>2096</v>
      </c>
      <c r="F1116" s="141" t="s">
        <v>2097</v>
      </c>
      <c r="G1116" s="141" t="s">
        <v>2337</v>
      </c>
    </row>
    <row r="1117" spans="1:7" x14ac:dyDescent="0.25">
      <c r="A1117" s="141" t="s">
        <v>3885</v>
      </c>
      <c r="B1117" s="141" t="s">
        <v>3886</v>
      </c>
      <c r="C1117" s="141">
        <v>14</v>
      </c>
      <c r="D1117" s="141" t="s">
        <v>2116</v>
      </c>
      <c r="E1117" s="141" t="s">
        <v>2096</v>
      </c>
      <c r="F1117" s="141" t="s">
        <v>2097</v>
      </c>
      <c r="G1117" s="141" t="s">
        <v>2119</v>
      </c>
    </row>
    <row r="1118" spans="1:7" x14ac:dyDescent="0.25">
      <c r="A1118" s="141" t="s">
        <v>880</v>
      </c>
      <c r="B1118" s="141" t="s">
        <v>3887</v>
      </c>
      <c r="C1118" s="141">
        <v>1.1100000000000001</v>
      </c>
      <c r="D1118" s="141" t="s">
        <v>2152</v>
      </c>
      <c r="E1118" s="141" t="s">
        <v>2096</v>
      </c>
      <c r="F1118" s="141" t="s">
        <v>2097</v>
      </c>
      <c r="G1118" s="141" t="s">
        <v>2153</v>
      </c>
    </row>
    <row r="1119" spans="1:7" x14ac:dyDescent="0.25">
      <c r="A1119" s="141" t="s">
        <v>3888</v>
      </c>
      <c r="B1119" s="141" t="s">
        <v>2101</v>
      </c>
      <c r="C1119" s="141">
        <v>50</v>
      </c>
      <c r="D1119" s="141" t="s">
        <v>2446</v>
      </c>
      <c r="E1119" s="141" t="s">
        <v>2444</v>
      </c>
      <c r="F1119" s="141" t="s">
        <v>2097</v>
      </c>
      <c r="G1119" s="141" t="s">
        <v>2122</v>
      </c>
    </row>
    <row r="1120" spans="1:7" x14ac:dyDescent="0.25">
      <c r="A1120" s="141" t="s">
        <v>3889</v>
      </c>
      <c r="B1120" s="141" t="s">
        <v>2101</v>
      </c>
      <c r="C1120" s="141">
        <v>50</v>
      </c>
      <c r="D1120" s="141" t="s">
        <v>2446</v>
      </c>
      <c r="E1120" s="141" t="s">
        <v>2444</v>
      </c>
      <c r="F1120" s="141" t="s">
        <v>2097</v>
      </c>
      <c r="G1120" s="141" t="s">
        <v>2122</v>
      </c>
    </row>
    <row r="1121" spans="1:7" x14ac:dyDescent="0.25">
      <c r="A1121" s="141" t="s">
        <v>876</v>
      </c>
      <c r="B1121" s="141" t="s">
        <v>3890</v>
      </c>
      <c r="C1121" s="141">
        <v>0.6</v>
      </c>
      <c r="D1121" s="141" t="s">
        <v>2116</v>
      </c>
      <c r="E1121" s="141" t="s">
        <v>2096</v>
      </c>
      <c r="F1121" s="141" t="s">
        <v>2097</v>
      </c>
      <c r="G1121" s="141" t="s">
        <v>2119</v>
      </c>
    </row>
    <row r="1122" spans="1:7" x14ac:dyDescent="0.25">
      <c r="A1122" s="141" t="s">
        <v>3891</v>
      </c>
      <c r="B1122" s="141" t="s">
        <v>3892</v>
      </c>
      <c r="C1122" s="141">
        <v>2.99</v>
      </c>
      <c r="D1122" s="141" t="s">
        <v>2095</v>
      </c>
      <c r="E1122" s="141" t="s">
        <v>2096</v>
      </c>
      <c r="F1122" s="141" t="s">
        <v>2097</v>
      </c>
      <c r="G1122" s="141" t="s">
        <v>2098</v>
      </c>
    </row>
    <row r="1123" spans="1:7" x14ac:dyDescent="0.25">
      <c r="A1123" s="141" t="s">
        <v>3893</v>
      </c>
      <c r="B1123" s="141" t="s">
        <v>2101</v>
      </c>
      <c r="C1123" s="141">
        <v>25</v>
      </c>
      <c r="D1123" s="141" t="s">
        <v>2541</v>
      </c>
      <c r="E1123" s="141" t="s">
        <v>2150</v>
      </c>
      <c r="F1123" s="141" t="s">
        <v>2097</v>
      </c>
      <c r="G1123" s="141" t="s">
        <v>2122</v>
      </c>
    </row>
    <row r="1124" spans="1:7" x14ac:dyDescent="0.25">
      <c r="A1124" s="141" t="s">
        <v>3894</v>
      </c>
      <c r="B1124" s="141" t="s">
        <v>2101</v>
      </c>
      <c r="C1124" s="141">
        <v>25</v>
      </c>
      <c r="D1124" s="141" t="s">
        <v>2541</v>
      </c>
      <c r="E1124" s="141" t="s">
        <v>2150</v>
      </c>
      <c r="F1124" s="141" t="s">
        <v>2097</v>
      </c>
      <c r="G1124" s="141" t="s">
        <v>2122</v>
      </c>
    </row>
    <row r="1125" spans="1:7" x14ac:dyDescent="0.25">
      <c r="A1125" s="141" t="s">
        <v>871</v>
      </c>
      <c r="B1125" s="141" t="s">
        <v>3895</v>
      </c>
      <c r="C1125" s="141">
        <v>13.5</v>
      </c>
      <c r="D1125" s="141" t="s">
        <v>2116</v>
      </c>
      <c r="E1125" s="141" t="s">
        <v>2096</v>
      </c>
      <c r="F1125" s="141" t="s">
        <v>2097</v>
      </c>
      <c r="G1125" s="141" t="s">
        <v>2119</v>
      </c>
    </row>
    <row r="1126" spans="1:7" x14ac:dyDescent="0.25">
      <c r="A1126" s="141" t="s">
        <v>3896</v>
      </c>
      <c r="B1126" s="141" t="s">
        <v>2101</v>
      </c>
      <c r="C1126" s="141">
        <v>25.6</v>
      </c>
      <c r="D1126" s="141" t="s">
        <v>2446</v>
      </c>
      <c r="E1126" s="141" t="s">
        <v>2444</v>
      </c>
      <c r="F1126" s="141" t="s">
        <v>2097</v>
      </c>
      <c r="G1126" s="141" t="s">
        <v>2122</v>
      </c>
    </row>
    <row r="1127" spans="1:7" x14ac:dyDescent="0.25">
      <c r="A1127" s="141" t="s">
        <v>3897</v>
      </c>
      <c r="B1127" s="141" t="s">
        <v>2101</v>
      </c>
      <c r="C1127" s="141">
        <v>25.6</v>
      </c>
      <c r="D1127" s="141" t="s">
        <v>2446</v>
      </c>
      <c r="E1127" s="141" t="s">
        <v>2444</v>
      </c>
      <c r="F1127" s="141" t="s">
        <v>2097</v>
      </c>
      <c r="G1127" s="141" t="s">
        <v>2122</v>
      </c>
    </row>
    <row r="1128" spans="1:7" x14ac:dyDescent="0.25">
      <c r="A1128" s="141" t="s">
        <v>3898</v>
      </c>
      <c r="B1128" s="141" t="s">
        <v>3899</v>
      </c>
      <c r="C1128" s="141">
        <v>140</v>
      </c>
      <c r="D1128" s="141" t="s">
        <v>2173</v>
      </c>
      <c r="E1128" s="141" t="s">
        <v>2096</v>
      </c>
      <c r="F1128" s="141" t="s">
        <v>2097</v>
      </c>
      <c r="G1128" s="141" t="s">
        <v>2174</v>
      </c>
    </row>
    <row r="1129" spans="1:7" x14ac:dyDescent="0.25">
      <c r="A1129" s="141" t="s">
        <v>3900</v>
      </c>
      <c r="B1129" s="141" t="s">
        <v>3901</v>
      </c>
      <c r="C1129" s="141">
        <v>3</v>
      </c>
      <c r="D1129" s="141" t="s">
        <v>2095</v>
      </c>
      <c r="E1129" s="141" t="s">
        <v>2096</v>
      </c>
      <c r="F1129" s="141" t="s">
        <v>2097</v>
      </c>
      <c r="G1129" s="141" t="s">
        <v>2098</v>
      </c>
    </row>
    <row r="1130" spans="1:7" x14ac:dyDescent="0.25">
      <c r="A1130" s="141" t="s">
        <v>3902</v>
      </c>
      <c r="B1130" s="141" t="s">
        <v>3903</v>
      </c>
      <c r="C1130" s="141">
        <v>20</v>
      </c>
      <c r="D1130" s="141" t="s">
        <v>2095</v>
      </c>
      <c r="E1130" s="141" t="s">
        <v>2096</v>
      </c>
      <c r="F1130" s="141" t="s">
        <v>2097</v>
      </c>
      <c r="G1130" s="141" t="s">
        <v>2098</v>
      </c>
    </row>
    <row r="1131" spans="1:7" x14ac:dyDescent="0.25">
      <c r="A1131" s="141" t="s">
        <v>3904</v>
      </c>
      <c r="B1131" s="141" t="s">
        <v>3905</v>
      </c>
      <c r="C1131" s="141">
        <v>20</v>
      </c>
      <c r="D1131" s="141" t="s">
        <v>2095</v>
      </c>
      <c r="E1131" s="141" t="s">
        <v>2096</v>
      </c>
      <c r="F1131" s="141" t="s">
        <v>2097</v>
      </c>
      <c r="G1131" s="141" t="s">
        <v>2098</v>
      </c>
    </row>
    <row r="1132" spans="1:7" x14ac:dyDescent="0.25">
      <c r="A1132" s="141" t="s">
        <v>3906</v>
      </c>
      <c r="B1132" s="141" t="s">
        <v>3907</v>
      </c>
      <c r="C1132" s="141">
        <v>40</v>
      </c>
      <c r="D1132" s="141" t="s">
        <v>2095</v>
      </c>
      <c r="E1132" s="141" t="s">
        <v>2096</v>
      </c>
      <c r="F1132" s="141" t="s">
        <v>2097</v>
      </c>
      <c r="G1132" s="141" t="s">
        <v>2098</v>
      </c>
    </row>
    <row r="1133" spans="1:7" x14ac:dyDescent="0.25">
      <c r="A1133" s="141" t="s">
        <v>3908</v>
      </c>
      <c r="B1133" s="141" t="s">
        <v>3909</v>
      </c>
      <c r="C1133" s="141">
        <v>56</v>
      </c>
      <c r="D1133" s="141" t="s">
        <v>2095</v>
      </c>
      <c r="E1133" s="141" t="s">
        <v>2096</v>
      </c>
      <c r="F1133" s="141" t="s">
        <v>2097</v>
      </c>
      <c r="G1133" s="141" t="s">
        <v>2098</v>
      </c>
    </row>
    <row r="1134" spans="1:7" x14ac:dyDescent="0.25">
      <c r="A1134" s="141" t="s">
        <v>3910</v>
      </c>
      <c r="B1134" s="141" t="s">
        <v>3911</v>
      </c>
      <c r="C1134" s="141">
        <v>56</v>
      </c>
      <c r="D1134" s="141" t="s">
        <v>2095</v>
      </c>
      <c r="E1134" s="141" t="s">
        <v>2096</v>
      </c>
      <c r="F1134" s="141" t="s">
        <v>2097</v>
      </c>
      <c r="G1134" s="141" t="s">
        <v>2098</v>
      </c>
    </row>
    <row r="1135" spans="1:7" x14ac:dyDescent="0.25">
      <c r="A1135" s="141" t="s">
        <v>3912</v>
      </c>
      <c r="B1135" s="141" t="s">
        <v>3913</v>
      </c>
      <c r="C1135" s="141">
        <v>54</v>
      </c>
      <c r="D1135" s="141" t="s">
        <v>2095</v>
      </c>
      <c r="E1135" s="141" t="s">
        <v>2096</v>
      </c>
      <c r="F1135" s="141" t="s">
        <v>2097</v>
      </c>
      <c r="G1135" s="141" t="s">
        <v>2098</v>
      </c>
    </row>
    <row r="1136" spans="1:7" x14ac:dyDescent="0.25">
      <c r="A1136" s="141" t="s">
        <v>3914</v>
      </c>
      <c r="B1136" s="141" t="s">
        <v>3915</v>
      </c>
      <c r="C1136" s="141">
        <v>54</v>
      </c>
      <c r="D1136" s="141" t="s">
        <v>2095</v>
      </c>
      <c r="E1136" s="141" t="s">
        <v>2096</v>
      </c>
      <c r="F1136" s="141" t="s">
        <v>2097</v>
      </c>
      <c r="G1136" s="141" t="s">
        <v>2098</v>
      </c>
    </row>
    <row r="1137" spans="1:7" x14ac:dyDescent="0.25">
      <c r="A1137" s="141" t="s">
        <v>3916</v>
      </c>
      <c r="B1137" s="141" t="s">
        <v>3917</v>
      </c>
      <c r="C1137" s="141">
        <v>26</v>
      </c>
      <c r="D1137" s="141" t="s">
        <v>2095</v>
      </c>
      <c r="E1137" s="141" t="s">
        <v>2096</v>
      </c>
      <c r="F1137" s="141" t="s">
        <v>2097</v>
      </c>
      <c r="G1137" s="141" t="s">
        <v>2098</v>
      </c>
    </row>
    <row r="1138" spans="1:7" x14ac:dyDescent="0.25">
      <c r="A1138" s="141" t="s">
        <v>3918</v>
      </c>
      <c r="B1138" s="141" t="s">
        <v>3919</v>
      </c>
      <c r="C1138" s="141">
        <v>13.6</v>
      </c>
      <c r="D1138" s="141" t="s">
        <v>2095</v>
      </c>
      <c r="E1138" s="141" t="s">
        <v>2096</v>
      </c>
      <c r="F1138" s="141" t="s">
        <v>2097</v>
      </c>
      <c r="G1138" s="141" t="s">
        <v>2098</v>
      </c>
    </row>
    <row r="1139" spans="1:7" x14ac:dyDescent="0.25">
      <c r="A1139" s="141" t="s">
        <v>3920</v>
      </c>
      <c r="B1139" s="141" t="s">
        <v>3921</v>
      </c>
      <c r="C1139" s="141">
        <v>79.2</v>
      </c>
      <c r="D1139" s="141" t="s">
        <v>2173</v>
      </c>
      <c r="E1139" s="141" t="s">
        <v>2096</v>
      </c>
      <c r="F1139" s="141" t="s">
        <v>2097</v>
      </c>
      <c r="G1139" s="141" t="s">
        <v>2174</v>
      </c>
    </row>
    <row r="1140" spans="1:7" x14ac:dyDescent="0.25">
      <c r="A1140" s="141" t="s">
        <v>867</v>
      </c>
      <c r="B1140" s="141" t="s">
        <v>3922</v>
      </c>
      <c r="C1140" s="141">
        <v>19.8</v>
      </c>
      <c r="D1140" s="141" t="s">
        <v>2173</v>
      </c>
      <c r="E1140" s="141" t="s">
        <v>2096</v>
      </c>
      <c r="F1140" s="141" t="s">
        <v>2097</v>
      </c>
      <c r="G1140" s="141" t="s">
        <v>2174</v>
      </c>
    </row>
    <row r="1141" spans="1:7" x14ac:dyDescent="0.25">
      <c r="A1141" s="141" t="s">
        <v>3923</v>
      </c>
      <c r="B1141" s="141" t="s">
        <v>3924</v>
      </c>
      <c r="C1141" s="141">
        <v>99</v>
      </c>
      <c r="D1141" s="141" t="s">
        <v>2173</v>
      </c>
      <c r="E1141" s="141" t="s">
        <v>2096</v>
      </c>
      <c r="F1141" s="141" t="s">
        <v>2097</v>
      </c>
      <c r="G1141" s="141" t="s">
        <v>2174</v>
      </c>
    </row>
    <row r="1142" spans="1:7" x14ac:dyDescent="0.25">
      <c r="A1142" s="141" t="s">
        <v>3925</v>
      </c>
      <c r="B1142" s="141" t="s">
        <v>3926</v>
      </c>
      <c r="C1142" s="141">
        <v>615.17999999999995</v>
      </c>
      <c r="D1142" s="141" t="s">
        <v>2125</v>
      </c>
      <c r="E1142" s="141" t="s">
        <v>2096</v>
      </c>
      <c r="F1142" s="141" t="s">
        <v>2097</v>
      </c>
      <c r="G1142" s="141" t="s">
        <v>2126</v>
      </c>
    </row>
    <row r="1143" spans="1:7" x14ac:dyDescent="0.25">
      <c r="A1143" s="141" t="s">
        <v>3927</v>
      </c>
      <c r="B1143" s="141" t="s">
        <v>3928</v>
      </c>
      <c r="C1143" s="141">
        <v>47.6</v>
      </c>
      <c r="D1143" s="141" t="s">
        <v>2166</v>
      </c>
      <c r="E1143" s="141" t="s">
        <v>2096</v>
      </c>
      <c r="F1143" s="141" t="s">
        <v>2097</v>
      </c>
      <c r="G1143" s="141" t="s">
        <v>2122</v>
      </c>
    </row>
    <row r="1144" spans="1:7" x14ac:dyDescent="0.25">
      <c r="A1144" s="141" t="s">
        <v>3929</v>
      </c>
      <c r="B1144" s="141" t="s">
        <v>3930</v>
      </c>
      <c r="C1144" s="141">
        <v>49</v>
      </c>
      <c r="D1144" s="141" t="s">
        <v>2121</v>
      </c>
      <c r="E1144" s="141" t="s">
        <v>2096</v>
      </c>
      <c r="F1144" s="141" t="s">
        <v>2097</v>
      </c>
      <c r="G1144" s="141" t="s">
        <v>2122</v>
      </c>
    </row>
    <row r="1145" spans="1:7" x14ac:dyDescent="0.25">
      <c r="A1145" s="141" t="s">
        <v>3931</v>
      </c>
      <c r="B1145" s="141" t="s">
        <v>3932</v>
      </c>
      <c r="C1145" s="141">
        <v>49</v>
      </c>
      <c r="D1145" s="141" t="s">
        <v>2121</v>
      </c>
      <c r="E1145" s="141" t="s">
        <v>2096</v>
      </c>
      <c r="F1145" s="141" t="s">
        <v>2097</v>
      </c>
      <c r="G1145" s="141" t="s">
        <v>2122</v>
      </c>
    </row>
    <row r="1146" spans="1:7" x14ac:dyDescent="0.25">
      <c r="A1146" s="141" t="s">
        <v>3933</v>
      </c>
      <c r="B1146" s="141" t="s">
        <v>3934</v>
      </c>
      <c r="C1146" s="141">
        <v>48.35</v>
      </c>
      <c r="D1146" s="141" t="s">
        <v>2121</v>
      </c>
      <c r="E1146" s="141" t="s">
        <v>2096</v>
      </c>
      <c r="F1146" s="141" t="s">
        <v>2097</v>
      </c>
      <c r="G1146" s="141" t="s">
        <v>2122</v>
      </c>
    </row>
    <row r="1147" spans="1:7" x14ac:dyDescent="0.25">
      <c r="A1147" s="141" t="s">
        <v>3935</v>
      </c>
      <c r="B1147" s="141" t="s">
        <v>3936</v>
      </c>
      <c r="C1147" s="141">
        <v>48.5</v>
      </c>
      <c r="D1147" s="141" t="s">
        <v>2166</v>
      </c>
      <c r="E1147" s="141" t="s">
        <v>2096</v>
      </c>
      <c r="F1147" s="141" t="s">
        <v>2097</v>
      </c>
      <c r="G1147" s="141" t="s">
        <v>2122</v>
      </c>
    </row>
    <row r="1148" spans="1:7" x14ac:dyDescent="0.25">
      <c r="A1148" s="141" t="s">
        <v>3937</v>
      </c>
      <c r="B1148" s="141" t="s">
        <v>3938</v>
      </c>
      <c r="C1148" s="141">
        <v>7.5</v>
      </c>
      <c r="D1148" s="141" t="s">
        <v>2095</v>
      </c>
      <c r="E1148" s="141" t="s">
        <v>2096</v>
      </c>
      <c r="F1148" s="141" t="s">
        <v>2097</v>
      </c>
      <c r="G1148" s="141" t="s">
        <v>2098</v>
      </c>
    </row>
    <row r="1149" spans="1:7" x14ac:dyDescent="0.25">
      <c r="A1149" s="141" t="s">
        <v>3939</v>
      </c>
      <c r="B1149" s="141" t="s">
        <v>3940</v>
      </c>
      <c r="C1149" s="141">
        <v>36</v>
      </c>
      <c r="D1149" s="141" t="s">
        <v>2121</v>
      </c>
      <c r="E1149" s="141" t="s">
        <v>2096</v>
      </c>
      <c r="F1149" s="141" t="s">
        <v>2097</v>
      </c>
      <c r="G1149" s="141" t="s">
        <v>2122</v>
      </c>
    </row>
    <row r="1150" spans="1:7" x14ac:dyDescent="0.25">
      <c r="A1150" s="141" t="s">
        <v>862</v>
      </c>
      <c r="B1150" s="141" t="s">
        <v>3941</v>
      </c>
      <c r="C1150" s="141">
        <v>1.5</v>
      </c>
      <c r="D1150" s="141" t="s">
        <v>2095</v>
      </c>
      <c r="E1150" s="141" t="s">
        <v>2096</v>
      </c>
      <c r="F1150" s="141" t="s">
        <v>2097</v>
      </c>
      <c r="G1150" s="141" t="s">
        <v>2098</v>
      </c>
    </row>
    <row r="1151" spans="1:7" x14ac:dyDescent="0.25">
      <c r="A1151" s="141" t="s">
        <v>3942</v>
      </c>
      <c r="B1151" s="141" t="s">
        <v>3943</v>
      </c>
      <c r="C1151" s="141">
        <v>39</v>
      </c>
      <c r="D1151" s="141" t="s">
        <v>2228</v>
      </c>
      <c r="E1151" s="141" t="s">
        <v>2096</v>
      </c>
      <c r="F1151" s="141" t="s">
        <v>2097</v>
      </c>
      <c r="G1151" s="141" t="s">
        <v>2229</v>
      </c>
    </row>
    <row r="1152" spans="1:7" x14ac:dyDescent="0.25">
      <c r="A1152" s="141" t="s">
        <v>3944</v>
      </c>
      <c r="B1152" s="141" t="s">
        <v>2101</v>
      </c>
      <c r="C1152" s="141">
        <v>42</v>
      </c>
      <c r="D1152" s="141" t="s">
        <v>2681</v>
      </c>
      <c r="E1152" s="141" t="s">
        <v>2150</v>
      </c>
      <c r="F1152" s="141" t="s">
        <v>2097</v>
      </c>
      <c r="G1152" s="141" t="s">
        <v>2109</v>
      </c>
    </row>
    <row r="1153" spans="1:7" x14ac:dyDescent="0.25">
      <c r="A1153" s="141" t="s">
        <v>3945</v>
      </c>
      <c r="B1153" s="141" t="s">
        <v>2101</v>
      </c>
      <c r="C1153" s="141">
        <v>50</v>
      </c>
      <c r="D1153" s="141" t="s">
        <v>2681</v>
      </c>
      <c r="E1153" s="141" t="s">
        <v>2150</v>
      </c>
      <c r="F1153" s="141" t="s">
        <v>2097</v>
      </c>
      <c r="G1153" s="141" t="s">
        <v>2109</v>
      </c>
    </row>
    <row r="1154" spans="1:7" x14ac:dyDescent="0.25">
      <c r="A1154" s="141" t="s">
        <v>3946</v>
      </c>
      <c r="B1154" s="141" t="s">
        <v>2101</v>
      </c>
      <c r="C1154" s="141">
        <v>10</v>
      </c>
      <c r="D1154" s="141" t="s">
        <v>2681</v>
      </c>
      <c r="E1154" s="141" t="s">
        <v>2150</v>
      </c>
      <c r="F1154" s="141" t="s">
        <v>2097</v>
      </c>
      <c r="G1154" s="141" t="s">
        <v>2109</v>
      </c>
    </row>
    <row r="1155" spans="1:7" x14ac:dyDescent="0.25">
      <c r="A1155" s="141" t="s">
        <v>3947</v>
      </c>
      <c r="B1155" s="141" t="s">
        <v>2101</v>
      </c>
      <c r="C1155" s="141">
        <v>5</v>
      </c>
      <c r="D1155" s="141" t="s">
        <v>2681</v>
      </c>
      <c r="E1155" s="141" t="s">
        <v>2150</v>
      </c>
      <c r="F1155" s="141" t="s">
        <v>2097</v>
      </c>
      <c r="G1155" s="141" t="s">
        <v>2109</v>
      </c>
    </row>
    <row r="1156" spans="1:7" x14ac:dyDescent="0.25">
      <c r="A1156" s="141" t="s">
        <v>3948</v>
      </c>
      <c r="B1156" s="141" t="s">
        <v>2101</v>
      </c>
      <c r="C1156" s="141">
        <v>5</v>
      </c>
      <c r="D1156" s="141" t="s">
        <v>2681</v>
      </c>
      <c r="E1156" s="141" t="s">
        <v>2150</v>
      </c>
      <c r="F1156" s="141" t="s">
        <v>2097</v>
      </c>
      <c r="G1156" s="141" t="s">
        <v>2109</v>
      </c>
    </row>
    <row r="1157" spans="1:7" x14ac:dyDescent="0.25">
      <c r="A1157" s="141" t="s">
        <v>519</v>
      </c>
      <c r="B1157" s="141" t="s">
        <v>3949</v>
      </c>
      <c r="C1157" s="141">
        <v>46</v>
      </c>
      <c r="D1157" s="141" t="s">
        <v>2116</v>
      </c>
      <c r="E1157" s="141" t="s">
        <v>2096</v>
      </c>
      <c r="F1157" s="141" t="s">
        <v>2097</v>
      </c>
      <c r="G1157" s="141" t="s">
        <v>2119</v>
      </c>
    </row>
    <row r="1158" spans="1:7" x14ac:dyDescent="0.25">
      <c r="A1158" s="141" t="s">
        <v>3950</v>
      </c>
      <c r="B1158" s="141" t="s">
        <v>3951</v>
      </c>
      <c r="C1158" s="141">
        <v>25</v>
      </c>
      <c r="D1158" s="141" t="s">
        <v>2228</v>
      </c>
      <c r="E1158" s="141" t="s">
        <v>2096</v>
      </c>
      <c r="F1158" s="141" t="s">
        <v>2097</v>
      </c>
      <c r="G1158" s="141" t="s">
        <v>2229</v>
      </c>
    </row>
    <row r="1159" spans="1:7" x14ac:dyDescent="0.25">
      <c r="A1159" s="153" t="s">
        <v>3952</v>
      </c>
      <c r="B1159" s="143" t="s">
        <v>3953</v>
      </c>
      <c r="C1159" s="141">
        <v>166</v>
      </c>
      <c r="D1159" s="143" t="s">
        <v>2095</v>
      </c>
      <c r="E1159" s="144" t="s">
        <v>2096</v>
      </c>
      <c r="F1159" s="143" t="s">
        <v>2097</v>
      </c>
      <c r="G1159" s="143" t="s">
        <v>2098</v>
      </c>
    </row>
    <row r="1160" spans="1:7" x14ac:dyDescent="0.25">
      <c r="A1160" s="143" t="s">
        <v>3954</v>
      </c>
      <c r="B1160" s="143" t="s">
        <v>3955</v>
      </c>
      <c r="C1160" s="141">
        <v>51</v>
      </c>
      <c r="D1160" s="141" t="s">
        <v>2095</v>
      </c>
      <c r="E1160" s="144" t="s">
        <v>2096</v>
      </c>
      <c r="F1160" s="143" t="s">
        <v>2097</v>
      </c>
      <c r="G1160" s="141" t="s">
        <v>2098</v>
      </c>
    </row>
    <row r="1161" spans="1:7" x14ac:dyDescent="0.25">
      <c r="A1161" s="143" t="s">
        <v>3956</v>
      </c>
      <c r="B1161" s="143" t="s">
        <v>3957</v>
      </c>
      <c r="C1161" s="154">
        <v>42</v>
      </c>
      <c r="D1161" s="141" t="s">
        <v>2095</v>
      </c>
      <c r="E1161" s="144" t="s">
        <v>2096</v>
      </c>
      <c r="F1161" s="143" t="s">
        <v>2097</v>
      </c>
      <c r="G1161" s="141" t="s">
        <v>2098</v>
      </c>
    </row>
    <row r="1162" spans="1:7" x14ac:dyDescent="0.25">
      <c r="A1162" s="143" t="s">
        <v>3958</v>
      </c>
      <c r="B1162" s="141" t="s">
        <v>3959</v>
      </c>
      <c r="C1162" s="141">
        <v>100</v>
      </c>
      <c r="D1162" s="141" t="s">
        <v>2135</v>
      </c>
      <c r="E1162" s="141" t="s">
        <v>2096</v>
      </c>
      <c r="F1162" s="141" t="s">
        <v>2097</v>
      </c>
      <c r="G1162" s="141" t="s">
        <v>2136</v>
      </c>
    </row>
    <row r="1163" spans="1:7" x14ac:dyDescent="0.25">
      <c r="A1163" s="143" t="s">
        <v>3960</v>
      </c>
      <c r="B1163" s="141" t="s">
        <v>3961</v>
      </c>
      <c r="C1163" s="141">
        <v>100</v>
      </c>
      <c r="D1163" s="141" t="s">
        <v>2135</v>
      </c>
      <c r="E1163" s="141" t="s">
        <v>2096</v>
      </c>
      <c r="F1163" s="141" t="s">
        <v>2097</v>
      </c>
      <c r="G1163" s="141" t="s">
        <v>2136</v>
      </c>
    </row>
    <row r="1164" spans="1:7" x14ac:dyDescent="0.25">
      <c r="A1164" s="143" t="s">
        <v>3962</v>
      </c>
      <c r="B1164" s="143" t="s">
        <v>3963</v>
      </c>
      <c r="C1164" s="141">
        <v>36</v>
      </c>
      <c r="D1164" s="143" t="s">
        <v>2095</v>
      </c>
      <c r="E1164" s="144" t="s">
        <v>2096</v>
      </c>
      <c r="F1164" s="143" t="s">
        <v>2097</v>
      </c>
      <c r="G1164" s="143" t="s">
        <v>2098</v>
      </c>
    </row>
    <row r="1165" spans="1:7" x14ac:dyDescent="0.25">
      <c r="A1165" s="141" t="s">
        <v>3964</v>
      </c>
      <c r="B1165" s="141" t="s">
        <v>2101</v>
      </c>
      <c r="C1165" s="141">
        <v>80</v>
      </c>
      <c r="D1165" s="141" t="s">
        <v>2173</v>
      </c>
      <c r="E1165" s="141" t="s">
        <v>2096</v>
      </c>
      <c r="F1165" s="141" t="s">
        <v>2097</v>
      </c>
      <c r="G1165" s="141" t="s">
        <v>2174</v>
      </c>
    </row>
    <row r="1166" spans="1:7" x14ac:dyDescent="0.25">
      <c r="A1166" s="141" t="s">
        <v>854</v>
      </c>
      <c r="B1166" s="141" t="s">
        <v>3965</v>
      </c>
      <c r="C1166" s="141">
        <v>275</v>
      </c>
      <c r="D1166" s="141" t="s">
        <v>2095</v>
      </c>
      <c r="E1166" s="141" t="s">
        <v>2096</v>
      </c>
      <c r="F1166" s="141" t="s">
        <v>2097</v>
      </c>
      <c r="G1166" s="141" t="s">
        <v>2098</v>
      </c>
    </row>
    <row r="1167" spans="1:7" x14ac:dyDescent="0.25">
      <c r="A1167" s="141" t="s">
        <v>3966</v>
      </c>
      <c r="B1167" s="141" t="s">
        <v>2101</v>
      </c>
      <c r="C1167" s="141">
        <v>100</v>
      </c>
      <c r="D1167" s="141" t="s">
        <v>2095</v>
      </c>
      <c r="E1167" s="141" t="s">
        <v>2096</v>
      </c>
      <c r="F1167" s="141" t="s">
        <v>2097</v>
      </c>
      <c r="G1167" s="141" t="s">
        <v>2098</v>
      </c>
    </row>
    <row r="1168" spans="1:7" x14ac:dyDescent="0.25">
      <c r="A1168" s="141" t="s">
        <v>3967</v>
      </c>
      <c r="B1168" s="141" t="s">
        <v>3968</v>
      </c>
      <c r="C1168" s="141">
        <v>8</v>
      </c>
      <c r="D1168" s="141" t="s">
        <v>2667</v>
      </c>
      <c r="E1168" s="141" t="s">
        <v>2096</v>
      </c>
      <c r="F1168" s="141" t="s">
        <v>2097</v>
      </c>
      <c r="G1168" s="141" t="s">
        <v>2668</v>
      </c>
    </row>
    <row r="1169" spans="1:7" x14ac:dyDescent="0.25">
      <c r="A1169" s="141" t="s">
        <v>850</v>
      </c>
      <c r="B1169" s="141" t="s">
        <v>3969</v>
      </c>
      <c r="C1169" s="141">
        <v>1.5</v>
      </c>
      <c r="D1169" s="141" t="s">
        <v>2336</v>
      </c>
      <c r="E1169" s="141" t="s">
        <v>2096</v>
      </c>
      <c r="F1169" s="141" t="s">
        <v>2097</v>
      </c>
      <c r="G1169" s="141" t="s">
        <v>2337</v>
      </c>
    </row>
    <row r="1170" spans="1:7" x14ac:dyDescent="0.25">
      <c r="A1170" s="141" t="s">
        <v>845</v>
      </c>
      <c r="B1170" s="141" t="s">
        <v>3970</v>
      </c>
      <c r="C1170" s="141">
        <v>0.85</v>
      </c>
      <c r="D1170" s="141" t="s">
        <v>2336</v>
      </c>
      <c r="E1170" s="141" t="s">
        <v>2096</v>
      </c>
      <c r="F1170" s="141" t="s">
        <v>2097</v>
      </c>
      <c r="G1170" s="141" t="s">
        <v>2337</v>
      </c>
    </row>
    <row r="1171" spans="1:7" x14ac:dyDescent="0.25">
      <c r="A1171" s="141" t="s">
        <v>3971</v>
      </c>
      <c r="B1171" s="141" t="s">
        <v>2101</v>
      </c>
      <c r="C1171" s="141">
        <v>2.274</v>
      </c>
      <c r="D1171" s="141" t="s">
        <v>2667</v>
      </c>
      <c r="E1171" s="141" t="s">
        <v>2096</v>
      </c>
      <c r="F1171" s="141" t="s">
        <v>2097</v>
      </c>
      <c r="G1171" s="141" t="s">
        <v>2668</v>
      </c>
    </row>
    <row r="1172" spans="1:7" x14ac:dyDescent="0.25">
      <c r="A1172" s="141" t="s">
        <v>3972</v>
      </c>
      <c r="B1172" s="141" t="s">
        <v>3973</v>
      </c>
      <c r="C1172" s="141">
        <v>72</v>
      </c>
      <c r="D1172" s="141" t="s">
        <v>2108</v>
      </c>
      <c r="E1172" s="141" t="s">
        <v>2096</v>
      </c>
      <c r="F1172" s="141" t="s">
        <v>2097</v>
      </c>
      <c r="G1172" s="141" t="s">
        <v>2109</v>
      </c>
    </row>
    <row r="1173" spans="1:7" x14ac:dyDescent="0.25">
      <c r="A1173" s="141" t="s">
        <v>3974</v>
      </c>
      <c r="B1173" s="141" t="s">
        <v>3975</v>
      </c>
      <c r="C1173" s="141">
        <v>19.600000000000001</v>
      </c>
      <c r="D1173" s="141" t="s">
        <v>2667</v>
      </c>
      <c r="E1173" s="141" t="s">
        <v>2096</v>
      </c>
      <c r="F1173" s="141" t="s">
        <v>2097</v>
      </c>
      <c r="G1173" s="141" t="s">
        <v>2668</v>
      </c>
    </row>
    <row r="1174" spans="1:7" x14ac:dyDescent="0.25">
      <c r="A1174" s="141" t="s">
        <v>3976</v>
      </c>
      <c r="B1174" s="141" t="s">
        <v>3977</v>
      </c>
      <c r="C1174" s="141">
        <v>2</v>
      </c>
      <c r="D1174" s="141" t="s">
        <v>2135</v>
      </c>
      <c r="E1174" s="141" t="s">
        <v>2096</v>
      </c>
      <c r="F1174" s="141" t="s">
        <v>2097</v>
      </c>
      <c r="G1174" s="141" t="s">
        <v>2136</v>
      </c>
    </row>
    <row r="1175" spans="1:7" x14ac:dyDescent="0.25">
      <c r="A1175" s="141" t="s">
        <v>3978</v>
      </c>
      <c r="B1175" s="141" t="s">
        <v>3979</v>
      </c>
      <c r="C1175" s="141">
        <v>31</v>
      </c>
      <c r="D1175" s="141" t="s">
        <v>2173</v>
      </c>
      <c r="E1175" s="141" t="s">
        <v>2096</v>
      </c>
      <c r="F1175" s="141" t="s">
        <v>2097</v>
      </c>
      <c r="G1175" s="141" t="s">
        <v>2174</v>
      </c>
    </row>
    <row r="1176" spans="1:7" x14ac:dyDescent="0.25">
      <c r="A1176" s="141" t="s">
        <v>3980</v>
      </c>
      <c r="B1176" s="141" t="s">
        <v>2101</v>
      </c>
      <c r="C1176" s="142">
        <v>1.57</v>
      </c>
      <c r="D1176" s="141" t="s">
        <v>2667</v>
      </c>
      <c r="E1176" s="141" t="s">
        <v>2096</v>
      </c>
      <c r="F1176" s="141" t="s">
        <v>2097</v>
      </c>
      <c r="G1176" s="141" t="s">
        <v>2668</v>
      </c>
    </row>
    <row r="1177" spans="1:7" x14ac:dyDescent="0.25">
      <c r="A1177" s="141" t="s">
        <v>3981</v>
      </c>
      <c r="B1177" s="141" t="s">
        <v>3982</v>
      </c>
      <c r="C1177" s="141">
        <v>9.1</v>
      </c>
      <c r="D1177" s="141" t="s">
        <v>2116</v>
      </c>
      <c r="E1177" s="141" t="s">
        <v>2096</v>
      </c>
      <c r="F1177" s="141" t="s">
        <v>2097</v>
      </c>
      <c r="G1177" s="141" t="s">
        <v>2119</v>
      </c>
    </row>
    <row r="1178" spans="1:7" x14ac:dyDescent="0.25">
      <c r="A1178" s="141" t="s">
        <v>3983</v>
      </c>
      <c r="B1178" s="141" t="s">
        <v>2101</v>
      </c>
      <c r="C1178" s="142">
        <v>20.78</v>
      </c>
      <c r="D1178" s="141" t="s">
        <v>2228</v>
      </c>
      <c r="E1178" s="141" t="s">
        <v>2096</v>
      </c>
      <c r="F1178" s="141" t="s">
        <v>2097</v>
      </c>
      <c r="G1178" s="141" t="s">
        <v>2229</v>
      </c>
    </row>
    <row r="1179" spans="1:7" x14ac:dyDescent="0.25">
      <c r="A1179" s="141" t="s">
        <v>3984</v>
      </c>
      <c r="B1179" s="141" t="s">
        <v>3985</v>
      </c>
      <c r="C1179" s="141">
        <v>2.19</v>
      </c>
      <c r="D1179" s="141" t="s">
        <v>2152</v>
      </c>
      <c r="E1179" s="141" t="s">
        <v>2096</v>
      </c>
      <c r="F1179" s="141" t="s">
        <v>2097</v>
      </c>
      <c r="G1179" s="141" t="s">
        <v>2153</v>
      </c>
    </row>
    <row r="1180" spans="1:7" x14ac:dyDescent="0.25">
      <c r="A1180" s="141" t="s">
        <v>3986</v>
      </c>
      <c r="B1180" s="141" t="s">
        <v>3987</v>
      </c>
      <c r="C1180" s="141">
        <v>8</v>
      </c>
      <c r="D1180" s="141" t="s">
        <v>2336</v>
      </c>
      <c r="E1180" s="141" t="s">
        <v>2096</v>
      </c>
      <c r="F1180" s="141" t="s">
        <v>2097</v>
      </c>
      <c r="G1180" s="141" t="s">
        <v>2337</v>
      </c>
    </row>
    <row r="1181" spans="1:7" x14ac:dyDescent="0.25">
      <c r="A1181" s="141" t="s">
        <v>3988</v>
      </c>
      <c r="B1181" s="141" t="s">
        <v>3989</v>
      </c>
      <c r="C1181" s="141">
        <v>6.1</v>
      </c>
      <c r="D1181" s="141" t="s">
        <v>2336</v>
      </c>
      <c r="E1181" s="141" t="s">
        <v>2096</v>
      </c>
      <c r="F1181" s="141" t="s">
        <v>2097</v>
      </c>
      <c r="G1181" s="141" t="s">
        <v>2337</v>
      </c>
    </row>
    <row r="1182" spans="1:7" x14ac:dyDescent="0.25">
      <c r="A1182" s="141" t="s">
        <v>3990</v>
      </c>
      <c r="B1182" s="141" t="s">
        <v>3991</v>
      </c>
      <c r="C1182" s="141">
        <v>555</v>
      </c>
      <c r="D1182" s="141" t="s">
        <v>2132</v>
      </c>
      <c r="E1182" s="141" t="s">
        <v>2096</v>
      </c>
      <c r="F1182" s="141" t="s">
        <v>2097</v>
      </c>
      <c r="G1182" s="141" t="s">
        <v>2126</v>
      </c>
    </row>
    <row r="1183" spans="1:7" x14ac:dyDescent="0.25">
      <c r="A1183" s="141" t="s">
        <v>3992</v>
      </c>
      <c r="B1183" s="141" t="s">
        <v>3993</v>
      </c>
      <c r="C1183" s="141">
        <v>555</v>
      </c>
      <c r="D1183" s="141" t="s">
        <v>2132</v>
      </c>
      <c r="E1183" s="141" t="s">
        <v>2096</v>
      </c>
      <c r="F1183" s="141" t="s">
        <v>2097</v>
      </c>
      <c r="G1183" s="141" t="s">
        <v>2126</v>
      </c>
    </row>
    <row r="1184" spans="1:7" x14ac:dyDescent="0.25">
      <c r="A1184" s="141" t="s">
        <v>3994</v>
      </c>
      <c r="B1184" s="141" t="s">
        <v>2101</v>
      </c>
      <c r="C1184" s="141">
        <v>10.6</v>
      </c>
      <c r="D1184" s="141" t="s">
        <v>2228</v>
      </c>
      <c r="E1184" s="141" t="s">
        <v>2096</v>
      </c>
      <c r="F1184" s="141" t="s">
        <v>2097</v>
      </c>
      <c r="G1184" s="141" t="s">
        <v>2229</v>
      </c>
    </row>
    <row r="1185" spans="1:7" x14ac:dyDescent="0.25">
      <c r="A1185" s="141" t="s">
        <v>3995</v>
      </c>
      <c r="B1185" s="141" t="s">
        <v>3996</v>
      </c>
      <c r="C1185" s="141">
        <v>2</v>
      </c>
      <c r="D1185" s="141" t="s">
        <v>2095</v>
      </c>
      <c r="E1185" s="141" t="s">
        <v>2096</v>
      </c>
      <c r="F1185" s="141" t="s">
        <v>2097</v>
      </c>
      <c r="G1185" s="141" t="s">
        <v>2098</v>
      </c>
    </row>
    <row r="1186" spans="1:7" x14ac:dyDescent="0.25">
      <c r="A1186" s="141" t="s">
        <v>3997</v>
      </c>
      <c r="B1186" s="141" t="s">
        <v>3998</v>
      </c>
      <c r="C1186" s="141">
        <v>2.5</v>
      </c>
      <c r="D1186" s="141" t="s">
        <v>2095</v>
      </c>
      <c r="E1186" s="141" t="s">
        <v>2096</v>
      </c>
      <c r="F1186" s="141" t="s">
        <v>2097</v>
      </c>
      <c r="G1186" s="141" t="s">
        <v>2098</v>
      </c>
    </row>
    <row r="1187" spans="1:7" x14ac:dyDescent="0.25">
      <c r="A1187" s="141" t="s">
        <v>3999</v>
      </c>
      <c r="B1187" s="141" t="s">
        <v>4000</v>
      </c>
      <c r="C1187" s="141">
        <v>2.5</v>
      </c>
      <c r="D1187" s="141" t="s">
        <v>2095</v>
      </c>
      <c r="E1187" s="141" t="s">
        <v>2096</v>
      </c>
      <c r="F1187" s="141" t="s">
        <v>2097</v>
      </c>
      <c r="G1187" s="141" t="s">
        <v>2098</v>
      </c>
    </row>
    <row r="1188" spans="1:7" x14ac:dyDescent="0.25">
      <c r="A1188" s="141" t="s">
        <v>4001</v>
      </c>
      <c r="B1188" s="141" t="s">
        <v>4002</v>
      </c>
      <c r="C1188" s="141">
        <v>3.5</v>
      </c>
      <c r="D1188" s="141" t="s">
        <v>2095</v>
      </c>
      <c r="E1188" s="141" t="s">
        <v>2096</v>
      </c>
      <c r="F1188" s="141" t="s">
        <v>2097</v>
      </c>
      <c r="G1188" s="141" t="s">
        <v>2098</v>
      </c>
    </row>
    <row r="1189" spans="1:7" x14ac:dyDescent="0.25">
      <c r="A1189" s="141" t="s">
        <v>4003</v>
      </c>
      <c r="B1189" s="141" t="s">
        <v>4004</v>
      </c>
      <c r="C1189" s="141">
        <v>3.5</v>
      </c>
      <c r="D1189" s="141" t="s">
        <v>2095</v>
      </c>
      <c r="E1189" s="141" t="s">
        <v>2096</v>
      </c>
      <c r="F1189" s="141" t="s">
        <v>2097</v>
      </c>
      <c r="G1189" s="141" t="s">
        <v>2098</v>
      </c>
    </row>
    <row r="1190" spans="1:7" x14ac:dyDescent="0.25">
      <c r="A1190" s="141" t="s">
        <v>4005</v>
      </c>
      <c r="B1190" s="141" t="s">
        <v>4006</v>
      </c>
      <c r="C1190" s="141">
        <v>1.5</v>
      </c>
      <c r="D1190" s="141" t="s">
        <v>2095</v>
      </c>
      <c r="E1190" s="141" t="s">
        <v>2096</v>
      </c>
      <c r="F1190" s="141" t="s">
        <v>2097</v>
      </c>
      <c r="G1190" s="141" t="s">
        <v>2098</v>
      </c>
    </row>
    <row r="1191" spans="1:7" x14ac:dyDescent="0.25">
      <c r="A1191" s="141" t="s">
        <v>4007</v>
      </c>
      <c r="B1191" s="141" t="s">
        <v>4008</v>
      </c>
      <c r="C1191" s="141">
        <v>5</v>
      </c>
      <c r="D1191" s="141" t="s">
        <v>2095</v>
      </c>
      <c r="E1191" s="141" t="s">
        <v>2096</v>
      </c>
      <c r="F1191" s="141" t="s">
        <v>2097</v>
      </c>
      <c r="G1191" s="141" t="s">
        <v>2098</v>
      </c>
    </row>
    <row r="1192" spans="1:7" x14ac:dyDescent="0.25">
      <c r="A1192" s="141" t="s">
        <v>4009</v>
      </c>
      <c r="B1192" s="141" t="s">
        <v>4010</v>
      </c>
      <c r="C1192" s="141">
        <v>6.95</v>
      </c>
      <c r="D1192" s="141" t="s">
        <v>2152</v>
      </c>
      <c r="E1192" s="141" t="s">
        <v>2096</v>
      </c>
      <c r="F1192" s="141" t="s">
        <v>2097</v>
      </c>
      <c r="G1192" s="141" t="s">
        <v>2153</v>
      </c>
    </row>
    <row r="1193" spans="1:7" x14ac:dyDescent="0.25">
      <c r="A1193" s="141" t="s">
        <v>4011</v>
      </c>
      <c r="B1193" s="141" t="s">
        <v>4012</v>
      </c>
      <c r="C1193" s="141">
        <v>3.93</v>
      </c>
      <c r="D1193" s="141" t="s">
        <v>2152</v>
      </c>
      <c r="E1193" s="141" t="s">
        <v>2096</v>
      </c>
      <c r="F1193" s="141" t="s">
        <v>2097</v>
      </c>
      <c r="G1193" s="141" t="s">
        <v>2153</v>
      </c>
    </row>
    <row r="1194" spans="1:7" x14ac:dyDescent="0.25">
      <c r="A1194" s="141" t="s">
        <v>4013</v>
      </c>
      <c r="B1194" s="141" t="s">
        <v>2101</v>
      </c>
      <c r="C1194" s="141">
        <v>65.599999999999994</v>
      </c>
      <c r="D1194" s="141" t="s">
        <v>2443</v>
      </c>
      <c r="E1194" s="141" t="s">
        <v>2444</v>
      </c>
      <c r="F1194" s="141" t="s">
        <v>2097</v>
      </c>
      <c r="G1194" s="141" t="s">
        <v>2126</v>
      </c>
    </row>
    <row r="1195" spans="1:7" x14ac:dyDescent="0.25">
      <c r="A1195" s="141" t="s">
        <v>4014</v>
      </c>
      <c r="B1195" s="141" t="s">
        <v>2101</v>
      </c>
      <c r="C1195" s="141">
        <v>49</v>
      </c>
      <c r="D1195" s="141" t="s">
        <v>2446</v>
      </c>
      <c r="E1195" s="141" t="s">
        <v>2444</v>
      </c>
      <c r="F1195" s="141" t="s">
        <v>2097</v>
      </c>
      <c r="G1195" s="141" t="s">
        <v>2122</v>
      </c>
    </row>
    <row r="1196" spans="1:7" x14ac:dyDescent="0.25">
      <c r="A1196" s="141" t="s">
        <v>4015</v>
      </c>
      <c r="B1196" s="141" t="s">
        <v>2101</v>
      </c>
      <c r="C1196" s="141">
        <v>174</v>
      </c>
      <c r="D1196" s="141" t="s">
        <v>3051</v>
      </c>
      <c r="E1196" s="141" t="s">
        <v>2103</v>
      </c>
      <c r="F1196" s="141" t="s">
        <v>2097</v>
      </c>
      <c r="G1196" s="141" t="s">
        <v>2140</v>
      </c>
    </row>
    <row r="1197" spans="1:7" x14ac:dyDescent="0.25">
      <c r="A1197" s="141" t="s">
        <v>4016</v>
      </c>
      <c r="B1197" s="141" t="s">
        <v>2101</v>
      </c>
      <c r="C1197" s="141">
        <v>177</v>
      </c>
      <c r="D1197" s="141" t="s">
        <v>3051</v>
      </c>
      <c r="E1197" s="141" t="s">
        <v>2103</v>
      </c>
      <c r="F1197" s="141" t="s">
        <v>2097</v>
      </c>
      <c r="G1197" s="141" t="s">
        <v>2140</v>
      </c>
    </row>
    <row r="1198" spans="1:7" x14ac:dyDescent="0.25">
      <c r="A1198" s="141" t="s">
        <v>4017</v>
      </c>
      <c r="B1198" s="141" t="s">
        <v>2101</v>
      </c>
      <c r="C1198" s="141">
        <v>300</v>
      </c>
      <c r="D1198" s="141" t="s">
        <v>3055</v>
      </c>
      <c r="E1198" s="141" t="s">
        <v>2103</v>
      </c>
      <c r="F1198" s="141" t="s">
        <v>2097</v>
      </c>
      <c r="G1198" s="141" t="s">
        <v>2122</v>
      </c>
    </row>
    <row r="1199" spans="1:7" x14ac:dyDescent="0.25">
      <c r="A1199" s="141" t="s">
        <v>4018</v>
      </c>
      <c r="B1199" s="141" t="s">
        <v>2101</v>
      </c>
      <c r="C1199" s="141">
        <v>100</v>
      </c>
      <c r="D1199" s="141" t="s">
        <v>3055</v>
      </c>
      <c r="E1199" s="141" t="s">
        <v>2103</v>
      </c>
      <c r="F1199" s="141" t="s">
        <v>2097</v>
      </c>
      <c r="G1199" s="141" t="s">
        <v>2122</v>
      </c>
    </row>
    <row r="1200" spans="1:7" x14ac:dyDescent="0.25">
      <c r="A1200" s="141" t="s">
        <v>4019</v>
      </c>
      <c r="B1200" s="141" t="s">
        <v>2101</v>
      </c>
      <c r="C1200" s="141">
        <v>89</v>
      </c>
      <c r="D1200" s="141" t="s">
        <v>3055</v>
      </c>
      <c r="E1200" s="141" t="s">
        <v>2103</v>
      </c>
      <c r="F1200" s="141" t="s">
        <v>2097</v>
      </c>
      <c r="G1200" s="141" t="s">
        <v>2122</v>
      </c>
    </row>
    <row r="1201" spans="1:7" x14ac:dyDescent="0.25">
      <c r="A1201" s="141" t="s">
        <v>4020</v>
      </c>
      <c r="B1201" s="141" t="s">
        <v>2101</v>
      </c>
      <c r="C1201" s="141">
        <v>89</v>
      </c>
      <c r="D1201" s="141" t="s">
        <v>3055</v>
      </c>
      <c r="E1201" s="141" t="s">
        <v>2103</v>
      </c>
      <c r="F1201" s="141" t="s">
        <v>2097</v>
      </c>
      <c r="G1201" s="141" t="s">
        <v>2122</v>
      </c>
    </row>
    <row r="1202" spans="1:7" x14ac:dyDescent="0.25">
      <c r="A1202" s="141" t="s">
        <v>4021</v>
      </c>
      <c r="B1202" s="141" t="s">
        <v>2101</v>
      </c>
      <c r="C1202" s="141">
        <v>19</v>
      </c>
      <c r="D1202" s="141" t="s">
        <v>3729</v>
      </c>
      <c r="E1202" s="141" t="s">
        <v>2096</v>
      </c>
      <c r="F1202" s="141" t="s">
        <v>2097</v>
      </c>
      <c r="G1202" s="141" t="s">
        <v>3730</v>
      </c>
    </row>
    <row r="1203" spans="1:7" x14ac:dyDescent="0.25">
      <c r="A1203" s="141" t="s">
        <v>4022</v>
      </c>
      <c r="B1203" s="141" t="s">
        <v>2101</v>
      </c>
      <c r="C1203" s="141">
        <v>212</v>
      </c>
      <c r="D1203" s="141" t="s">
        <v>3729</v>
      </c>
      <c r="E1203" s="141" t="s">
        <v>2096</v>
      </c>
      <c r="F1203" s="141" t="s">
        <v>2097</v>
      </c>
      <c r="G1203" s="141" t="s">
        <v>3730</v>
      </c>
    </row>
    <row r="1204" spans="1:7" x14ac:dyDescent="0.25">
      <c r="A1204" s="141" t="s">
        <v>4023</v>
      </c>
      <c r="B1204" s="141" t="s">
        <v>2101</v>
      </c>
      <c r="C1204" s="141">
        <v>606</v>
      </c>
      <c r="D1204" s="141" t="s">
        <v>3729</v>
      </c>
      <c r="E1204" s="141" t="s">
        <v>2096</v>
      </c>
      <c r="F1204" s="141" t="s">
        <v>2097</v>
      </c>
      <c r="G1204" s="141" t="s">
        <v>3730</v>
      </c>
    </row>
    <row r="1205" spans="1:7" x14ac:dyDescent="0.25">
      <c r="A1205" s="141" t="s">
        <v>4024</v>
      </c>
      <c r="B1205" s="141" t="s">
        <v>2101</v>
      </c>
      <c r="C1205" s="141">
        <v>0.1</v>
      </c>
      <c r="D1205" s="141" t="s">
        <v>3729</v>
      </c>
      <c r="E1205" s="141" t="s">
        <v>2096</v>
      </c>
      <c r="F1205" s="141" t="s">
        <v>2097</v>
      </c>
      <c r="G1205" s="141" t="s">
        <v>3730</v>
      </c>
    </row>
    <row r="1206" spans="1:7" x14ac:dyDescent="0.25">
      <c r="A1206" s="141" t="s">
        <v>4025</v>
      </c>
      <c r="B1206" s="141" t="s">
        <v>2101</v>
      </c>
      <c r="C1206" s="141">
        <v>1</v>
      </c>
      <c r="D1206" s="141" t="s">
        <v>3729</v>
      </c>
      <c r="E1206" s="141" t="s">
        <v>2096</v>
      </c>
      <c r="F1206" s="141" t="s">
        <v>2097</v>
      </c>
      <c r="G1206" s="141" t="s">
        <v>3730</v>
      </c>
    </row>
    <row r="1207" spans="1:7" x14ac:dyDescent="0.25">
      <c r="A1207" s="141" t="s">
        <v>4026</v>
      </c>
      <c r="B1207" s="141" t="s">
        <v>2101</v>
      </c>
      <c r="C1207" s="141">
        <v>3</v>
      </c>
      <c r="D1207" s="141" t="s">
        <v>3729</v>
      </c>
      <c r="E1207" s="141" t="s">
        <v>2096</v>
      </c>
      <c r="F1207" s="141" t="s">
        <v>2097</v>
      </c>
      <c r="G1207" s="141" t="s">
        <v>3730</v>
      </c>
    </row>
    <row r="1208" spans="1:7" x14ac:dyDescent="0.25">
      <c r="A1208" s="141" t="s">
        <v>4027</v>
      </c>
      <c r="B1208" s="141" t="s">
        <v>2101</v>
      </c>
      <c r="C1208" s="141">
        <v>1</v>
      </c>
      <c r="D1208" s="141" t="s">
        <v>3729</v>
      </c>
      <c r="E1208" s="141" t="s">
        <v>2096</v>
      </c>
      <c r="F1208" s="141" t="s">
        <v>2097</v>
      </c>
      <c r="G1208" s="141" t="s">
        <v>3730</v>
      </c>
    </row>
    <row r="1209" spans="1:7" x14ac:dyDescent="0.25">
      <c r="A1209" s="141" t="s">
        <v>4028</v>
      </c>
      <c r="B1209" s="141" t="s">
        <v>4028</v>
      </c>
      <c r="C1209" s="141">
        <v>287.01</v>
      </c>
      <c r="D1209" s="141" t="s">
        <v>2116</v>
      </c>
      <c r="E1209" s="141" t="s">
        <v>2117</v>
      </c>
      <c r="F1209" s="141" t="s">
        <v>2118</v>
      </c>
      <c r="G1209" s="141" t="s">
        <v>2119</v>
      </c>
    </row>
    <row r="1210" spans="1:7" x14ac:dyDescent="0.25">
      <c r="A1210" s="141" t="s">
        <v>384</v>
      </c>
      <c r="B1210" s="141" t="s">
        <v>4029</v>
      </c>
      <c r="C1210" s="141">
        <v>336.04</v>
      </c>
      <c r="D1210" s="141" t="s">
        <v>2125</v>
      </c>
      <c r="E1210" s="141" t="s">
        <v>2096</v>
      </c>
      <c r="F1210" s="141" t="s">
        <v>2097</v>
      </c>
      <c r="G1210" s="141" t="s">
        <v>2126</v>
      </c>
    </row>
    <row r="1211" spans="1:7" x14ac:dyDescent="0.25">
      <c r="A1211" s="141" t="s">
        <v>842</v>
      </c>
      <c r="B1211" s="141" t="s">
        <v>4030</v>
      </c>
      <c r="C1211" s="141">
        <v>15</v>
      </c>
      <c r="D1211" s="141" t="s">
        <v>2095</v>
      </c>
      <c r="E1211" s="141" t="s">
        <v>2096</v>
      </c>
      <c r="F1211" s="141" t="s">
        <v>2097</v>
      </c>
      <c r="G1211" s="141" t="s">
        <v>2098</v>
      </c>
    </row>
    <row r="1212" spans="1:7" x14ac:dyDescent="0.25">
      <c r="A1212" s="141" t="s">
        <v>837</v>
      </c>
      <c r="B1212" s="141" t="s">
        <v>4031</v>
      </c>
      <c r="C1212" s="141">
        <v>0.8</v>
      </c>
      <c r="D1212" s="141" t="s">
        <v>2667</v>
      </c>
      <c r="E1212" s="141" t="s">
        <v>2096</v>
      </c>
      <c r="F1212" s="141" t="s">
        <v>2097</v>
      </c>
      <c r="G1212" s="141" t="s">
        <v>2668</v>
      </c>
    </row>
    <row r="1213" spans="1:7" x14ac:dyDescent="0.25">
      <c r="A1213" s="141" t="s">
        <v>834</v>
      </c>
      <c r="B1213" s="141" t="s">
        <v>4032</v>
      </c>
      <c r="C1213" s="141">
        <v>15</v>
      </c>
      <c r="D1213" s="141" t="s">
        <v>2095</v>
      </c>
      <c r="E1213" s="141" t="s">
        <v>2096</v>
      </c>
      <c r="F1213" s="141" t="s">
        <v>2097</v>
      </c>
      <c r="G1213" s="141" t="s">
        <v>2098</v>
      </c>
    </row>
    <row r="1214" spans="1:7" x14ac:dyDescent="0.25">
      <c r="A1214" s="141" t="s">
        <v>4033</v>
      </c>
      <c r="B1214" s="141" t="s">
        <v>2101</v>
      </c>
      <c r="C1214" s="141">
        <v>2</v>
      </c>
      <c r="D1214" s="141" t="s">
        <v>3729</v>
      </c>
      <c r="E1214" s="141" t="s">
        <v>2096</v>
      </c>
      <c r="F1214" s="141" t="s">
        <v>2097</v>
      </c>
      <c r="G1214" s="141" t="s">
        <v>3730</v>
      </c>
    </row>
    <row r="1215" spans="1:7" x14ac:dyDescent="0.25">
      <c r="A1215" s="141" t="s">
        <v>4034</v>
      </c>
      <c r="B1215" s="141" t="s">
        <v>2101</v>
      </c>
      <c r="C1215" s="141">
        <v>0.1</v>
      </c>
      <c r="D1215" s="141" t="s">
        <v>3729</v>
      </c>
      <c r="E1215" s="141" t="s">
        <v>2096</v>
      </c>
      <c r="F1215" s="141" t="s">
        <v>2097</v>
      </c>
      <c r="G1215" s="141" t="s">
        <v>3730</v>
      </c>
    </row>
    <row r="1216" spans="1:7" x14ac:dyDescent="0.25">
      <c r="A1216" s="141" t="s">
        <v>4035</v>
      </c>
      <c r="B1216" s="141" t="s">
        <v>2101</v>
      </c>
      <c r="C1216" s="141">
        <v>0.1</v>
      </c>
      <c r="D1216" s="141" t="s">
        <v>3729</v>
      </c>
      <c r="E1216" s="141" t="s">
        <v>2096</v>
      </c>
      <c r="F1216" s="141" t="s">
        <v>2097</v>
      </c>
      <c r="G1216" s="141" t="s">
        <v>3730</v>
      </c>
    </row>
    <row r="1217" spans="1:7" x14ac:dyDescent="0.25">
      <c r="A1217" s="141" t="s">
        <v>4036</v>
      </c>
      <c r="B1217" s="141" t="s">
        <v>2101</v>
      </c>
      <c r="C1217" s="141">
        <v>0.1</v>
      </c>
      <c r="D1217" s="141" t="s">
        <v>3729</v>
      </c>
      <c r="E1217" s="141" t="s">
        <v>2096</v>
      </c>
      <c r="F1217" s="141" t="s">
        <v>2097</v>
      </c>
      <c r="G1217" s="141" t="s">
        <v>3730</v>
      </c>
    </row>
    <row r="1218" spans="1:7" x14ac:dyDescent="0.25">
      <c r="A1218" s="141" t="s">
        <v>4037</v>
      </c>
      <c r="B1218" s="141" t="s">
        <v>2101</v>
      </c>
      <c r="C1218" s="141">
        <v>0.1</v>
      </c>
      <c r="D1218" s="141" t="s">
        <v>3729</v>
      </c>
      <c r="E1218" s="141" t="s">
        <v>2096</v>
      </c>
      <c r="F1218" s="141" t="s">
        <v>2097</v>
      </c>
      <c r="G1218" s="141" t="s">
        <v>3730</v>
      </c>
    </row>
    <row r="1219" spans="1:7" x14ac:dyDescent="0.25">
      <c r="A1219" s="141" t="s">
        <v>4038</v>
      </c>
      <c r="B1219" s="141" t="s">
        <v>2101</v>
      </c>
      <c r="C1219" s="141">
        <v>0.1</v>
      </c>
      <c r="D1219" s="141" t="s">
        <v>3729</v>
      </c>
      <c r="E1219" s="141" t="s">
        <v>2096</v>
      </c>
      <c r="F1219" s="141" t="s">
        <v>2097</v>
      </c>
      <c r="G1219" s="141" t="s">
        <v>3730</v>
      </c>
    </row>
    <row r="1220" spans="1:7" x14ac:dyDescent="0.25">
      <c r="A1220" s="141" t="s">
        <v>4039</v>
      </c>
      <c r="B1220" s="141" t="s">
        <v>2101</v>
      </c>
      <c r="C1220" s="141">
        <v>0.1</v>
      </c>
      <c r="D1220" s="141" t="s">
        <v>3729</v>
      </c>
      <c r="E1220" s="141" t="s">
        <v>2096</v>
      </c>
      <c r="F1220" s="141" t="s">
        <v>2097</v>
      </c>
      <c r="G1220" s="141" t="s">
        <v>3730</v>
      </c>
    </row>
    <row r="1221" spans="1:7" x14ac:dyDescent="0.25">
      <c r="A1221" s="141" t="s">
        <v>4040</v>
      </c>
      <c r="B1221" s="141" t="s">
        <v>2101</v>
      </c>
      <c r="C1221" s="141">
        <v>0.1</v>
      </c>
      <c r="D1221" s="141" t="s">
        <v>3729</v>
      </c>
      <c r="E1221" s="141" t="s">
        <v>2096</v>
      </c>
      <c r="F1221" s="141" t="s">
        <v>2097</v>
      </c>
      <c r="G1221" s="141" t="s">
        <v>3730</v>
      </c>
    </row>
    <row r="1222" spans="1:7" x14ac:dyDescent="0.25">
      <c r="A1222" s="141" t="s">
        <v>4041</v>
      </c>
      <c r="B1222" s="141" t="s">
        <v>2101</v>
      </c>
      <c r="C1222" s="141">
        <v>0.1</v>
      </c>
      <c r="D1222" s="141" t="s">
        <v>3729</v>
      </c>
      <c r="E1222" s="141" t="s">
        <v>2096</v>
      </c>
      <c r="F1222" s="141" t="s">
        <v>2097</v>
      </c>
      <c r="G1222" s="141" t="s">
        <v>3730</v>
      </c>
    </row>
    <row r="1223" spans="1:7" x14ac:dyDescent="0.25">
      <c r="A1223" s="141" t="s">
        <v>4042</v>
      </c>
      <c r="B1223" s="141" t="s">
        <v>2101</v>
      </c>
      <c r="C1223" s="141">
        <v>7</v>
      </c>
      <c r="D1223" s="141" t="s">
        <v>2149</v>
      </c>
      <c r="E1223" s="141" t="s">
        <v>2150</v>
      </c>
      <c r="F1223" s="141" t="s">
        <v>2097</v>
      </c>
      <c r="G1223" s="141" t="s">
        <v>2098</v>
      </c>
    </row>
    <row r="1224" spans="1:7" x14ac:dyDescent="0.25">
      <c r="A1224" s="143" t="s">
        <v>4043</v>
      </c>
      <c r="B1224" s="141" t="s">
        <v>4044</v>
      </c>
      <c r="C1224" s="141">
        <v>19</v>
      </c>
      <c r="D1224" s="141" t="s">
        <v>2228</v>
      </c>
      <c r="E1224" s="141" t="s">
        <v>2096</v>
      </c>
      <c r="F1224" s="141" t="s">
        <v>2097</v>
      </c>
      <c r="G1224" s="141" t="s">
        <v>2229</v>
      </c>
    </row>
    <row r="1225" spans="1:7" x14ac:dyDescent="0.25">
      <c r="A1225" s="143" t="s">
        <v>4045</v>
      </c>
      <c r="B1225" s="141" t="s">
        <v>4046</v>
      </c>
      <c r="C1225" s="143">
        <v>13</v>
      </c>
      <c r="D1225" s="141" t="s">
        <v>2173</v>
      </c>
      <c r="E1225" s="144" t="s">
        <v>2096</v>
      </c>
      <c r="F1225" s="143" t="s">
        <v>2097</v>
      </c>
      <c r="G1225" s="141" t="s">
        <v>2174</v>
      </c>
    </row>
    <row r="1226" spans="1:7" x14ac:dyDescent="0.25">
      <c r="A1226" s="143" t="s">
        <v>4047</v>
      </c>
      <c r="B1226" s="141" t="s">
        <v>2101</v>
      </c>
      <c r="C1226" s="141">
        <v>33</v>
      </c>
      <c r="D1226" s="141" t="s">
        <v>2681</v>
      </c>
      <c r="E1226" s="141" t="s">
        <v>2150</v>
      </c>
      <c r="F1226" s="141" t="s">
        <v>2097</v>
      </c>
      <c r="G1226" s="141" t="s">
        <v>2109</v>
      </c>
    </row>
    <row r="1227" spans="1:7" x14ac:dyDescent="0.25">
      <c r="A1227" s="143" t="s">
        <v>829</v>
      </c>
      <c r="B1227" s="141" t="s">
        <v>4048</v>
      </c>
      <c r="C1227" s="141">
        <v>20</v>
      </c>
      <c r="D1227" s="141" t="s">
        <v>2095</v>
      </c>
      <c r="E1227" s="141" t="s">
        <v>2096</v>
      </c>
      <c r="F1227" s="141" t="s">
        <v>2097</v>
      </c>
      <c r="G1227" s="141" t="s">
        <v>2098</v>
      </c>
    </row>
    <row r="1228" spans="1:7" x14ac:dyDescent="0.25">
      <c r="A1228" s="143" t="s">
        <v>4049</v>
      </c>
      <c r="B1228" s="141" t="s">
        <v>4050</v>
      </c>
      <c r="C1228" s="141">
        <v>107.68</v>
      </c>
      <c r="D1228" s="141" t="s">
        <v>2121</v>
      </c>
      <c r="E1228" s="141" t="s">
        <v>2096</v>
      </c>
      <c r="F1228" s="141" t="s">
        <v>2097</v>
      </c>
      <c r="G1228" s="141" t="s">
        <v>2122</v>
      </c>
    </row>
    <row r="1229" spans="1:7" x14ac:dyDescent="0.25">
      <c r="A1229" s="141" t="s">
        <v>4051</v>
      </c>
      <c r="B1229" s="141" t="s">
        <v>4052</v>
      </c>
      <c r="C1229" s="141">
        <v>102.5</v>
      </c>
      <c r="D1229" s="141" t="s">
        <v>2121</v>
      </c>
      <c r="E1229" s="141" t="s">
        <v>2096</v>
      </c>
      <c r="F1229" s="141" t="s">
        <v>2097</v>
      </c>
      <c r="G1229" s="141" t="s">
        <v>2122</v>
      </c>
    </row>
    <row r="1230" spans="1:7" x14ac:dyDescent="0.25">
      <c r="A1230" s="141" t="s">
        <v>4053</v>
      </c>
      <c r="B1230" s="141" t="s">
        <v>4054</v>
      </c>
      <c r="C1230" s="141">
        <v>105.69</v>
      </c>
      <c r="D1230" s="141" t="s">
        <v>2121</v>
      </c>
      <c r="E1230" s="141" t="s">
        <v>2096</v>
      </c>
      <c r="F1230" s="141" t="s">
        <v>2097</v>
      </c>
      <c r="G1230" s="141" t="s">
        <v>2122</v>
      </c>
    </row>
    <row r="1231" spans="1:7" x14ac:dyDescent="0.25">
      <c r="A1231" s="141" t="s">
        <v>4055</v>
      </c>
      <c r="B1231" s="141" t="s">
        <v>4056</v>
      </c>
      <c r="C1231" s="141">
        <v>106.55</v>
      </c>
      <c r="D1231" s="141" t="s">
        <v>2121</v>
      </c>
      <c r="E1231" s="141" t="s">
        <v>2096</v>
      </c>
      <c r="F1231" s="141" t="s">
        <v>2097</v>
      </c>
      <c r="G1231" s="141" t="s">
        <v>2122</v>
      </c>
    </row>
    <row r="1232" spans="1:7" x14ac:dyDescent="0.25">
      <c r="A1232" s="141" t="s">
        <v>4057</v>
      </c>
      <c r="B1232" s="141" t="s">
        <v>4058</v>
      </c>
      <c r="C1232" s="141">
        <v>107.52</v>
      </c>
      <c r="D1232" s="141" t="s">
        <v>2121</v>
      </c>
      <c r="E1232" s="141" t="s">
        <v>2096</v>
      </c>
      <c r="F1232" s="141" t="s">
        <v>2097</v>
      </c>
      <c r="G1232" s="141" t="s">
        <v>2122</v>
      </c>
    </row>
    <row r="1233" spans="1:7" x14ac:dyDescent="0.25">
      <c r="A1233" s="141" t="s">
        <v>4059</v>
      </c>
      <c r="B1233" s="141" t="s">
        <v>4060</v>
      </c>
      <c r="C1233" s="141">
        <v>105</v>
      </c>
      <c r="D1233" s="141" t="s">
        <v>2121</v>
      </c>
      <c r="E1233" s="141" t="s">
        <v>2096</v>
      </c>
      <c r="F1233" s="141" t="s">
        <v>2097</v>
      </c>
      <c r="G1233" s="141" t="s">
        <v>2122</v>
      </c>
    </row>
    <row r="1234" spans="1:7" x14ac:dyDescent="0.25">
      <c r="A1234" s="141" t="s">
        <v>4061</v>
      </c>
      <c r="B1234" s="141" t="s">
        <v>4062</v>
      </c>
      <c r="C1234" s="141">
        <v>106.73</v>
      </c>
      <c r="D1234" s="141" t="s">
        <v>2121</v>
      </c>
      <c r="E1234" s="141" t="s">
        <v>2096</v>
      </c>
      <c r="F1234" s="141" t="s">
        <v>2097</v>
      </c>
      <c r="G1234" s="141" t="s">
        <v>2122</v>
      </c>
    </row>
    <row r="1235" spans="1:7" x14ac:dyDescent="0.25">
      <c r="A1235" s="141" t="s">
        <v>4063</v>
      </c>
      <c r="B1235" s="141" t="s">
        <v>4064</v>
      </c>
      <c r="C1235" s="141">
        <v>106.85</v>
      </c>
      <c r="D1235" s="141" t="s">
        <v>2121</v>
      </c>
      <c r="E1235" s="141" t="s">
        <v>2096</v>
      </c>
      <c r="F1235" s="141" t="s">
        <v>2097</v>
      </c>
      <c r="G1235" s="141" t="s">
        <v>2122</v>
      </c>
    </row>
    <row r="1236" spans="1:7" x14ac:dyDescent="0.25">
      <c r="A1236" s="141" t="s">
        <v>4065</v>
      </c>
      <c r="B1236" s="141" t="s">
        <v>2101</v>
      </c>
      <c r="C1236" s="141">
        <v>2.9</v>
      </c>
      <c r="D1236" s="141" t="s">
        <v>2095</v>
      </c>
      <c r="E1236" s="141" t="s">
        <v>2096</v>
      </c>
      <c r="F1236" s="141" t="s">
        <v>2097</v>
      </c>
      <c r="G1236" s="141" t="s">
        <v>2098</v>
      </c>
    </row>
    <row r="1237" spans="1:7" x14ac:dyDescent="0.25">
      <c r="A1237" s="141" t="s">
        <v>4066</v>
      </c>
      <c r="B1237" s="141" t="s">
        <v>2101</v>
      </c>
      <c r="C1237" s="141">
        <v>32.5</v>
      </c>
      <c r="D1237" s="141" t="s">
        <v>2149</v>
      </c>
      <c r="E1237" s="141" t="s">
        <v>2150</v>
      </c>
      <c r="F1237" s="141" t="s">
        <v>2097</v>
      </c>
      <c r="G1237" s="141" t="s">
        <v>2098</v>
      </c>
    </row>
    <row r="1238" spans="1:7" x14ac:dyDescent="0.25">
      <c r="A1238" s="141" t="s">
        <v>4067</v>
      </c>
      <c r="B1238" s="141" t="s">
        <v>4068</v>
      </c>
      <c r="C1238" s="141">
        <v>48.3</v>
      </c>
      <c r="D1238" s="141" t="s">
        <v>2228</v>
      </c>
      <c r="E1238" s="141" t="s">
        <v>2096</v>
      </c>
      <c r="F1238" s="141" t="s">
        <v>2097</v>
      </c>
      <c r="G1238" s="141" t="s">
        <v>2229</v>
      </c>
    </row>
    <row r="1239" spans="1:7" x14ac:dyDescent="0.25">
      <c r="A1239" s="141" t="s">
        <v>4069</v>
      </c>
      <c r="B1239" s="141" t="s">
        <v>4070</v>
      </c>
      <c r="C1239" s="141">
        <v>2.6</v>
      </c>
      <c r="D1239" s="141" t="s">
        <v>2336</v>
      </c>
      <c r="E1239" s="141" t="s">
        <v>2096</v>
      </c>
      <c r="F1239" s="141" t="s">
        <v>2097</v>
      </c>
      <c r="G1239" s="141" t="s">
        <v>2337</v>
      </c>
    </row>
    <row r="1240" spans="1:7" x14ac:dyDescent="0.25">
      <c r="A1240" s="141" t="s">
        <v>4071</v>
      </c>
      <c r="B1240" s="141" t="s">
        <v>2101</v>
      </c>
      <c r="C1240" s="141">
        <v>3</v>
      </c>
      <c r="D1240" s="141" t="s">
        <v>2095</v>
      </c>
      <c r="E1240" s="141" t="s">
        <v>2096</v>
      </c>
      <c r="F1240" s="141" t="s">
        <v>2097</v>
      </c>
      <c r="G1240" s="141" t="s">
        <v>2098</v>
      </c>
    </row>
    <row r="1241" spans="1:7" x14ac:dyDescent="0.25">
      <c r="A1241" s="141" t="s">
        <v>4072</v>
      </c>
      <c r="B1241" s="141" t="s">
        <v>4073</v>
      </c>
      <c r="C1241" s="141">
        <v>100</v>
      </c>
      <c r="D1241" s="141" t="s">
        <v>2166</v>
      </c>
      <c r="E1241" s="141" t="s">
        <v>2096</v>
      </c>
      <c r="F1241" s="141" t="s">
        <v>2097</v>
      </c>
      <c r="G1241" s="141" t="s">
        <v>2122</v>
      </c>
    </row>
    <row r="1242" spans="1:7" x14ac:dyDescent="0.25">
      <c r="A1242" s="141" t="s">
        <v>4074</v>
      </c>
      <c r="B1242" s="141" t="s">
        <v>2101</v>
      </c>
      <c r="C1242" s="141">
        <v>4</v>
      </c>
      <c r="D1242" s="141" t="s">
        <v>2095</v>
      </c>
      <c r="E1242" s="141" t="s">
        <v>2096</v>
      </c>
      <c r="F1242" s="141" t="s">
        <v>2097</v>
      </c>
      <c r="G1242" s="141" t="s">
        <v>2098</v>
      </c>
    </row>
    <row r="1243" spans="1:7" x14ac:dyDescent="0.25">
      <c r="A1243" s="141" t="s">
        <v>4075</v>
      </c>
      <c r="B1243" s="141" t="s">
        <v>4076</v>
      </c>
      <c r="C1243" s="141">
        <v>52.43</v>
      </c>
      <c r="D1243" s="141" t="s">
        <v>2166</v>
      </c>
      <c r="E1243" s="141" t="s">
        <v>2096</v>
      </c>
      <c r="F1243" s="141" t="s">
        <v>2097</v>
      </c>
      <c r="G1243" s="141" t="s">
        <v>2122</v>
      </c>
    </row>
    <row r="1244" spans="1:7" x14ac:dyDescent="0.25">
      <c r="A1244" s="141" t="s">
        <v>4077</v>
      </c>
      <c r="B1244" s="141" t="s">
        <v>2101</v>
      </c>
      <c r="C1244" s="141">
        <v>10</v>
      </c>
      <c r="D1244" s="141" t="s">
        <v>2135</v>
      </c>
      <c r="E1244" s="141" t="s">
        <v>2096</v>
      </c>
      <c r="F1244" s="141" t="s">
        <v>2097</v>
      </c>
      <c r="G1244" s="141" t="s">
        <v>2136</v>
      </c>
    </row>
    <row r="1245" spans="1:7" x14ac:dyDescent="0.25">
      <c r="A1245" s="143" t="s">
        <v>4078</v>
      </c>
      <c r="B1245" s="143" t="s">
        <v>4079</v>
      </c>
      <c r="C1245" s="143">
        <v>17</v>
      </c>
      <c r="D1245" s="143" t="s">
        <v>2681</v>
      </c>
      <c r="E1245" s="144" t="s">
        <v>2150</v>
      </c>
      <c r="F1245" s="143" t="s">
        <v>2118</v>
      </c>
      <c r="G1245" s="143" t="s">
        <v>2109</v>
      </c>
    </row>
    <row r="1246" spans="1:7" x14ac:dyDescent="0.25">
      <c r="A1246" s="141" t="s">
        <v>819</v>
      </c>
      <c r="B1246" s="141" t="s">
        <v>4080</v>
      </c>
      <c r="C1246" s="141">
        <v>1.42</v>
      </c>
      <c r="D1246" s="141" t="s">
        <v>2336</v>
      </c>
      <c r="E1246" s="141" t="s">
        <v>2096</v>
      </c>
      <c r="F1246" s="141" t="s">
        <v>2097</v>
      </c>
      <c r="G1246" s="141" t="s">
        <v>2337</v>
      </c>
    </row>
    <row r="1247" spans="1:7" x14ac:dyDescent="0.25">
      <c r="A1247" s="141" t="s">
        <v>809</v>
      </c>
      <c r="B1247" s="141" t="s">
        <v>4081</v>
      </c>
      <c r="C1247" s="141">
        <v>20</v>
      </c>
      <c r="D1247" s="141" t="s">
        <v>2095</v>
      </c>
      <c r="E1247" s="141" t="s">
        <v>2096</v>
      </c>
      <c r="F1247" s="141" t="s">
        <v>2097</v>
      </c>
      <c r="G1247" s="141" t="s">
        <v>2098</v>
      </c>
    </row>
    <row r="1248" spans="1:7" x14ac:dyDescent="0.25">
      <c r="A1248" s="141" t="s">
        <v>4082</v>
      </c>
      <c r="B1248" s="141" t="s">
        <v>4083</v>
      </c>
      <c r="C1248" s="141">
        <v>10</v>
      </c>
      <c r="D1248" s="141" t="s">
        <v>2095</v>
      </c>
      <c r="E1248" s="141" t="s">
        <v>2096</v>
      </c>
      <c r="F1248" s="141" t="s">
        <v>2097</v>
      </c>
      <c r="G1248" s="141" t="s">
        <v>2098</v>
      </c>
    </row>
    <row r="1249" spans="1:7" x14ac:dyDescent="0.25">
      <c r="A1249" s="143" t="s">
        <v>4084</v>
      </c>
      <c r="B1249" s="143" t="s">
        <v>4085</v>
      </c>
      <c r="C1249" s="143">
        <v>50.5</v>
      </c>
      <c r="D1249" s="143" t="s">
        <v>2095</v>
      </c>
      <c r="E1249" s="144" t="s">
        <v>2096</v>
      </c>
      <c r="F1249" s="143" t="s">
        <v>2097</v>
      </c>
      <c r="G1249" s="143" t="s">
        <v>2098</v>
      </c>
    </row>
    <row r="1250" spans="1:7" x14ac:dyDescent="0.25">
      <c r="A1250" s="143" t="s">
        <v>4086</v>
      </c>
      <c r="B1250" s="155" t="s">
        <v>4087</v>
      </c>
      <c r="C1250" s="156">
        <v>46.5</v>
      </c>
      <c r="D1250" s="141" t="s">
        <v>2095</v>
      </c>
      <c r="E1250" s="144" t="s">
        <v>2096</v>
      </c>
      <c r="F1250" s="143" t="s">
        <v>2097</v>
      </c>
      <c r="G1250" s="141" t="s">
        <v>2098</v>
      </c>
    </row>
    <row r="1251" spans="1:7" x14ac:dyDescent="0.25">
      <c r="A1251" s="143" t="s">
        <v>4088</v>
      </c>
      <c r="B1251" s="155" t="s">
        <v>4087</v>
      </c>
      <c r="C1251" s="143">
        <v>46.5</v>
      </c>
      <c r="D1251" s="143" t="s">
        <v>2135</v>
      </c>
      <c r="E1251" s="144" t="s">
        <v>2096</v>
      </c>
      <c r="F1251" s="143" t="s">
        <v>2097</v>
      </c>
      <c r="G1251" s="141" t="s">
        <v>2136</v>
      </c>
    </row>
    <row r="1252" spans="1:7" x14ac:dyDescent="0.25">
      <c r="A1252" s="143" t="s">
        <v>4089</v>
      </c>
      <c r="B1252" s="155" t="s">
        <v>4090</v>
      </c>
      <c r="C1252" s="152">
        <v>33.799999999999997</v>
      </c>
      <c r="D1252" s="141" t="s">
        <v>2135</v>
      </c>
      <c r="E1252" s="144" t="s">
        <v>2096</v>
      </c>
      <c r="F1252" s="143" t="s">
        <v>2097</v>
      </c>
      <c r="G1252" s="141" t="s">
        <v>2136</v>
      </c>
    </row>
    <row r="1253" spans="1:7" x14ac:dyDescent="0.25">
      <c r="A1253" s="143" t="s">
        <v>4091</v>
      </c>
      <c r="B1253" s="155" t="s">
        <v>4090</v>
      </c>
      <c r="C1253" s="152">
        <v>33.700000000000003</v>
      </c>
      <c r="D1253" s="141" t="s">
        <v>2095</v>
      </c>
      <c r="E1253" s="144" t="s">
        <v>2096</v>
      </c>
      <c r="F1253" s="143" t="s">
        <v>2097</v>
      </c>
      <c r="G1253" s="141" t="s">
        <v>2098</v>
      </c>
    </row>
    <row r="1254" spans="1:7" x14ac:dyDescent="0.25">
      <c r="A1254" s="143" t="s">
        <v>4092</v>
      </c>
      <c r="B1254" s="155" t="s">
        <v>4093</v>
      </c>
      <c r="C1254" s="152">
        <v>63</v>
      </c>
      <c r="D1254" s="141" t="s">
        <v>2095</v>
      </c>
      <c r="E1254" s="144" t="s">
        <v>2096</v>
      </c>
      <c r="F1254" s="143" t="s">
        <v>2097</v>
      </c>
      <c r="G1254" s="141" t="s">
        <v>2098</v>
      </c>
    </row>
    <row r="1255" spans="1:7" x14ac:dyDescent="0.25">
      <c r="A1255" s="143" t="s">
        <v>4094</v>
      </c>
      <c r="B1255" s="155" t="s">
        <v>4095</v>
      </c>
      <c r="C1255" s="152">
        <v>10</v>
      </c>
      <c r="D1255" s="141" t="s">
        <v>2135</v>
      </c>
      <c r="E1255" s="144" t="s">
        <v>2096</v>
      </c>
      <c r="F1255" s="143" t="s">
        <v>2097</v>
      </c>
      <c r="G1255" s="141" t="s">
        <v>2136</v>
      </c>
    </row>
    <row r="1256" spans="1:7" x14ac:dyDescent="0.25">
      <c r="A1256" s="143" t="s">
        <v>4096</v>
      </c>
      <c r="B1256" s="155" t="s">
        <v>4095</v>
      </c>
      <c r="C1256" s="152">
        <v>16</v>
      </c>
      <c r="D1256" s="141" t="s">
        <v>2095</v>
      </c>
      <c r="E1256" s="144" t="s">
        <v>2096</v>
      </c>
      <c r="F1256" s="143" t="s">
        <v>2097</v>
      </c>
      <c r="G1256" s="141" t="s">
        <v>2098</v>
      </c>
    </row>
    <row r="1257" spans="1:7" x14ac:dyDescent="0.25">
      <c r="A1257" s="141" t="s">
        <v>4097</v>
      </c>
      <c r="B1257" s="141" t="s">
        <v>4098</v>
      </c>
      <c r="C1257" s="141">
        <v>250</v>
      </c>
      <c r="D1257" s="141" t="s">
        <v>2095</v>
      </c>
      <c r="E1257" s="141" t="s">
        <v>2096</v>
      </c>
      <c r="F1257" s="141" t="s">
        <v>2097</v>
      </c>
      <c r="G1257" s="141" t="s">
        <v>2098</v>
      </c>
    </row>
    <row r="1258" spans="1:7" x14ac:dyDescent="0.25">
      <c r="A1258" s="141" t="s">
        <v>4099</v>
      </c>
      <c r="B1258" s="141" t="s">
        <v>4100</v>
      </c>
      <c r="C1258" s="141">
        <v>107.6</v>
      </c>
      <c r="D1258" s="141" t="s">
        <v>2095</v>
      </c>
      <c r="E1258" s="141" t="s">
        <v>2096</v>
      </c>
      <c r="F1258" s="141" t="s">
        <v>2097</v>
      </c>
      <c r="G1258" s="141" t="s">
        <v>2098</v>
      </c>
    </row>
    <row r="1259" spans="1:7" x14ac:dyDescent="0.25">
      <c r="A1259" s="141" t="s">
        <v>4101</v>
      </c>
      <c r="B1259" s="141" t="s">
        <v>4102</v>
      </c>
      <c r="C1259" s="141">
        <v>310</v>
      </c>
      <c r="D1259" s="141" t="s">
        <v>2095</v>
      </c>
      <c r="E1259" s="141" t="s">
        <v>2096</v>
      </c>
      <c r="F1259" s="141" t="s">
        <v>2097</v>
      </c>
      <c r="G1259" s="141" t="s">
        <v>2098</v>
      </c>
    </row>
    <row r="1260" spans="1:7" x14ac:dyDescent="0.25">
      <c r="A1260" s="141" t="s">
        <v>4103</v>
      </c>
      <c r="B1260" s="141" t="s">
        <v>4104</v>
      </c>
      <c r="C1260" s="141">
        <v>276</v>
      </c>
      <c r="D1260" s="141" t="s">
        <v>2095</v>
      </c>
      <c r="E1260" s="141" t="s">
        <v>2096</v>
      </c>
      <c r="F1260" s="141" t="s">
        <v>2097</v>
      </c>
      <c r="G1260" s="141" t="s">
        <v>2098</v>
      </c>
    </row>
    <row r="1261" spans="1:7" x14ac:dyDescent="0.25">
      <c r="A1261" s="141" t="s">
        <v>4105</v>
      </c>
      <c r="B1261" s="141" t="s">
        <v>4106</v>
      </c>
      <c r="C1261" s="141">
        <v>374.43</v>
      </c>
      <c r="D1261" s="141" t="s">
        <v>2272</v>
      </c>
      <c r="E1261" s="141" t="s">
        <v>2096</v>
      </c>
      <c r="F1261" s="141" t="s">
        <v>2097</v>
      </c>
      <c r="G1261" s="141" t="s">
        <v>2273</v>
      </c>
    </row>
    <row r="1262" spans="1:7" x14ac:dyDescent="0.25">
      <c r="A1262" s="141" t="s">
        <v>4107</v>
      </c>
      <c r="B1262" s="141" t="s">
        <v>4108</v>
      </c>
      <c r="C1262" s="141">
        <v>13</v>
      </c>
      <c r="D1262" s="141" t="s">
        <v>2116</v>
      </c>
      <c r="E1262" s="141" t="s">
        <v>2096</v>
      </c>
      <c r="F1262" s="141" t="s">
        <v>2097</v>
      </c>
      <c r="G1262" s="141" t="s">
        <v>2119</v>
      </c>
    </row>
    <row r="1263" spans="1:7" x14ac:dyDescent="0.25">
      <c r="A1263" s="141" t="s">
        <v>4109</v>
      </c>
      <c r="B1263" s="141" t="s">
        <v>4110</v>
      </c>
      <c r="C1263" s="141">
        <v>46.05</v>
      </c>
      <c r="D1263" s="141" t="s">
        <v>2121</v>
      </c>
      <c r="E1263" s="141" t="s">
        <v>2096</v>
      </c>
      <c r="F1263" s="141" t="s">
        <v>2097</v>
      </c>
      <c r="G1263" s="141" t="s">
        <v>2229</v>
      </c>
    </row>
    <row r="1264" spans="1:7" x14ac:dyDescent="0.25">
      <c r="A1264" s="141" t="s">
        <v>4111</v>
      </c>
      <c r="B1264" s="141" t="s">
        <v>4112</v>
      </c>
      <c r="C1264" s="141">
        <v>1.5</v>
      </c>
      <c r="D1264" s="141" t="s">
        <v>2336</v>
      </c>
      <c r="E1264" s="141" t="s">
        <v>2096</v>
      </c>
      <c r="F1264" s="141" t="s">
        <v>2097</v>
      </c>
      <c r="G1264" s="141" t="s">
        <v>2337</v>
      </c>
    </row>
    <row r="1265" spans="1:7" x14ac:dyDescent="0.25">
      <c r="A1265" s="141" t="s">
        <v>4113</v>
      </c>
      <c r="B1265" s="141" t="s">
        <v>4114</v>
      </c>
      <c r="C1265" s="141">
        <v>64.8</v>
      </c>
      <c r="D1265" s="141" t="s">
        <v>2108</v>
      </c>
      <c r="E1265" s="141" t="s">
        <v>2096</v>
      </c>
      <c r="F1265" s="141" t="s">
        <v>2097</v>
      </c>
      <c r="G1265" s="141" t="s">
        <v>2109</v>
      </c>
    </row>
    <row r="1266" spans="1:7" x14ac:dyDescent="0.25">
      <c r="A1266" s="141" t="s">
        <v>804</v>
      </c>
      <c r="B1266" s="141" t="s">
        <v>4115</v>
      </c>
      <c r="C1266" s="141">
        <v>1</v>
      </c>
      <c r="D1266" s="141" t="s">
        <v>2095</v>
      </c>
      <c r="E1266" s="141" t="s">
        <v>2096</v>
      </c>
      <c r="F1266" s="141" t="s">
        <v>2097</v>
      </c>
      <c r="G1266" s="141" t="s">
        <v>2098</v>
      </c>
    </row>
    <row r="1267" spans="1:7" x14ac:dyDescent="0.25">
      <c r="A1267" s="141" t="s">
        <v>4116</v>
      </c>
      <c r="B1267" s="141" t="s">
        <v>4117</v>
      </c>
      <c r="C1267" s="141">
        <v>13</v>
      </c>
      <c r="D1267" s="141" t="s">
        <v>2336</v>
      </c>
      <c r="E1267" s="141" t="s">
        <v>2096</v>
      </c>
      <c r="F1267" s="141" t="s">
        <v>2097</v>
      </c>
      <c r="G1267" s="141" t="s">
        <v>2337</v>
      </c>
    </row>
    <row r="1268" spans="1:7" x14ac:dyDescent="0.25">
      <c r="A1268" s="141" t="s">
        <v>4118</v>
      </c>
      <c r="B1268" s="141" t="s">
        <v>4119</v>
      </c>
      <c r="C1268" s="141">
        <v>11</v>
      </c>
      <c r="D1268" s="141" t="s">
        <v>2135</v>
      </c>
      <c r="E1268" s="141" t="s">
        <v>2096</v>
      </c>
      <c r="F1268" s="141" t="s">
        <v>2097</v>
      </c>
      <c r="G1268" s="141" t="s">
        <v>2136</v>
      </c>
    </row>
    <row r="1269" spans="1:7" x14ac:dyDescent="0.25">
      <c r="A1269" s="141" t="s">
        <v>4120</v>
      </c>
      <c r="B1269" s="141" t="s">
        <v>4121</v>
      </c>
      <c r="C1269" s="141">
        <v>1</v>
      </c>
      <c r="D1269" s="141" t="s">
        <v>2152</v>
      </c>
      <c r="E1269" s="141" t="s">
        <v>2096</v>
      </c>
      <c r="F1269" s="141" t="s">
        <v>2097</v>
      </c>
      <c r="G1269" s="141" t="s">
        <v>2153</v>
      </c>
    </row>
    <row r="1270" spans="1:7" x14ac:dyDescent="0.25">
      <c r="A1270" s="141" t="s">
        <v>4122</v>
      </c>
      <c r="B1270" s="141" t="s">
        <v>4123</v>
      </c>
      <c r="C1270" s="141">
        <v>27.5</v>
      </c>
      <c r="D1270" s="141" t="s">
        <v>2228</v>
      </c>
      <c r="E1270" s="141" t="s">
        <v>2096</v>
      </c>
      <c r="F1270" s="141" t="s">
        <v>2097</v>
      </c>
      <c r="G1270" s="141" t="s">
        <v>2229</v>
      </c>
    </row>
    <row r="1271" spans="1:7" x14ac:dyDescent="0.25">
      <c r="A1271" s="141" t="s">
        <v>4124</v>
      </c>
      <c r="B1271" s="141" t="s">
        <v>4125</v>
      </c>
      <c r="C1271" s="141">
        <v>27.8</v>
      </c>
      <c r="D1271" s="141" t="s">
        <v>2228</v>
      </c>
      <c r="E1271" s="141" t="s">
        <v>2096</v>
      </c>
      <c r="F1271" s="141" t="s">
        <v>2097</v>
      </c>
      <c r="G1271" s="141" t="s">
        <v>2229</v>
      </c>
    </row>
    <row r="1272" spans="1:7" x14ac:dyDescent="0.25">
      <c r="A1272" s="141" t="s">
        <v>4126</v>
      </c>
      <c r="B1272" s="141" t="s">
        <v>4127</v>
      </c>
      <c r="C1272" s="141">
        <v>100</v>
      </c>
      <c r="D1272" s="141" t="s">
        <v>2135</v>
      </c>
      <c r="E1272" s="141" t="s">
        <v>2096</v>
      </c>
      <c r="F1272" s="141" t="s">
        <v>2097</v>
      </c>
      <c r="G1272" s="141" t="s">
        <v>2136</v>
      </c>
    </row>
    <row r="1273" spans="1:7" x14ac:dyDescent="0.25">
      <c r="A1273" s="141" t="s">
        <v>4128</v>
      </c>
      <c r="B1273" s="141" t="s">
        <v>4129</v>
      </c>
      <c r="C1273" s="141">
        <v>47.7</v>
      </c>
      <c r="D1273" s="141" t="s">
        <v>2228</v>
      </c>
      <c r="E1273" s="141" t="s">
        <v>2096</v>
      </c>
      <c r="F1273" s="141" t="s">
        <v>2097</v>
      </c>
      <c r="G1273" s="141" t="s">
        <v>2229</v>
      </c>
    </row>
    <row r="1274" spans="1:7" x14ac:dyDescent="0.25">
      <c r="A1274" s="141" t="s">
        <v>4130</v>
      </c>
      <c r="B1274" s="141" t="s">
        <v>4131</v>
      </c>
      <c r="C1274" s="141">
        <v>47.9</v>
      </c>
      <c r="D1274" s="141" t="s">
        <v>2228</v>
      </c>
      <c r="E1274" s="141" t="s">
        <v>2096</v>
      </c>
      <c r="F1274" s="141" t="s">
        <v>2097</v>
      </c>
      <c r="G1274" s="141" t="s">
        <v>2229</v>
      </c>
    </row>
    <row r="1275" spans="1:7" x14ac:dyDescent="0.25">
      <c r="A1275" s="141" t="s">
        <v>4132</v>
      </c>
      <c r="B1275" s="141" t="s">
        <v>4133</v>
      </c>
      <c r="C1275" s="141">
        <v>1.65</v>
      </c>
      <c r="D1275" s="141" t="s">
        <v>2152</v>
      </c>
      <c r="E1275" s="141" t="s">
        <v>2096</v>
      </c>
      <c r="F1275" s="141" t="s">
        <v>2097</v>
      </c>
      <c r="G1275" s="141" t="s">
        <v>2153</v>
      </c>
    </row>
    <row r="1276" spans="1:7" x14ac:dyDescent="0.25">
      <c r="A1276" s="141" t="s">
        <v>4134</v>
      </c>
      <c r="B1276" s="141" t="s">
        <v>4135</v>
      </c>
      <c r="C1276" s="141">
        <v>16.2</v>
      </c>
      <c r="D1276" s="141" t="s">
        <v>2116</v>
      </c>
      <c r="E1276" s="141" t="s">
        <v>2096</v>
      </c>
      <c r="F1276" s="141" t="s">
        <v>2097</v>
      </c>
      <c r="G1276" s="141" t="s">
        <v>2119</v>
      </c>
    </row>
    <row r="1277" spans="1:7" x14ac:dyDescent="0.25">
      <c r="A1277" s="141" t="s">
        <v>4136</v>
      </c>
      <c r="B1277" s="141" t="s">
        <v>4137</v>
      </c>
      <c r="C1277" s="141">
        <v>5</v>
      </c>
      <c r="D1277" s="141" t="s">
        <v>2336</v>
      </c>
      <c r="E1277" s="141" t="s">
        <v>2096</v>
      </c>
      <c r="F1277" s="141" t="s">
        <v>2097</v>
      </c>
      <c r="G1277" s="141" t="s">
        <v>2337</v>
      </c>
    </row>
    <row r="1278" spans="1:7" x14ac:dyDescent="0.25">
      <c r="A1278" s="141" t="s">
        <v>4138</v>
      </c>
      <c r="B1278" s="141" t="s">
        <v>4139</v>
      </c>
      <c r="C1278" s="141">
        <v>50</v>
      </c>
      <c r="D1278" s="141" t="s">
        <v>2149</v>
      </c>
      <c r="E1278" s="141" t="s">
        <v>2150</v>
      </c>
      <c r="F1278" s="141" t="s">
        <v>2118</v>
      </c>
      <c r="G1278" s="141" t="s">
        <v>2098</v>
      </c>
    </row>
    <row r="1279" spans="1:7" x14ac:dyDescent="0.25">
      <c r="A1279" s="141" t="s">
        <v>4140</v>
      </c>
      <c r="B1279" s="141" t="s">
        <v>2101</v>
      </c>
      <c r="C1279" s="141">
        <v>20</v>
      </c>
      <c r="D1279" s="141" t="s">
        <v>2149</v>
      </c>
      <c r="E1279" s="141" t="s">
        <v>2150</v>
      </c>
      <c r="F1279" s="141" t="s">
        <v>2097</v>
      </c>
      <c r="G1279" s="141" t="s">
        <v>2098</v>
      </c>
    </row>
    <row r="1280" spans="1:7" x14ac:dyDescent="0.25">
      <c r="A1280" s="141" t="s">
        <v>4141</v>
      </c>
      <c r="B1280" s="141" t="s">
        <v>2101</v>
      </c>
      <c r="C1280" s="141">
        <v>100</v>
      </c>
      <c r="D1280" s="141" t="s">
        <v>2095</v>
      </c>
      <c r="E1280" s="141" t="s">
        <v>2096</v>
      </c>
      <c r="F1280" s="141" t="s">
        <v>2097</v>
      </c>
      <c r="G1280" s="141" t="s">
        <v>2098</v>
      </c>
    </row>
    <row r="1281" spans="1:7" x14ac:dyDescent="0.25">
      <c r="A1281" s="141" t="s">
        <v>4142</v>
      </c>
      <c r="B1281" s="141" t="s">
        <v>2101</v>
      </c>
      <c r="C1281" s="141">
        <v>30</v>
      </c>
      <c r="D1281" s="141" t="s">
        <v>2135</v>
      </c>
      <c r="E1281" s="141" t="s">
        <v>2096</v>
      </c>
      <c r="F1281" s="141" t="s">
        <v>2097</v>
      </c>
      <c r="G1281" s="141" t="s">
        <v>2136</v>
      </c>
    </row>
    <row r="1282" spans="1:7" x14ac:dyDescent="0.25">
      <c r="A1282" s="141" t="s">
        <v>801</v>
      </c>
      <c r="B1282" s="141" t="s">
        <v>4143</v>
      </c>
      <c r="C1282" s="141">
        <v>7.1</v>
      </c>
      <c r="D1282" s="141" t="s">
        <v>2152</v>
      </c>
      <c r="E1282" s="141" t="s">
        <v>2096</v>
      </c>
      <c r="F1282" s="141" t="s">
        <v>2097</v>
      </c>
      <c r="G1282" s="141" t="s">
        <v>2153</v>
      </c>
    </row>
    <row r="1283" spans="1:7" x14ac:dyDescent="0.25">
      <c r="A1283" s="141" t="s">
        <v>4144</v>
      </c>
      <c r="B1283" s="141" t="s">
        <v>2101</v>
      </c>
      <c r="C1283" s="141">
        <v>157</v>
      </c>
      <c r="D1283" s="141" t="s">
        <v>2443</v>
      </c>
      <c r="E1283" s="141" t="s">
        <v>2444</v>
      </c>
      <c r="F1283" s="141" t="s">
        <v>2097</v>
      </c>
      <c r="G1283" s="141" t="s">
        <v>2126</v>
      </c>
    </row>
    <row r="1284" spans="1:7" x14ac:dyDescent="0.25">
      <c r="A1284" s="141" t="s">
        <v>4145</v>
      </c>
      <c r="B1284" s="141" t="s">
        <v>4146</v>
      </c>
      <c r="C1284" s="141">
        <v>0.99</v>
      </c>
      <c r="D1284" s="141" t="s">
        <v>2116</v>
      </c>
      <c r="E1284" s="141" t="s">
        <v>2096</v>
      </c>
      <c r="F1284" s="141" t="s">
        <v>2097</v>
      </c>
      <c r="G1284" s="141" t="s">
        <v>2119</v>
      </c>
    </row>
    <row r="1285" spans="1:7" x14ac:dyDescent="0.25">
      <c r="A1285" s="141" t="s">
        <v>798</v>
      </c>
      <c r="B1285" s="141" t="s">
        <v>4147</v>
      </c>
      <c r="C1285" s="141">
        <v>6.5</v>
      </c>
      <c r="D1285" s="141" t="s">
        <v>2116</v>
      </c>
      <c r="E1285" s="141" t="s">
        <v>2096</v>
      </c>
      <c r="F1285" s="141" t="s">
        <v>2097</v>
      </c>
      <c r="G1285" s="141" t="s">
        <v>2119</v>
      </c>
    </row>
    <row r="1286" spans="1:7" x14ac:dyDescent="0.25">
      <c r="A1286" s="141" t="s">
        <v>527</v>
      </c>
      <c r="B1286" s="141" t="s">
        <v>4148</v>
      </c>
      <c r="C1286" s="141">
        <v>11.4</v>
      </c>
      <c r="D1286" s="141" t="s">
        <v>2116</v>
      </c>
      <c r="E1286" s="141" t="s">
        <v>2096</v>
      </c>
      <c r="F1286" s="141" t="s">
        <v>2097</v>
      </c>
      <c r="G1286" s="141" t="s">
        <v>2119</v>
      </c>
    </row>
    <row r="1287" spans="1:7" x14ac:dyDescent="0.25">
      <c r="A1287" s="141" t="s">
        <v>793</v>
      </c>
      <c r="B1287" s="141" t="s">
        <v>4149</v>
      </c>
      <c r="C1287" s="141">
        <v>22</v>
      </c>
      <c r="D1287" s="141" t="s">
        <v>2336</v>
      </c>
      <c r="E1287" s="141" t="s">
        <v>2096</v>
      </c>
      <c r="F1287" s="141" t="s">
        <v>2097</v>
      </c>
      <c r="G1287" s="141" t="s">
        <v>2337</v>
      </c>
    </row>
    <row r="1288" spans="1:7" x14ac:dyDescent="0.25">
      <c r="A1288" s="141" t="s">
        <v>4150</v>
      </c>
      <c r="B1288" s="141" t="s">
        <v>4151</v>
      </c>
      <c r="C1288" s="141">
        <v>3</v>
      </c>
      <c r="D1288" s="141" t="s">
        <v>2152</v>
      </c>
      <c r="E1288" s="141" t="s">
        <v>2096</v>
      </c>
      <c r="F1288" s="141" t="s">
        <v>2097</v>
      </c>
      <c r="G1288" s="141" t="s">
        <v>2153</v>
      </c>
    </row>
    <row r="1289" spans="1:7" x14ac:dyDescent="0.25">
      <c r="A1289" s="141" t="s">
        <v>789</v>
      </c>
      <c r="B1289" s="141" t="s">
        <v>4152</v>
      </c>
      <c r="C1289" s="141">
        <v>17.2</v>
      </c>
      <c r="D1289" s="141" t="s">
        <v>2336</v>
      </c>
      <c r="E1289" s="141" t="s">
        <v>2096</v>
      </c>
      <c r="F1289" s="141" t="s">
        <v>2097</v>
      </c>
      <c r="G1289" s="141" t="s">
        <v>2337</v>
      </c>
    </row>
    <row r="1290" spans="1:7" x14ac:dyDescent="0.25">
      <c r="A1290" s="141" t="s">
        <v>785</v>
      </c>
      <c r="B1290" s="141" t="s">
        <v>4153</v>
      </c>
      <c r="C1290" s="141">
        <v>27.15</v>
      </c>
      <c r="D1290" s="141" t="s">
        <v>2336</v>
      </c>
      <c r="E1290" s="141" t="s">
        <v>2096</v>
      </c>
      <c r="F1290" s="141" t="s">
        <v>2097</v>
      </c>
      <c r="G1290" s="141" t="s">
        <v>2337</v>
      </c>
    </row>
    <row r="1291" spans="1:7" x14ac:dyDescent="0.25">
      <c r="A1291" s="141" t="s">
        <v>4154</v>
      </c>
      <c r="B1291" s="141" t="s">
        <v>4155</v>
      </c>
      <c r="C1291" s="141">
        <v>6</v>
      </c>
      <c r="D1291" s="141" t="s">
        <v>2152</v>
      </c>
      <c r="E1291" s="141" t="s">
        <v>2096</v>
      </c>
      <c r="F1291" s="141" t="s">
        <v>2097</v>
      </c>
      <c r="G1291" s="141" t="s">
        <v>2153</v>
      </c>
    </row>
    <row r="1292" spans="1:7" x14ac:dyDescent="0.25">
      <c r="A1292" s="141" t="s">
        <v>781</v>
      </c>
      <c r="B1292" s="141" t="s">
        <v>4156</v>
      </c>
      <c r="C1292" s="141">
        <v>7.5</v>
      </c>
      <c r="D1292" s="141" t="s">
        <v>2336</v>
      </c>
      <c r="E1292" s="141" t="s">
        <v>2096</v>
      </c>
      <c r="F1292" s="141" t="s">
        <v>2097</v>
      </c>
      <c r="G1292" s="141" t="s">
        <v>2337</v>
      </c>
    </row>
    <row r="1293" spans="1:7" x14ac:dyDescent="0.25">
      <c r="A1293" s="141" t="s">
        <v>4157</v>
      </c>
      <c r="B1293" s="141" t="s">
        <v>4157</v>
      </c>
      <c r="C1293" s="141">
        <v>325</v>
      </c>
      <c r="D1293" s="141" t="s">
        <v>2234</v>
      </c>
      <c r="E1293" s="141" t="s">
        <v>2117</v>
      </c>
      <c r="F1293" s="141" t="s">
        <v>2118</v>
      </c>
      <c r="G1293" s="141" t="s">
        <v>2126</v>
      </c>
    </row>
    <row r="1294" spans="1:7" x14ac:dyDescent="0.25">
      <c r="A1294" s="141" t="s">
        <v>4158</v>
      </c>
      <c r="B1294" s="141" t="s">
        <v>4159</v>
      </c>
      <c r="C1294" s="141">
        <v>200</v>
      </c>
      <c r="D1294" s="141" t="s">
        <v>2234</v>
      </c>
      <c r="E1294" s="141" t="s">
        <v>2117</v>
      </c>
      <c r="F1294" s="141" t="s">
        <v>2118</v>
      </c>
      <c r="G1294" s="141" t="s">
        <v>2126</v>
      </c>
    </row>
    <row r="1295" spans="1:7" x14ac:dyDescent="0.25">
      <c r="A1295" s="141" t="s">
        <v>777</v>
      </c>
      <c r="B1295" s="141" t="s">
        <v>4160</v>
      </c>
      <c r="C1295" s="141">
        <v>24</v>
      </c>
      <c r="D1295" s="141" t="s">
        <v>2336</v>
      </c>
      <c r="E1295" s="141" t="s">
        <v>2096</v>
      </c>
      <c r="F1295" s="141" t="s">
        <v>2097</v>
      </c>
      <c r="G1295" s="141" t="s">
        <v>2337</v>
      </c>
    </row>
    <row r="1296" spans="1:7" x14ac:dyDescent="0.25">
      <c r="A1296" s="141" t="s">
        <v>774</v>
      </c>
      <c r="B1296" s="141" t="s">
        <v>4161</v>
      </c>
      <c r="C1296" s="141">
        <v>7</v>
      </c>
      <c r="D1296" s="141" t="s">
        <v>2116</v>
      </c>
      <c r="E1296" s="141" t="s">
        <v>2096</v>
      </c>
      <c r="F1296" s="141" t="s">
        <v>2097</v>
      </c>
      <c r="G1296" s="141" t="s">
        <v>2119</v>
      </c>
    </row>
    <row r="1297" spans="1:7" x14ac:dyDescent="0.25">
      <c r="A1297" s="141" t="s">
        <v>4162</v>
      </c>
      <c r="B1297" s="141" t="s">
        <v>2101</v>
      </c>
      <c r="C1297" s="141">
        <v>14</v>
      </c>
      <c r="D1297" s="141" t="s">
        <v>2095</v>
      </c>
      <c r="E1297" s="141" t="s">
        <v>2096</v>
      </c>
      <c r="F1297" s="141" t="s">
        <v>2097</v>
      </c>
      <c r="G1297" s="141" t="s">
        <v>2098</v>
      </c>
    </row>
    <row r="1298" spans="1:7" x14ac:dyDescent="0.25">
      <c r="A1298" s="141" t="s">
        <v>4163</v>
      </c>
      <c r="B1298" s="141" t="s">
        <v>4164</v>
      </c>
      <c r="C1298" s="141">
        <v>3.5</v>
      </c>
      <c r="D1298" s="141" t="s">
        <v>2095</v>
      </c>
      <c r="E1298" s="141" t="s">
        <v>2096</v>
      </c>
      <c r="F1298" s="141" t="s">
        <v>2097</v>
      </c>
      <c r="G1298" s="141" t="s">
        <v>2098</v>
      </c>
    </row>
    <row r="1299" spans="1:7" x14ac:dyDescent="0.25">
      <c r="A1299" s="141" t="s">
        <v>4165</v>
      </c>
      <c r="B1299" s="141" t="s">
        <v>4166</v>
      </c>
      <c r="C1299" s="141">
        <v>4</v>
      </c>
      <c r="D1299" s="141" t="s">
        <v>2095</v>
      </c>
      <c r="E1299" s="141" t="s">
        <v>2096</v>
      </c>
      <c r="F1299" s="141" t="s">
        <v>2097</v>
      </c>
      <c r="G1299" s="141" t="s">
        <v>2098</v>
      </c>
    </row>
    <row r="1300" spans="1:7" x14ac:dyDescent="0.25">
      <c r="A1300" s="141" t="s">
        <v>4167</v>
      </c>
      <c r="B1300" s="141" t="s">
        <v>4168</v>
      </c>
      <c r="C1300" s="141">
        <v>3.5</v>
      </c>
      <c r="D1300" s="141" t="s">
        <v>2095</v>
      </c>
      <c r="E1300" s="141" t="s">
        <v>2096</v>
      </c>
      <c r="F1300" s="141" t="s">
        <v>2097</v>
      </c>
      <c r="G1300" s="141" t="s">
        <v>2098</v>
      </c>
    </row>
    <row r="1301" spans="1:7" x14ac:dyDescent="0.25">
      <c r="A1301" s="141" t="s">
        <v>4169</v>
      </c>
      <c r="B1301" s="141" t="s">
        <v>4170</v>
      </c>
      <c r="C1301" s="141">
        <v>0.18</v>
      </c>
      <c r="D1301" s="141" t="s">
        <v>2152</v>
      </c>
      <c r="E1301" s="141" t="s">
        <v>2096</v>
      </c>
      <c r="F1301" s="141" t="s">
        <v>2097</v>
      </c>
      <c r="G1301" s="141" t="s">
        <v>2229</v>
      </c>
    </row>
    <row r="1302" spans="1:7" x14ac:dyDescent="0.25">
      <c r="A1302" s="141" t="s">
        <v>771</v>
      </c>
      <c r="B1302" s="141" t="s">
        <v>4171</v>
      </c>
      <c r="C1302" s="141">
        <v>6.4</v>
      </c>
      <c r="D1302" s="141" t="s">
        <v>2152</v>
      </c>
      <c r="E1302" s="141" t="s">
        <v>2096</v>
      </c>
      <c r="F1302" s="141" t="s">
        <v>2097</v>
      </c>
      <c r="G1302" s="141" t="s">
        <v>2153</v>
      </c>
    </row>
    <row r="1303" spans="1:7" x14ac:dyDescent="0.25">
      <c r="A1303" s="141" t="s">
        <v>4172</v>
      </c>
      <c r="B1303" s="141" t="s">
        <v>4173</v>
      </c>
      <c r="C1303" s="141">
        <v>2.5</v>
      </c>
      <c r="D1303" s="141" t="s">
        <v>2152</v>
      </c>
      <c r="E1303" s="141" t="s">
        <v>2096</v>
      </c>
      <c r="F1303" s="141" t="s">
        <v>2097</v>
      </c>
      <c r="G1303" s="141" t="s">
        <v>2153</v>
      </c>
    </row>
    <row r="1304" spans="1:7" x14ac:dyDescent="0.25">
      <c r="A1304" s="141" t="s">
        <v>4174</v>
      </c>
      <c r="B1304" s="141" t="s">
        <v>2101</v>
      </c>
      <c r="C1304" s="141">
        <v>108</v>
      </c>
      <c r="D1304" s="141" t="s">
        <v>2102</v>
      </c>
      <c r="E1304" s="141" t="s">
        <v>2103</v>
      </c>
      <c r="F1304" s="141" t="s">
        <v>2097</v>
      </c>
      <c r="G1304" s="141" t="s">
        <v>2098</v>
      </c>
    </row>
    <row r="1305" spans="1:7" x14ac:dyDescent="0.25">
      <c r="A1305" s="141" t="s">
        <v>4175</v>
      </c>
      <c r="B1305" s="141" t="s">
        <v>2101</v>
      </c>
      <c r="C1305" s="141">
        <v>165</v>
      </c>
      <c r="D1305" s="141" t="s">
        <v>2102</v>
      </c>
      <c r="E1305" s="141" t="s">
        <v>2103</v>
      </c>
      <c r="F1305" s="141" t="s">
        <v>2097</v>
      </c>
      <c r="G1305" s="141" t="s">
        <v>2098</v>
      </c>
    </row>
    <row r="1306" spans="1:7" x14ac:dyDescent="0.25">
      <c r="A1306" s="141" t="s">
        <v>4176</v>
      </c>
      <c r="B1306" s="141" t="s">
        <v>2101</v>
      </c>
      <c r="C1306" s="141">
        <v>90</v>
      </c>
      <c r="D1306" s="141" t="s">
        <v>2102</v>
      </c>
      <c r="E1306" s="141" t="s">
        <v>2103</v>
      </c>
      <c r="F1306" s="141" t="s">
        <v>2097</v>
      </c>
      <c r="G1306" s="141" t="s">
        <v>2098</v>
      </c>
    </row>
    <row r="1307" spans="1:7" x14ac:dyDescent="0.25">
      <c r="A1307" s="141" t="s">
        <v>767</v>
      </c>
      <c r="B1307" s="141" t="s">
        <v>4177</v>
      </c>
      <c r="C1307" s="141">
        <v>6.9</v>
      </c>
      <c r="D1307" s="141" t="s">
        <v>2228</v>
      </c>
      <c r="E1307" s="141" t="s">
        <v>2096</v>
      </c>
      <c r="F1307" s="141" t="s">
        <v>2097</v>
      </c>
      <c r="G1307" s="141" t="s">
        <v>2229</v>
      </c>
    </row>
    <row r="1308" spans="1:7" x14ac:dyDescent="0.25">
      <c r="A1308" s="141" t="s">
        <v>764</v>
      </c>
      <c r="B1308" s="141" t="s">
        <v>4178</v>
      </c>
      <c r="C1308" s="141">
        <v>91</v>
      </c>
      <c r="D1308" s="141" t="s">
        <v>2116</v>
      </c>
      <c r="E1308" s="141" t="s">
        <v>2096</v>
      </c>
      <c r="F1308" s="141" t="s">
        <v>2097</v>
      </c>
      <c r="G1308" s="141" t="s">
        <v>2119</v>
      </c>
    </row>
    <row r="1309" spans="1:7" x14ac:dyDescent="0.25">
      <c r="A1309" s="141" t="s">
        <v>4179</v>
      </c>
      <c r="B1309" s="141" t="s">
        <v>4180</v>
      </c>
      <c r="C1309" s="141">
        <v>49.65</v>
      </c>
      <c r="D1309" s="141" t="s">
        <v>2121</v>
      </c>
      <c r="E1309" s="141" t="s">
        <v>2096</v>
      </c>
      <c r="F1309" s="141" t="s">
        <v>2097</v>
      </c>
      <c r="G1309" s="141" t="s">
        <v>2122</v>
      </c>
    </row>
    <row r="1310" spans="1:7" x14ac:dyDescent="0.25">
      <c r="A1310" s="141" t="s">
        <v>4181</v>
      </c>
      <c r="B1310" s="141" t="s">
        <v>4182</v>
      </c>
      <c r="C1310" s="141">
        <v>49.65</v>
      </c>
      <c r="D1310" s="141" t="s">
        <v>2121</v>
      </c>
      <c r="E1310" s="141" t="s">
        <v>2096</v>
      </c>
      <c r="F1310" s="141" t="s">
        <v>2097</v>
      </c>
      <c r="G1310" s="141" t="s">
        <v>2122</v>
      </c>
    </row>
    <row r="1311" spans="1:7" x14ac:dyDescent="0.25">
      <c r="A1311" s="141" t="s">
        <v>4183</v>
      </c>
      <c r="B1311" s="141" t="s">
        <v>2101</v>
      </c>
      <c r="C1311" s="141">
        <v>4.5999999999999996</v>
      </c>
      <c r="D1311" s="141" t="s">
        <v>2228</v>
      </c>
      <c r="E1311" s="141" t="s">
        <v>2096</v>
      </c>
      <c r="F1311" s="141" t="s">
        <v>2097</v>
      </c>
      <c r="G1311" s="141" t="s">
        <v>2229</v>
      </c>
    </row>
    <row r="1312" spans="1:7" x14ac:dyDescent="0.25">
      <c r="A1312" s="141" t="s">
        <v>4184</v>
      </c>
      <c r="B1312" s="141" t="s">
        <v>4185</v>
      </c>
      <c r="C1312" s="141">
        <v>49.9</v>
      </c>
      <c r="D1312" s="141" t="s">
        <v>2166</v>
      </c>
      <c r="E1312" s="141" t="s">
        <v>2096</v>
      </c>
      <c r="F1312" s="141" t="s">
        <v>2097</v>
      </c>
      <c r="G1312" s="141" t="s">
        <v>2122</v>
      </c>
    </row>
    <row r="1313" spans="1:7" x14ac:dyDescent="0.25">
      <c r="A1313" s="141" t="s">
        <v>4186</v>
      </c>
      <c r="B1313" s="141" t="s">
        <v>4187</v>
      </c>
      <c r="C1313" s="141">
        <v>19.899999999999999</v>
      </c>
      <c r="D1313" s="141" t="s">
        <v>2336</v>
      </c>
      <c r="E1313" s="141" t="s">
        <v>2096</v>
      </c>
      <c r="F1313" s="141" t="s">
        <v>2097</v>
      </c>
      <c r="G1313" s="141" t="s">
        <v>2337</v>
      </c>
    </row>
    <row r="1314" spans="1:7" x14ac:dyDescent="0.25">
      <c r="A1314" s="141" t="s">
        <v>758</v>
      </c>
      <c r="B1314" s="141" t="s">
        <v>4188</v>
      </c>
      <c r="C1314" s="141">
        <v>56.2</v>
      </c>
      <c r="D1314" s="141" t="s">
        <v>2228</v>
      </c>
      <c r="E1314" s="141" t="s">
        <v>2096</v>
      </c>
      <c r="F1314" s="141" t="s">
        <v>2097</v>
      </c>
      <c r="G1314" s="141" t="s">
        <v>2229</v>
      </c>
    </row>
    <row r="1315" spans="1:7" x14ac:dyDescent="0.25">
      <c r="A1315" s="141" t="s">
        <v>754</v>
      </c>
      <c r="B1315" s="141" t="s">
        <v>4189</v>
      </c>
      <c r="C1315" s="141">
        <v>0.56000000000000005</v>
      </c>
      <c r="D1315" s="141" t="s">
        <v>2152</v>
      </c>
      <c r="E1315" s="141" t="s">
        <v>2096</v>
      </c>
      <c r="F1315" s="141" t="s">
        <v>2097</v>
      </c>
      <c r="G1315" s="141" t="s">
        <v>2153</v>
      </c>
    </row>
    <row r="1316" spans="1:7" x14ac:dyDescent="0.25">
      <c r="A1316" s="141" t="s">
        <v>750</v>
      </c>
      <c r="B1316" s="141" t="s">
        <v>4190</v>
      </c>
      <c r="C1316" s="141">
        <v>0.42</v>
      </c>
      <c r="D1316" s="141" t="s">
        <v>2152</v>
      </c>
      <c r="E1316" s="141" t="s">
        <v>2096</v>
      </c>
      <c r="F1316" s="141" t="s">
        <v>2097</v>
      </c>
      <c r="G1316" s="141" t="s">
        <v>2153</v>
      </c>
    </row>
    <row r="1317" spans="1:7" x14ac:dyDescent="0.25">
      <c r="A1317" s="141" t="s">
        <v>746</v>
      </c>
      <c r="B1317" s="141" t="s">
        <v>4191</v>
      </c>
      <c r="C1317" s="141">
        <v>0.92</v>
      </c>
      <c r="D1317" s="141" t="s">
        <v>2152</v>
      </c>
      <c r="E1317" s="141" t="s">
        <v>2096</v>
      </c>
      <c r="F1317" s="141" t="s">
        <v>2097</v>
      </c>
      <c r="G1317" s="141" t="s">
        <v>2153</v>
      </c>
    </row>
    <row r="1318" spans="1:7" x14ac:dyDescent="0.25">
      <c r="A1318" s="141" t="s">
        <v>742</v>
      </c>
      <c r="B1318" s="141" t="s">
        <v>4192</v>
      </c>
      <c r="C1318" s="141">
        <v>1.84</v>
      </c>
      <c r="D1318" s="141" t="s">
        <v>2152</v>
      </c>
      <c r="E1318" s="141" t="s">
        <v>2096</v>
      </c>
      <c r="F1318" s="141" t="s">
        <v>2097</v>
      </c>
      <c r="G1318" s="141" t="s">
        <v>2153</v>
      </c>
    </row>
    <row r="1319" spans="1:7" x14ac:dyDescent="0.25">
      <c r="A1319" s="141" t="s">
        <v>4193</v>
      </c>
      <c r="B1319" s="141" t="s">
        <v>2101</v>
      </c>
      <c r="C1319" s="141">
        <v>99</v>
      </c>
      <c r="D1319" s="141" t="s">
        <v>2173</v>
      </c>
      <c r="E1319" s="141" t="s">
        <v>2096</v>
      </c>
      <c r="F1319" s="141" t="s">
        <v>2097</v>
      </c>
      <c r="G1319" s="141" t="s">
        <v>2174</v>
      </c>
    </row>
    <row r="1320" spans="1:7" x14ac:dyDescent="0.25">
      <c r="A1320" s="141" t="s">
        <v>739</v>
      </c>
      <c r="B1320" s="141" t="s">
        <v>4194</v>
      </c>
      <c r="C1320" s="141">
        <v>20</v>
      </c>
      <c r="D1320" s="141" t="s">
        <v>2095</v>
      </c>
      <c r="E1320" s="141" t="s">
        <v>2096</v>
      </c>
      <c r="F1320" s="141" t="s">
        <v>2097</v>
      </c>
      <c r="G1320" s="141" t="s">
        <v>2098</v>
      </c>
    </row>
    <row r="1321" spans="1:7" x14ac:dyDescent="0.25">
      <c r="A1321" s="141" t="s">
        <v>735</v>
      </c>
      <c r="B1321" s="141" t="s">
        <v>4195</v>
      </c>
      <c r="C1321" s="141">
        <v>1.5</v>
      </c>
      <c r="D1321" s="141" t="s">
        <v>2095</v>
      </c>
      <c r="E1321" s="141" t="s">
        <v>2096</v>
      </c>
      <c r="F1321" s="141" t="s">
        <v>2097</v>
      </c>
      <c r="G1321" s="141" t="s">
        <v>2098</v>
      </c>
    </row>
    <row r="1322" spans="1:7" x14ac:dyDescent="0.25">
      <c r="A1322" s="141" t="s">
        <v>730</v>
      </c>
      <c r="B1322" s="141" t="s">
        <v>4196</v>
      </c>
      <c r="C1322" s="141">
        <v>18.5</v>
      </c>
      <c r="D1322" s="141" t="s">
        <v>2095</v>
      </c>
      <c r="E1322" s="141" t="s">
        <v>2096</v>
      </c>
      <c r="F1322" s="141" t="s">
        <v>2097</v>
      </c>
      <c r="G1322" s="141" t="s">
        <v>2098</v>
      </c>
    </row>
    <row r="1323" spans="1:7" x14ac:dyDescent="0.25">
      <c r="A1323" s="141" t="s">
        <v>4197</v>
      </c>
      <c r="B1323" s="141" t="s">
        <v>2101</v>
      </c>
      <c r="C1323" s="141">
        <v>10</v>
      </c>
      <c r="D1323" s="141" t="s">
        <v>2095</v>
      </c>
      <c r="E1323" s="141" t="s">
        <v>2096</v>
      </c>
      <c r="F1323" s="141" t="s">
        <v>2097</v>
      </c>
      <c r="G1323" s="141" t="s">
        <v>2098</v>
      </c>
    </row>
    <row r="1324" spans="1:7" x14ac:dyDescent="0.25">
      <c r="A1324" s="143" t="s">
        <v>727</v>
      </c>
      <c r="B1324" s="153" t="s">
        <v>4198</v>
      </c>
      <c r="C1324" s="141">
        <v>43</v>
      </c>
      <c r="D1324" s="141" t="s">
        <v>2135</v>
      </c>
      <c r="E1324" s="141" t="s">
        <v>2096</v>
      </c>
      <c r="F1324" s="141" t="s">
        <v>2097</v>
      </c>
      <c r="G1324" s="141" t="s">
        <v>2136</v>
      </c>
    </row>
    <row r="1325" spans="1:7" x14ac:dyDescent="0.25">
      <c r="A1325" s="143" t="s">
        <v>721</v>
      </c>
      <c r="B1325" s="153" t="s">
        <v>4199</v>
      </c>
      <c r="C1325" s="141">
        <v>43</v>
      </c>
      <c r="D1325" s="141" t="s">
        <v>2135</v>
      </c>
      <c r="E1325" s="141" t="s">
        <v>2096</v>
      </c>
      <c r="F1325" s="141" t="s">
        <v>2097</v>
      </c>
      <c r="G1325" s="141" t="s">
        <v>2136</v>
      </c>
    </row>
    <row r="1326" spans="1:7" x14ac:dyDescent="0.25">
      <c r="A1326" s="141" t="s">
        <v>4200</v>
      </c>
      <c r="B1326" s="141" t="s">
        <v>4201</v>
      </c>
      <c r="C1326" s="141">
        <v>132</v>
      </c>
      <c r="D1326" s="141" t="s">
        <v>2135</v>
      </c>
      <c r="E1326" s="141" t="s">
        <v>2096</v>
      </c>
      <c r="F1326" s="141" t="s">
        <v>2097</v>
      </c>
      <c r="G1326" s="141" t="s">
        <v>2136</v>
      </c>
    </row>
    <row r="1327" spans="1:7" x14ac:dyDescent="0.25">
      <c r="A1327" s="141" t="s">
        <v>4202</v>
      </c>
      <c r="B1327" s="141" t="s">
        <v>2101</v>
      </c>
      <c r="C1327" s="141">
        <v>23</v>
      </c>
      <c r="D1327" s="141" t="s">
        <v>2149</v>
      </c>
      <c r="E1327" s="141" t="s">
        <v>2150</v>
      </c>
      <c r="F1327" s="141" t="s">
        <v>2097</v>
      </c>
      <c r="G1327" s="141" t="s">
        <v>2098</v>
      </c>
    </row>
    <row r="1328" spans="1:7" x14ac:dyDescent="0.25">
      <c r="A1328" s="141" t="s">
        <v>4203</v>
      </c>
      <c r="B1328" s="141" t="s">
        <v>4204</v>
      </c>
      <c r="C1328" s="141">
        <v>586.02</v>
      </c>
      <c r="D1328" s="141" t="s">
        <v>2132</v>
      </c>
      <c r="E1328" s="141" t="s">
        <v>2096</v>
      </c>
      <c r="F1328" s="141" t="s">
        <v>2097</v>
      </c>
      <c r="G1328" s="141" t="s">
        <v>2126</v>
      </c>
    </row>
    <row r="1329" spans="1:7" x14ac:dyDescent="0.25">
      <c r="A1329" s="141" t="s">
        <v>4205</v>
      </c>
      <c r="B1329" s="141" t="s">
        <v>4206</v>
      </c>
      <c r="C1329" s="141">
        <v>248</v>
      </c>
      <c r="D1329" s="141" t="s">
        <v>2121</v>
      </c>
      <c r="E1329" s="141" t="s">
        <v>2096</v>
      </c>
      <c r="F1329" s="141" t="s">
        <v>2097</v>
      </c>
      <c r="G1329" s="141" t="s">
        <v>2229</v>
      </c>
    </row>
    <row r="1330" spans="1:7" x14ac:dyDescent="0.25">
      <c r="A1330" s="141" t="s">
        <v>714</v>
      </c>
      <c r="B1330" s="141" t="s">
        <v>4207</v>
      </c>
      <c r="C1330" s="141">
        <v>20</v>
      </c>
      <c r="D1330" s="141" t="s">
        <v>2336</v>
      </c>
      <c r="E1330" s="141" t="s">
        <v>2096</v>
      </c>
      <c r="F1330" s="141" t="s">
        <v>2097</v>
      </c>
      <c r="G1330" s="141" t="s">
        <v>2337</v>
      </c>
    </row>
    <row r="1331" spans="1:7" x14ac:dyDescent="0.25">
      <c r="A1331" s="141" t="s">
        <v>4208</v>
      </c>
      <c r="B1331" s="141" t="s">
        <v>4209</v>
      </c>
      <c r="C1331" s="141">
        <v>100</v>
      </c>
      <c r="D1331" s="141" t="s">
        <v>2095</v>
      </c>
      <c r="E1331" s="141" t="s">
        <v>2096</v>
      </c>
      <c r="F1331" s="141" t="s">
        <v>2097</v>
      </c>
      <c r="G1331" s="141" t="s">
        <v>2098</v>
      </c>
    </row>
    <row r="1332" spans="1:7" x14ac:dyDescent="0.25">
      <c r="A1332" s="141" t="s">
        <v>4210</v>
      </c>
      <c r="B1332" s="141" t="s">
        <v>4211</v>
      </c>
      <c r="C1332" s="141">
        <v>20</v>
      </c>
      <c r="D1332" s="141" t="s">
        <v>2095</v>
      </c>
      <c r="E1332" s="141" t="s">
        <v>2096</v>
      </c>
      <c r="F1332" s="141" t="s">
        <v>2097</v>
      </c>
      <c r="G1332" s="141" t="s">
        <v>2098</v>
      </c>
    </row>
    <row r="1333" spans="1:7" x14ac:dyDescent="0.25">
      <c r="A1333" s="141" t="s">
        <v>4212</v>
      </c>
      <c r="B1333" s="141" t="s">
        <v>4213</v>
      </c>
      <c r="C1333" s="141">
        <v>150</v>
      </c>
      <c r="D1333" s="141" t="s">
        <v>2095</v>
      </c>
      <c r="E1333" s="141" t="s">
        <v>2096</v>
      </c>
      <c r="F1333" s="141" t="s">
        <v>2097</v>
      </c>
      <c r="G1333" s="141" t="s">
        <v>2098</v>
      </c>
    </row>
    <row r="1334" spans="1:7" x14ac:dyDescent="0.25">
      <c r="A1334" s="141" t="s">
        <v>4214</v>
      </c>
      <c r="B1334" s="141" t="s">
        <v>4215</v>
      </c>
      <c r="C1334" s="141">
        <v>150</v>
      </c>
      <c r="D1334" s="141" t="s">
        <v>4216</v>
      </c>
      <c r="E1334" s="141" t="s">
        <v>2235</v>
      </c>
      <c r="F1334" s="141" t="s">
        <v>2118</v>
      </c>
      <c r="G1334" s="141" t="s">
        <v>2291</v>
      </c>
    </row>
    <row r="1335" spans="1:7" x14ac:dyDescent="0.25">
      <c r="A1335" s="141" t="s">
        <v>4217</v>
      </c>
      <c r="B1335" s="141" t="s">
        <v>4218</v>
      </c>
      <c r="C1335" s="141">
        <v>275</v>
      </c>
      <c r="D1335" s="141" t="s">
        <v>2132</v>
      </c>
      <c r="E1335" s="141" t="s">
        <v>2444</v>
      </c>
      <c r="F1335" s="141" t="s">
        <v>2118</v>
      </c>
      <c r="G1335" s="141" t="s">
        <v>2126</v>
      </c>
    </row>
    <row r="1336" spans="1:7" x14ac:dyDescent="0.25">
      <c r="A1336" s="141" t="s">
        <v>4219</v>
      </c>
      <c r="B1336" s="141" t="s">
        <v>4220</v>
      </c>
      <c r="C1336" s="141">
        <v>250</v>
      </c>
      <c r="D1336" s="141" t="s">
        <v>2443</v>
      </c>
      <c r="E1336" s="141" t="s">
        <v>2444</v>
      </c>
      <c r="F1336" s="141" t="s">
        <v>2097</v>
      </c>
      <c r="G1336" s="141" t="s">
        <v>2126</v>
      </c>
    </row>
    <row r="1337" spans="1:7" x14ac:dyDescent="0.25">
      <c r="A1337" s="141" t="s">
        <v>4221</v>
      </c>
      <c r="B1337" s="141" t="s">
        <v>4222</v>
      </c>
      <c r="C1337" s="141">
        <v>4.8</v>
      </c>
      <c r="D1337" s="141" t="s">
        <v>2135</v>
      </c>
      <c r="E1337" s="141" t="s">
        <v>2096</v>
      </c>
      <c r="F1337" s="141" t="s">
        <v>2097</v>
      </c>
      <c r="G1337" s="141" t="s">
        <v>2136</v>
      </c>
    </row>
    <row r="1338" spans="1:7" x14ac:dyDescent="0.25">
      <c r="A1338" s="141" t="s">
        <v>4223</v>
      </c>
      <c r="B1338" s="141" t="s">
        <v>4224</v>
      </c>
      <c r="C1338" s="141">
        <v>86</v>
      </c>
      <c r="D1338" s="141" t="s">
        <v>2228</v>
      </c>
      <c r="E1338" s="141" t="s">
        <v>2096</v>
      </c>
      <c r="F1338" s="141" t="s">
        <v>2097</v>
      </c>
      <c r="G1338" s="141" t="s">
        <v>2229</v>
      </c>
    </row>
    <row r="1339" spans="1:7" x14ac:dyDescent="0.25">
      <c r="A1339" s="141" t="s">
        <v>4225</v>
      </c>
      <c r="B1339" s="141" t="s">
        <v>4226</v>
      </c>
      <c r="C1339" s="141">
        <v>78</v>
      </c>
      <c r="D1339" s="141" t="s">
        <v>2121</v>
      </c>
      <c r="E1339" s="141" t="s">
        <v>2096</v>
      </c>
      <c r="F1339" s="141" t="s">
        <v>2097</v>
      </c>
      <c r="G1339" s="141" t="s">
        <v>2122</v>
      </c>
    </row>
    <row r="1340" spans="1:7" x14ac:dyDescent="0.25">
      <c r="A1340" s="141" t="s">
        <v>4227</v>
      </c>
      <c r="B1340" s="141" t="s">
        <v>4228</v>
      </c>
      <c r="C1340" s="141">
        <v>78</v>
      </c>
      <c r="D1340" s="141" t="s">
        <v>2228</v>
      </c>
      <c r="E1340" s="141" t="s">
        <v>2096</v>
      </c>
      <c r="F1340" s="141" t="s">
        <v>2097</v>
      </c>
      <c r="G1340" s="141" t="s">
        <v>2229</v>
      </c>
    </row>
    <row r="1341" spans="1:7" x14ac:dyDescent="0.25">
      <c r="A1341" s="141" t="s">
        <v>4229</v>
      </c>
      <c r="B1341" s="141" t="s">
        <v>4230</v>
      </c>
      <c r="C1341" s="141">
        <v>78</v>
      </c>
      <c r="D1341" s="141" t="s">
        <v>2121</v>
      </c>
      <c r="E1341" s="141" t="s">
        <v>2096</v>
      </c>
      <c r="F1341" s="141" t="s">
        <v>2097</v>
      </c>
      <c r="G1341" s="141" t="s">
        <v>2122</v>
      </c>
    </row>
    <row r="1342" spans="1:7" x14ac:dyDescent="0.25">
      <c r="A1342" s="141" t="s">
        <v>709</v>
      </c>
      <c r="B1342" s="141" t="s">
        <v>4231</v>
      </c>
      <c r="C1342" s="141">
        <v>17</v>
      </c>
      <c r="D1342" s="141" t="s">
        <v>2228</v>
      </c>
      <c r="E1342" s="141" t="s">
        <v>2096</v>
      </c>
      <c r="F1342" s="141" t="s">
        <v>2097</v>
      </c>
      <c r="G1342" s="141" t="s">
        <v>2229</v>
      </c>
    </row>
    <row r="1343" spans="1:7" x14ac:dyDescent="0.25">
      <c r="A1343" s="141" t="s">
        <v>691</v>
      </c>
      <c r="B1343" s="141" t="s">
        <v>4232</v>
      </c>
      <c r="C1343" s="141">
        <v>1.7</v>
      </c>
      <c r="D1343" s="141" t="s">
        <v>2152</v>
      </c>
      <c r="E1343" s="141" t="s">
        <v>2096</v>
      </c>
      <c r="F1343" s="141" t="s">
        <v>2097</v>
      </c>
      <c r="G1343" s="141" t="s">
        <v>2153</v>
      </c>
    </row>
    <row r="1344" spans="1:7" x14ac:dyDescent="0.25">
      <c r="A1344" s="143" t="s">
        <v>4233</v>
      </c>
      <c r="B1344" s="143" t="s">
        <v>4234</v>
      </c>
      <c r="C1344" s="143">
        <v>271.68</v>
      </c>
      <c r="D1344" s="141" t="s">
        <v>2173</v>
      </c>
      <c r="E1344" s="144" t="s">
        <v>2528</v>
      </c>
      <c r="F1344" s="141" t="s">
        <v>2118</v>
      </c>
      <c r="G1344" s="141" t="s">
        <v>2291</v>
      </c>
    </row>
    <row r="1345" spans="1:7" x14ac:dyDescent="0.25">
      <c r="A1345" s="141" t="s">
        <v>4235</v>
      </c>
      <c r="B1345" s="141" t="s">
        <v>4236</v>
      </c>
      <c r="C1345" s="141">
        <v>47.49</v>
      </c>
      <c r="D1345" s="141" t="s">
        <v>2173</v>
      </c>
      <c r="E1345" s="141" t="s">
        <v>2096</v>
      </c>
      <c r="F1345" s="141" t="s">
        <v>2097</v>
      </c>
      <c r="G1345" s="141" t="s">
        <v>2174</v>
      </c>
    </row>
    <row r="1346" spans="1:7" x14ac:dyDescent="0.25">
      <c r="A1346" s="141" t="s">
        <v>4237</v>
      </c>
      <c r="B1346" s="141" t="s">
        <v>4238</v>
      </c>
      <c r="C1346" s="141">
        <v>14.4</v>
      </c>
      <c r="D1346" s="141" t="s">
        <v>2173</v>
      </c>
      <c r="E1346" s="141" t="s">
        <v>2096</v>
      </c>
      <c r="F1346" s="141" t="s">
        <v>2097</v>
      </c>
      <c r="G1346" s="141" t="s">
        <v>2174</v>
      </c>
    </row>
    <row r="1347" spans="1:7" x14ac:dyDescent="0.25">
      <c r="A1347" s="141" t="s">
        <v>4239</v>
      </c>
      <c r="B1347" s="141" t="s">
        <v>4240</v>
      </c>
      <c r="C1347" s="141">
        <v>19.850000000000001</v>
      </c>
      <c r="D1347" s="141" t="s">
        <v>2173</v>
      </c>
      <c r="E1347" s="141" t="s">
        <v>2096</v>
      </c>
      <c r="F1347" s="141" t="s">
        <v>2097</v>
      </c>
      <c r="G1347" s="141" t="s">
        <v>2174</v>
      </c>
    </row>
    <row r="1348" spans="1:7" x14ac:dyDescent="0.25">
      <c r="A1348" s="141" t="s">
        <v>4241</v>
      </c>
      <c r="B1348" s="141" t="s">
        <v>4242</v>
      </c>
      <c r="C1348" s="141">
        <v>23.66</v>
      </c>
      <c r="D1348" s="141" t="s">
        <v>2173</v>
      </c>
      <c r="E1348" s="141" t="s">
        <v>2096</v>
      </c>
      <c r="F1348" s="141" t="s">
        <v>2097</v>
      </c>
      <c r="G1348" s="141" t="s">
        <v>2174</v>
      </c>
    </row>
    <row r="1349" spans="1:7" x14ac:dyDescent="0.25">
      <c r="A1349" s="141" t="s">
        <v>4243</v>
      </c>
      <c r="B1349" s="141" t="s">
        <v>4244</v>
      </c>
      <c r="C1349" s="141">
        <v>40.200000000000003</v>
      </c>
      <c r="D1349" s="141" t="s">
        <v>2228</v>
      </c>
      <c r="E1349" s="141" t="s">
        <v>2096</v>
      </c>
      <c r="F1349" s="141" t="s">
        <v>2097</v>
      </c>
      <c r="G1349" s="141" t="s">
        <v>2229</v>
      </c>
    </row>
    <row r="1350" spans="1:7" x14ac:dyDescent="0.25">
      <c r="A1350" s="141" t="s">
        <v>4245</v>
      </c>
      <c r="B1350" s="141" t="s">
        <v>4246</v>
      </c>
      <c r="C1350" s="141">
        <v>625</v>
      </c>
      <c r="D1350" s="141" t="s">
        <v>2132</v>
      </c>
      <c r="E1350" s="141" t="s">
        <v>2096</v>
      </c>
      <c r="F1350" s="141" t="s">
        <v>2097</v>
      </c>
      <c r="G1350" s="141" t="s">
        <v>2126</v>
      </c>
    </row>
    <row r="1351" spans="1:7" x14ac:dyDescent="0.25">
      <c r="A1351" s="141" t="s">
        <v>677</v>
      </c>
      <c r="B1351" s="141" t="s">
        <v>4247</v>
      </c>
      <c r="C1351" s="141">
        <v>2</v>
      </c>
      <c r="D1351" s="141" t="s">
        <v>2152</v>
      </c>
      <c r="E1351" s="141" t="s">
        <v>2096</v>
      </c>
      <c r="F1351" s="141" t="s">
        <v>2097</v>
      </c>
      <c r="G1351" s="141" t="s">
        <v>2153</v>
      </c>
    </row>
    <row r="1352" spans="1:7" x14ac:dyDescent="0.25">
      <c r="A1352" s="141" t="s">
        <v>4248</v>
      </c>
      <c r="B1352" s="141" t="s">
        <v>2101</v>
      </c>
      <c r="C1352" s="141">
        <v>14</v>
      </c>
      <c r="D1352" s="141" t="s">
        <v>2108</v>
      </c>
      <c r="E1352" s="141" t="s">
        <v>2096</v>
      </c>
      <c r="F1352" s="141" t="s">
        <v>2097</v>
      </c>
      <c r="G1352" s="141" t="s">
        <v>2109</v>
      </c>
    </row>
    <row r="1353" spans="1:7" x14ac:dyDescent="0.25">
      <c r="A1353" s="141" t="s">
        <v>4249</v>
      </c>
      <c r="B1353" s="141" t="s">
        <v>2101</v>
      </c>
      <c r="C1353" s="141">
        <v>9.9</v>
      </c>
      <c r="D1353" s="141" t="s">
        <v>3454</v>
      </c>
      <c r="E1353" s="141" t="s">
        <v>4250</v>
      </c>
      <c r="F1353" s="141" t="s">
        <v>2097</v>
      </c>
      <c r="G1353" s="141" t="s">
        <v>3408</v>
      </c>
    </row>
    <row r="1354" spans="1:7" x14ac:dyDescent="0.25">
      <c r="A1354" s="141" t="s">
        <v>4251</v>
      </c>
      <c r="B1354" s="141" t="s">
        <v>4252</v>
      </c>
      <c r="C1354" s="141">
        <v>114.8</v>
      </c>
      <c r="D1354" s="141" t="s">
        <v>2228</v>
      </c>
      <c r="E1354" s="141" t="s">
        <v>2096</v>
      </c>
      <c r="F1354" s="141" t="s">
        <v>2097</v>
      </c>
      <c r="G1354" s="141" t="s">
        <v>2229</v>
      </c>
    </row>
    <row r="1355" spans="1:7" x14ac:dyDescent="0.25">
      <c r="A1355" s="141" t="s">
        <v>4253</v>
      </c>
      <c r="B1355" s="141" t="s">
        <v>2101</v>
      </c>
      <c r="C1355" s="141">
        <v>45</v>
      </c>
      <c r="D1355" s="141" t="s">
        <v>2149</v>
      </c>
      <c r="E1355" s="141" t="s">
        <v>2150</v>
      </c>
      <c r="F1355" s="141" t="s">
        <v>2097</v>
      </c>
      <c r="G1355" s="141" t="s">
        <v>2098</v>
      </c>
    </row>
    <row r="1356" spans="1:7" x14ac:dyDescent="0.25">
      <c r="A1356" s="141" t="s">
        <v>4254</v>
      </c>
      <c r="B1356" s="141" t="s">
        <v>4254</v>
      </c>
      <c r="C1356" s="141">
        <v>45</v>
      </c>
      <c r="D1356" s="141" t="s">
        <v>2173</v>
      </c>
      <c r="E1356" s="141" t="s">
        <v>2096</v>
      </c>
      <c r="F1356" s="141" t="s">
        <v>2097</v>
      </c>
      <c r="G1356" s="141" t="s">
        <v>2174</v>
      </c>
    </row>
    <row r="1357" spans="1:7" x14ac:dyDescent="0.25">
      <c r="A1357" s="141" t="s">
        <v>674</v>
      </c>
      <c r="B1357" s="141" t="s">
        <v>4255</v>
      </c>
      <c r="C1357" s="141">
        <v>62</v>
      </c>
      <c r="D1357" s="141" t="s">
        <v>2116</v>
      </c>
      <c r="E1357" s="141" t="s">
        <v>2096</v>
      </c>
      <c r="F1357" s="141" t="s">
        <v>2097</v>
      </c>
      <c r="G1357" s="141" t="s">
        <v>2119</v>
      </c>
    </row>
    <row r="1358" spans="1:7" x14ac:dyDescent="0.25">
      <c r="A1358" s="141" t="s">
        <v>4256</v>
      </c>
      <c r="B1358" s="141" t="s">
        <v>4257</v>
      </c>
      <c r="C1358" s="141">
        <v>70</v>
      </c>
      <c r="D1358" s="141" t="s">
        <v>2095</v>
      </c>
      <c r="E1358" s="141" t="s">
        <v>2150</v>
      </c>
      <c r="F1358" s="141" t="s">
        <v>2118</v>
      </c>
      <c r="G1358" s="141" t="s">
        <v>2098</v>
      </c>
    </row>
    <row r="1359" spans="1:7" x14ac:dyDescent="0.25">
      <c r="A1359" s="141" t="s">
        <v>4258</v>
      </c>
      <c r="B1359" s="141" t="s">
        <v>4259</v>
      </c>
      <c r="C1359" s="141">
        <v>2.83</v>
      </c>
      <c r="D1359" s="141" t="s">
        <v>2152</v>
      </c>
      <c r="E1359" s="141" t="s">
        <v>2096</v>
      </c>
      <c r="F1359" s="141" t="s">
        <v>2097</v>
      </c>
      <c r="G1359" s="141" t="s">
        <v>2153</v>
      </c>
    </row>
    <row r="1360" spans="1:7" x14ac:dyDescent="0.25">
      <c r="A1360" s="141" t="s">
        <v>669</v>
      </c>
      <c r="B1360" s="141" t="s">
        <v>4260</v>
      </c>
      <c r="C1360" s="141">
        <v>1.5</v>
      </c>
      <c r="D1360" s="141" t="s">
        <v>2095</v>
      </c>
      <c r="E1360" s="141" t="s">
        <v>2096</v>
      </c>
      <c r="F1360" s="141" t="s">
        <v>2097</v>
      </c>
      <c r="G1360" s="141" t="s">
        <v>2098</v>
      </c>
    </row>
    <row r="1361" spans="1:7" x14ac:dyDescent="0.25">
      <c r="A1361" s="141" t="s">
        <v>666</v>
      </c>
      <c r="B1361" s="141" t="s">
        <v>4261</v>
      </c>
      <c r="C1361" s="141">
        <v>1.5</v>
      </c>
      <c r="D1361" s="141" t="s">
        <v>2152</v>
      </c>
      <c r="E1361" s="141" t="s">
        <v>2096</v>
      </c>
      <c r="F1361" s="141" t="s">
        <v>2097</v>
      </c>
      <c r="G1361" s="141" t="s">
        <v>2153</v>
      </c>
    </row>
    <row r="1362" spans="1:7" x14ac:dyDescent="0.25">
      <c r="A1362" s="141" t="s">
        <v>660</v>
      </c>
      <c r="B1362" s="141" t="s">
        <v>4262</v>
      </c>
      <c r="C1362" s="141">
        <v>550</v>
      </c>
      <c r="D1362" s="141" t="s">
        <v>2095</v>
      </c>
      <c r="E1362" s="141" t="s">
        <v>2096</v>
      </c>
      <c r="F1362" s="141" t="s">
        <v>2097</v>
      </c>
      <c r="G1362" s="141" t="s">
        <v>2098</v>
      </c>
    </row>
    <row r="1363" spans="1:7" x14ac:dyDescent="0.25">
      <c r="A1363" s="141" t="s">
        <v>4263</v>
      </c>
      <c r="B1363" s="141" t="s">
        <v>4264</v>
      </c>
      <c r="C1363" s="141">
        <v>20</v>
      </c>
      <c r="D1363" s="141" t="s">
        <v>2095</v>
      </c>
      <c r="E1363" s="141" t="s">
        <v>2096</v>
      </c>
      <c r="F1363" s="141" t="s">
        <v>2097</v>
      </c>
      <c r="G1363" s="141" t="s">
        <v>2098</v>
      </c>
    </row>
    <row r="1364" spans="1:7" x14ac:dyDescent="0.25">
      <c r="A1364" s="149" t="s">
        <v>4265</v>
      </c>
      <c r="B1364" s="143" t="s">
        <v>4266</v>
      </c>
      <c r="C1364" s="143">
        <v>90</v>
      </c>
      <c r="D1364" s="141" t="s">
        <v>2135</v>
      </c>
      <c r="E1364" s="144" t="s">
        <v>2096</v>
      </c>
      <c r="F1364" s="143" t="s">
        <v>2097</v>
      </c>
      <c r="G1364" s="141" t="s">
        <v>2136</v>
      </c>
    </row>
    <row r="1365" spans="1:7" x14ac:dyDescent="0.25">
      <c r="A1365" s="149" t="s">
        <v>4267</v>
      </c>
      <c r="B1365" s="143" t="s">
        <v>4266</v>
      </c>
      <c r="C1365" s="143">
        <v>90</v>
      </c>
      <c r="D1365" s="141" t="s">
        <v>2095</v>
      </c>
      <c r="E1365" s="144" t="s">
        <v>2096</v>
      </c>
      <c r="F1365" s="143" t="s">
        <v>2097</v>
      </c>
      <c r="G1365" s="141" t="s">
        <v>2098</v>
      </c>
    </row>
    <row r="1366" spans="1:7" x14ac:dyDescent="0.25">
      <c r="A1366" s="141" t="s">
        <v>654</v>
      </c>
      <c r="B1366" s="141" t="s">
        <v>4268</v>
      </c>
      <c r="C1366" s="141">
        <v>20</v>
      </c>
      <c r="D1366" s="141" t="s">
        <v>2095</v>
      </c>
      <c r="E1366" s="141" t="s">
        <v>2096</v>
      </c>
      <c r="F1366" s="141" t="s">
        <v>2097</v>
      </c>
      <c r="G1366" s="141" t="s">
        <v>2098</v>
      </c>
    </row>
    <row r="1367" spans="1:7" x14ac:dyDescent="0.25">
      <c r="A1367" s="141" t="s">
        <v>4269</v>
      </c>
      <c r="B1367" s="141" t="s">
        <v>4270</v>
      </c>
      <c r="C1367" s="141">
        <v>20</v>
      </c>
      <c r="D1367" s="141" t="s">
        <v>2095</v>
      </c>
      <c r="E1367" s="141" t="s">
        <v>2096</v>
      </c>
      <c r="F1367" s="141" t="s">
        <v>2097</v>
      </c>
      <c r="G1367" s="141" t="s">
        <v>2098</v>
      </c>
    </row>
    <row r="1368" spans="1:7" x14ac:dyDescent="0.25">
      <c r="A1368" s="141" t="s">
        <v>4271</v>
      </c>
      <c r="B1368" s="141" t="s">
        <v>4272</v>
      </c>
      <c r="C1368" s="141">
        <v>100</v>
      </c>
      <c r="D1368" s="141" t="s">
        <v>2095</v>
      </c>
      <c r="E1368" s="141" t="s">
        <v>2096</v>
      </c>
      <c r="F1368" s="141" t="s">
        <v>2097</v>
      </c>
      <c r="G1368" s="141" t="s">
        <v>2098</v>
      </c>
    </row>
    <row r="1369" spans="1:7" x14ac:dyDescent="0.25">
      <c r="A1369" s="141" t="s">
        <v>4273</v>
      </c>
      <c r="B1369" s="141" t="s">
        <v>4274</v>
      </c>
      <c r="C1369" s="141">
        <v>60</v>
      </c>
      <c r="D1369" s="141" t="s">
        <v>2095</v>
      </c>
      <c r="E1369" s="141" t="s">
        <v>2096</v>
      </c>
      <c r="F1369" s="141" t="s">
        <v>2097</v>
      </c>
      <c r="G1369" s="141" t="s">
        <v>2098</v>
      </c>
    </row>
    <row r="1370" spans="1:7" x14ac:dyDescent="0.25">
      <c r="A1370" s="141" t="s">
        <v>4275</v>
      </c>
      <c r="B1370" s="141" t="s">
        <v>2101</v>
      </c>
      <c r="C1370" s="141">
        <v>72</v>
      </c>
      <c r="D1370" s="141" t="s">
        <v>2135</v>
      </c>
      <c r="E1370" s="141" t="s">
        <v>2096</v>
      </c>
      <c r="F1370" s="141" t="s">
        <v>2097</v>
      </c>
      <c r="G1370" s="141" t="s">
        <v>2136</v>
      </c>
    </row>
    <row r="1371" spans="1:7" x14ac:dyDescent="0.25">
      <c r="A1371" s="141" t="s">
        <v>4276</v>
      </c>
      <c r="B1371" s="141" t="s">
        <v>4277</v>
      </c>
      <c r="C1371" s="141">
        <v>200</v>
      </c>
      <c r="D1371" s="141" t="s">
        <v>2095</v>
      </c>
      <c r="E1371" s="141" t="s">
        <v>2096</v>
      </c>
      <c r="F1371" s="141" t="s">
        <v>2097</v>
      </c>
      <c r="G1371" s="141" t="s">
        <v>2098</v>
      </c>
    </row>
    <row r="1372" spans="1:7" x14ac:dyDescent="0.25">
      <c r="A1372" s="141" t="s">
        <v>4278</v>
      </c>
      <c r="B1372" s="141" t="s">
        <v>4279</v>
      </c>
      <c r="C1372" s="141">
        <v>38.97</v>
      </c>
      <c r="D1372" s="141" t="s">
        <v>2173</v>
      </c>
      <c r="E1372" s="141" t="s">
        <v>2096</v>
      </c>
      <c r="F1372" s="141" t="s">
        <v>2097</v>
      </c>
      <c r="G1372" s="141" t="s">
        <v>2174</v>
      </c>
    </row>
    <row r="1373" spans="1:7" x14ac:dyDescent="0.25">
      <c r="A1373" s="141" t="s">
        <v>4280</v>
      </c>
      <c r="B1373" s="141" t="s">
        <v>4281</v>
      </c>
      <c r="C1373" s="141">
        <v>2.8</v>
      </c>
      <c r="D1373" s="141" t="s">
        <v>2336</v>
      </c>
      <c r="E1373" s="141" t="s">
        <v>2096</v>
      </c>
      <c r="F1373" s="141" t="s">
        <v>2097</v>
      </c>
      <c r="G1373" s="141" t="s">
        <v>2337</v>
      </c>
    </row>
    <row r="1374" spans="1:7" x14ac:dyDescent="0.25">
      <c r="A1374" s="141" t="s">
        <v>4282</v>
      </c>
      <c r="B1374" s="141" t="s">
        <v>4283</v>
      </c>
      <c r="C1374" s="141">
        <v>130.5</v>
      </c>
      <c r="D1374" s="141" t="s">
        <v>2173</v>
      </c>
      <c r="E1374" s="141" t="s">
        <v>2096</v>
      </c>
      <c r="F1374" s="141" t="s">
        <v>2097</v>
      </c>
      <c r="G1374" s="141" t="s">
        <v>2174</v>
      </c>
    </row>
    <row r="1375" spans="1:7" x14ac:dyDescent="0.25">
      <c r="A1375" s="141" t="s">
        <v>4284</v>
      </c>
      <c r="B1375" s="141" t="s">
        <v>4285</v>
      </c>
      <c r="C1375" s="141">
        <v>25.9</v>
      </c>
      <c r="D1375" s="141" t="s">
        <v>2116</v>
      </c>
      <c r="E1375" s="141" t="s">
        <v>2096</v>
      </c>
      <c r="F1375" s="141" t="s">
        <v>2097</v>
      </c>
      <c r="G1375" s="141" t="s">
        <v>2119</v>
      </c>
    </row>
    <row r="1376" spans="1:7" x14ac:dyDescent="0.25">
      <c r="A1376" s="141" t="s">
        <v>4286</v>
      </c>
      <c r="B1376" s="141" t="s">
        <v>4287</v>
      </c>
      <c r="C1376" s="141">
        <v>0.6</v>
      </c>
      <c r="D1376" s="141" t="s">
        <v>2336</v>
      </c>
      <c r="E1376" s="141" t="s">
        <v>2096</v>
      </c>
      <c r="F1376" s="141" t="s">
        <v>2097</v>
      </c>
      <c r="G1376" s="141" t="s">
        <v>2337</v>
      </c>
    </row>
    <row r="1377" spans="1:7" x14ac:dyDescent="0.25">
      <c r="A1377" s="143" t="s">
        <v>4288</v>
      </c>
      <c r="B1377" s="143" t="s">
        <v>651</v>
      </c>
      <c r="C1377" s="143">
        <v>1.3</v>
      </c>
      <c r="D1377" s="143" t="s">
        <v>2116</v>
      </c>
      <c r="E1377" s="144" t="s">
        <v>2096</v>
      </c>
      <c r="F1377" s="143" t="s">
        <v>2097</v>
      </c>
      <c r="G1377" s="143" t="s">
        <v>2119</v>
      </c>
    </row>
    <row r="1378" spans="1:7" x14ac:dyDescent="0.25">
      <c r="A1378" s="141" t="s">
        <v>646</v>
      </c>
      <c r="B1378" s="141" t="s">
        <v>4289</v>
      </c>
      <c r="C1378" s="141">
        <v>1.5</v>
      </c>
      <c r="D1378" s="141" t="s">
        <v>2095</v>
      </c>
      <c r="E1378" s="141" t="s">
        <v>2096</v>
      </c>
      <c r="F1378" s="141" t="s">
        <v>2097</v>
      </c>
      <c r="G1378" s="141" t="s">
        <v>2098</v>
      </c>
    </row>
    <row r="1379" spans="1:7" x14ac:dyDescent="0.25">
      <c r="A1379" s="141" t="s">
        <v>4290</v>
      </c>
      <c r="B1379" s="141" t="s">
        <v>4291</v>
      </c>
      <c r="C1379" s="141">
        <v>20</v>
      </c>
      <c r="D1379" s="141" t="s">
        <v>2095</v>
      </c>
      <c r="E1379" s="141" t="s">
        <v>2096</v>
      </c>
      <c r="F1379" s="141" t="s">
        <v>2097</v>
      </c>
      <c r="G1379" s="141" t="s">
        <v>2098</v>
      </c>
    </row>
    <row r="1380" spans="1:7" x14ac:dyDescent="0.25">
      <c r="A1380" s="141" t="s">
        <v>4292</v>
      </c>
      <c r="B1380" s="141" t="s">
        <v>4293</v>
      </c>
      <c r="C1380" s="141">
        <v>1.5</v>
      </c>
      <c r="D1380" s="141" t="s">
        <v>2095</v>
      </c>
      <c r="E1380" s="141" t="s">
        <v>2096</v>
      </c>
      <c r="F1380" s="141" t="s">
        <v>2097</v>
      </c>
      <c r="G1380" s="141" t="s">
        <v>2098</v>
      </c>
    </row>
    <row r="1381" spans="1:7" x14ac:dyDescent="0.25">
      <c r="A1381" s="141" t="s">
        <v>642</v>
      </c>
      <c r="B1381" s="141" t="s">
        <v>4294</v>
      </c>
      <c r="C1381" s="141">
        <v>3</v>
      </c>
      <c r="D1381" s="141" t="s">
        <v>2095</v>
      </c>
      <c r="E1381" s="141" t="s">
        <v>2096</v>
      </c>
      <c r="F1381" s="141" t="s">
        <v>2097</v>
      </c>
      <c r="G1381" s="141" t="s">
        <v>2098</v>
      </c>
    </row>
    <row r="1382" spans="1:7" x14ac:dyDescent="0.25">
      <c r="A1382" s="141" t="s">
        <v>632</v>
      </c>
      <c r="B1382" s="141" t="s">
        <v>4295</v>
      </c>
      <c r="C1382" s="141">
        <v>11.2</v>
      </c>
      <c r="D1382" s="141" t="s">
        <v>2228</v>
      </c>
      <c r="E1382" s="141" t="s">
        <v>2096</v>
      </c>
      <c r="F1382" s="141" t="s">
        <v>2097</v>
      </c>
      <c r="G1382" s="141" t="s">
        <v>2229</v>
      </c>
    </row>
    <row r="1383" spans="1:7" x14ac:dyDescent="0.25">
      <c r="A1383" s="141" t="s">
        <v>4296</v>
      </c>
      <c r="B1383" s="141" t="s">
        <v>2101</v>
      </c>
      <c r="C1383" s="141">
        <v>27</v>
      </c>
      <c r="D1383" s="141" t="s">
        <v>2443</v>
      </c>
      <c r="E1383" s="141" t="s">
        <v>2444</v>
      </c>
      <c r="F1383" s="141" t="s">
        <v>2097</v>
      </c>
      <c r="G1383" s="141" t="s">
        <v>2126</v>
      </c>
    </row>
    <row r="1384" spans="1:7" x14ac:dyDescent="0.25">
      <c r="A1384" s="141" t="s">
        <v>4297</v>
      </c>
      <c r="B1384" s="141" t="s">
        <v>4298</v>
      </c>
      <c r="C1384" s="141">
        <v>3.5</v>
      </c>
      <c r="D1384" s="141" t="s">
        <v>2152</v>
      </c>
      <c r="E1384" s="141" t="s">
        <v>2096</v>
      </c>
      <c r="F1384" s="141" t="s">
        <v>2097</v>
      </c>
      <c r="G1384" s="141" t="s">
        <v>2153</v>
      </c>
    </row>
    <row r="1385" spans="1:7" x14ac:dyDescent="0.25">
      <c r="A1385" s="143" t="s">
        <v>823</v>
      </c>
      <c r="B1385" s="143" t="s">
        <v>4299</v>
      </c>
      <c r="C1385" s="143">
        <v>10</v>
      </c>
      <c r="D1385" s="141" t="s">
        <v>2135</v>
      </c>
      <c r="E1385" s="144" t="s">
        <v>2096</v>
      </c>
      <c r="F1385" s="143" t="s">
        <v>2097</v>
      </c>
      <c r="G1385" s="141" t="s">
        <v>2136</v>
      </c>
    </row>
    <row r="1386" spans="1:7" x14ac:dyDescent="0.25">
      <c r="A1386" s="141" t="s">
        <v>4300</v>
      </c>
      <c r="B1386" s="141" t="s">
        <v>4301</v>
      </c>
      <c r="C1386" s="141">
        <v>18</v>
      </c>
      <c r="D1386" s="141" t="s">
        <v>2336</v>
      </c>
      <c r="E1386" s="141" t="s">
        <v>2096</v>
      </c>
      <c r="F1386" s="141" t="s">
        <v>2097</v>
      </c>
      <c r="G1386" s="141" t="s">
        <v>2337</v>
      </c>
    </row>
    <row r="1387" spans="1:7" x14ac:dyDescent="0.25">
      <c r="A1387" s="141" t="s">
        <v>4302</v>
      </c>
      <c r="B1387" s="141" t="s">
        <v>4303</v>
      </c>
      <c r="C1387" s="141">
        <v>24.3</v>
      </c>
      <c r="D1387" s="141" t="s">
        <v>2336</v>
      </c>
      <c r="E1387" s="141" t="s">
        <v>2096</v>
      </c>
      <c r="F1387" s="141" t="s">
        <v>2097</v>
      </c>
      <c r="G1387" s="141" t="s">
        <v>2337</v>
      </c>
    </row>
    <row r="1388" spans="1:7" x14ac:dyDescent="0.25">
      <c r="A1388" s="141" t="s">
        <v>4304</v>
      </c>
      <c r="B1388" s="141" t="s">
        <v>4305</v>
      </c>
      <c r="C1388" s="141">
        <v>24.4</v>
      </c>
      <c r="D1388" s="141" t="s">
        <v>2336</v>
      </c>
      <c r="E1388" s="141" t="s">
        <v>2096</v>
      </c>
      <c r="F1388" s="141" t="s">
        <v>2097</v>
      </c>
      <c r="G1388" s="141" t="s">
        <v>2337</v>
      </c>
    </row>
    <row r="1389" spans="1:7" x14ac:dyDescent="0.25">
      <c r="A1389" s="141" t="s">
        <v>4306</v>
      </c>
      <c r="B1389" s="141" t="s">
        <v>4307</v>
      </c>
      <c r="C1389" s="141">
        <v>19</v>
      </c>
      <c r="D1389" s="141" t="s">
        <v>2228</v>
      </c>
      <c r="E1389" s="141" t="s">
        <v>2096</v>
      </c>
      <c r="F1389" s="141" t="s">
        <v>2097</v>
      </c>
      <c r="G1389" s="141" t="s">
        <v>2229</v>
      </c>
    </row>
    <row r="1390" spans="1:7" x14ac:dyDescent="0.25">
      <c r="A1390" s="141" t="s">
        <v>623</v>
      </c>
      <c r="B1390" s="141" t="s">
        <v>4308</v>
      </c>
      <c r="C1390" s="141">
        <v>49.85</v>
      </c>
      <c r="D1390" s="141" t="s">
        <v>2228</v>
      </c>
      <c r="E1390" s="141" t="s">
        <v>2096</v>
      </c>
      <c r="F1390" s="141" t="s">
        <v>2097</v>
      </c>
      <c r="G1390" s="141" t="s">
        <v>2229</v>
      </c>
    </row>
    <row r="1391" spans="1:7" x14ac:dyDescent="0.25">
      <c r="A1391" s="141" t="s">
        <v>4309</v>
      </c>
      <c r="B1391" s="141" t="s">
        <v>4310</v>
      </c>
      <c r="C1391" s="141">
        <v>38</v>
      </c>
      <c r="D1391" s="141" t="s">
        <v>2228</v>
      </c>
      <c r="E1391" s="141" t="s">
        <v>2096</v>
      </c>
      <c r="F1391" s="141" t="s">
        <v>2097</v>
      </c>
      <c r="G1391" s="141" t="s">
        <v>2229</v>
      </c>
    </row>
    <row r="1392" spans="1:7" x14ac:dyDescent="0.25">
      <c r="A1392" s="141" t="s">
        <v>4311</v>
      </c>
      <c r="B1392" s="141" t="s">
        <v>4312</v>
      </c>
      <c r="C1392" s="141">
        <v>42.96</v>
      </c>
      <c r="D1392" s="141" t="s">
        <v>2173</v>
      </c>
      <c r="E1392" s="141" t="s">
        <v>2096</v>
      </c>
      <c r="F1392" s="141" t="s">
        <v>2097</v>
      </c>
      <c r="G1392" s="141" t="s">
        <v>2377</v>
      </c>
    </row>
    <row r="1393" spans="1:7" x14ac:dyDescent="0.25">
      <c r="A1393" s="141" t="s">
        <v>4313</v>
      </c>
      <c r="B1393" s="141" t="s">
        <v>4314</v>
      </c>
      <c r="C1393" s="141">
        <v>42.96</v>
      </c>
      <c r="D1393" s="141" t="s">
        <v>2173</v>
      </c>
      <c r="E1393" s="141" t="s">
        <v>2096</v>
      </c>
      <c r="F1393" s="141" t="s">
        <v>2097</v>
      </c>
      <c r="G1393" s="141" t="s">
        <v>2377</v>
      </c>
    </row>
    <row r="1394" spans="1:7" x14ac:dyDescent="0.25">
      <c r="A1394" s="141" t="s">
        <v>4315</v>
      </c>
      <c r="B1394" s="141" t="s">
        <v>4316</v>
      </c>
      <c r="C1394" s="141">
        <v>46</v>
      </c>
      <c r="D1394" s="141" t="s">
        <v>2173</v>
      </c>
      <c r="E1394" s="141" t="s">
        <v>2096</v>
      </c>
      <c r="F1394" s="141" t="s">
        <v>2097</v>
      </c>
      <c r="G1394" s="141" t="s">
        <v>2377</v>
      </c>
    </row>
    <row r="1395" spans="1:7" x14ac:dyDescent="0.25">
      <c r="A1395" s="141" t="s">
        <v>4317</v>
      </c>
      <c r="B1395" s="141" t="s">
        <v>4318</v>
      </c>
      <c r="C1395" s="141">
        <v>7.4</v>
      </c>
      <c r="D1395" s="141" t="s">
        <v>2667</v>
      </c>
      <c r="E1395" s="141" t="s">
        <v>2096</v>
      </c>
      <c r="F1395" s="141" t="s">
        <v>2097</v>
      </c>
      <c r="G1395" s="141" t="s">
        <v>2668</v>
      </c>
    </row>
    <row r="1396" spans="1:7" x14ac:dyDescent="0.25">
      <c r="A1396" s="141" t="s">
        <v>4319</v>
      </c>
      <c r="B1396" s="141" t="s">
        <v>4320</v>
      </c>
      <c r="C1396" s="141">
        <v>9</v>
      </c>
      <c r="D1396" s="141" t="s">
        <v>2173</v>
      </c>
      <c r="E1396" s="141" t="s">
        <v>2096</v>
      </c>
      <c r="F1396" s="141" t="s">
        <v>2097</v>
      </c>
      <c r="G1396" s="141" t="s">
        <v>2377</v>
      </c>
    </row>
    <row r="1397" spans="1:7" x14ac:dyDescent="0.25">
      <c r="A1397" s="141" t="s">
        <v>4321</v>
      </c>
      <c r="B1397" s="141" t="s">
        <v>4322</v>
      </c>
      <c r="C1397" s="141">
        <v>102.18</v>
      </c>
      <c r="D1397" s="141" t="s">
        <v>2173</v>
      </c>
      <c r="E1397" s="141" t="s">
        <v>2096</v>
      </c>
      <c r="F1397" s="141" t="s">
        <v>2097</v>
      </c>
      <c r="G1397" s="141" t="s">
        <v>2377</v>
      </c>
    </row>
    <row r="1398" spans="1:7" x14ac:dyDescent="0.25">
      <c r="A1398" s="141" t="s">
        <v>4323</v>
      </c>
      <c r="B1398" s="141" t="s">
        <v>4324</v>
      </c>
      <c r="C1398" s="141">
        <v>127.8</v>
      </c>
      <c r="D1398" s="141" t="s">
        <v>2173</v>
      </c>
      <c r="E1398" s="141" t="s">
        <v>2096</v>
      </c>
      <c r="F1398" s="141" t="s">
        <v>2097</v>
      </c>
      <c r="G1398" s="141" t="s">
        <v>2377</v>
      </c>
    </row>
    <row r="1399" spans="1:7" x14ac:dyDescent="0.25">
      <c r="A1399" s="141" t="s">
        <v>4325</v>
      </c>
      <c r="B1399" s="141" t="s">
        <v>2101</v>
      </c>
      <c r="C1399" s="141">
        <v>8</v>
      </c>
      <c r="D1399" s="141" t="s">
        <v>2173</v>
      </c>
      <c r="E1399" s="141" t="s">
        <v>2096</v>
      </c>
      <c r="F1399" s="141" t="s">
        <v>2097</v>
      </c>
      <c r="G1399" s="141" t="s">
        <v>2174</v>
      </c>
    </row>
    <row r="1400" spans="1:7" x14ac:dyDescent="0.25">
      <c r="A1400" s="141" t="s">
        <v>4326</v>
      </c>
      <c r="B1400" s="141" t="s">
        <v>4327</v>
      </c>
      <c r="C1400" s="141">
        <v>10</v>
      </c>
      <c r="D1400" s="141" t="s">
        <v>2173</v>
      </c>
      <c r="E1400" s="141" t="s">
        <v>2096</v>
      </c>
      <c r="F1400" s="141" t="s">
        <v>2097</v>
      </c>
      <c r="G1400" s="141" t="s">
        <v>2377</v>
      </c>
    </row>
    <row r="1401" spans="1:7" x14ac:dyDescent="0.25">
      <c r="A1401" s="141" t="s">
        <v>617</v>
      </c>
      <c r="B1401" s="141" t="s">
        <v>4328</v>
      </c>
      <c r="C1401" s="141">
        <v>78.2</v>
      </c>
      <c r="D1401" s="141" t="s">
        <v>2173</v>
      </c>
      <c r="E1401" s="141" t="s">
        <v>2096</v>
      </c>
      <c r="F1401" s="141" t="s">
        <v>2097</v>
      </c>
      <c r="G1401" s="141" t="s">
        <v>2377</v>
      </c>
    </row>
    <row r="1402" spans="1:7" x14ac:dyDescent="0.25">
      <c r="A1402" s="141" t="s">
        <v>4329</v>
      </c>
      <c r="B1402" s="141" t="s">
        <v>2101</v>
      </c>
      <c r="C1402" s="141">
        <v>3.1</v>
      </c>
      <c r="D1402" s="141" t="s">
        <v>2149</v>
      </c>
      <c r="E1402" s="141" t="s">
        <v>2150</v>
      </c>
      <c r="F1402" s="141" t="s">
        <v>2097</v>
      </c>
      <c r="G1402" s="141" t="s">
        <v>2098</v>
      </c>
    </row>
    <row r="1403" spans="1:7" x14ac:dyDescent="0.25">
      <c r="A1403" s="141" t="s">
        <v>4330</v>
      </c>
      <c r="B1403" s="141" t="s">
        <v>2101</v>
      </c>
      <c r="C1403" s="141">
        <v>3.1</v>
      </c>
      <c r="D1403" s="141" t="s">
        <v>2149</v>
      </c>
      <c r="E1403" s="141" t="s">
        <v>2150</v>
      </c>
      <c r="F1403" s="141" t="s">
        <v>2097</v>
      </c>
      <c r="G1403" s="141" t="s">
        <v>2098</v>
      </c>
    </row>
    <row r="1404" spans="1:7" x14ac:dyDescent="0.25">
      <c r="A1404" s="141" t="s">
        <v>4331</v>
      </c>
      <c r="B1404" s="141" t="s">
        <v>4332</v>
      </c>
      <c r="C1404" s="141">
        <v>0.7</v>
      </c>
      <c r="D1404" s="141" t="s">
        <v>2135</v>
      </c>
      <c r="E1404" s="141" t="s">
        <v>2096</v>
      </c>
      <c r="F1404" s="141" t="s">
        <v>2097</v>
      </c>
      <c r="G1404" s="141" t="s">
        <v>2136</v>
      </c>
    </row>
    <row r="1405" spans="1:7" x14ac:dyDescent="0.25">
      <c r="A1405" s="141" t="s">
        <v>613</v>
      </c>
      <c r="B1405" s="141" t="s">
        <v>4333</v>
      </c>
      <c r="C1405" s="141">
        <v>2.5</v>
      </c>
      <c r="D1405" s="141" t="s">
        <v>2095</v>
      </c>
      <c r="E1405" s="141" t="s">
        <v>2096</v>
      </c>
      <c r="F1405" s="141" t="s">
        <v>2097</v>
      </c>
      <c r="G1405" s="141" t="s">
        <v>2098</v>
      </c>
    </row>
    <row r="1406" spans="1:7" x14ac:dyDescent="0.25">
      <c r="A1406" s="141" t="s">
        <v>4334</v>
      </c>
      <c r="B1406" s="141" t="s">
        <v>4335</v>
      </c>
      <c r="C1406" s="141">
        <v>50.61</v>
      </c>
      <c r="D1406" s="141" t="s">
        <v>2166</v>
      </c>
      <c r="E1406" s="141" t="s">
        <v>2096</v>
      </c>
      <c r="F1406" s="141" t="s">
        <v>2097</v>
      </c>
      <c r="G1406" s="141" t="s">
        <v>2122</v>
      </c>
    </row>
    <row r="1407" spans="1:7" x14ac:dyDescent="0.25">
      <c r="A1407" s="141" t="s">
        <v>4336</v>
      </c>
      <c r="B1407" s="141" t="s">
        <v>4337</v>
      </c>
      <c r="C1407" s="141">
        <v>7.94</v>
      </c>
      <c r="D1407" s="141" t="s">
        <v>2152</v>
      </c>
      <c r="E1407" s="141" t="s">
        <v>2096</v>
      </c>
      <c r="F1407" s="141" t="s">
        <v>2097</v>
      </c>
      <c r="G1407" s="141" t="s">
        <v>2153</v>
      </c>
    </row>
    <row r="1408" spans="1:7" x14ac:dyDescent="0.25">
      <c r="A1408" s="141" t="s">
        <v>4338</v>
      </c>
      <c r="B1408" s="141" t="s">
        <v>4339</v>
      </c>
      <c r="C1408" s="141">
        <v>5.9</v>
      </c>
      <c r="D1408" s="141" t="s">
        <v>2116</v>
      </c>
      <c r="E1408" s="141" t="s">
        <v>2096</v>
      </c>
      <c r="F1408" s="141" t="s">
        <v>2097</v>
      </c>
      <c r="G1408" s="141" t="s">
        <v>2119</v>
      </c>
    </row>
    <row r="1409" spans="1:7" x14ac:dyDescent="0.25">
      <c r="A1409" s="141" t="s">
        <v>4340</v>
      </c>
      <c r="B1409" s="141" t="s">
        <v>2101</v>
      </c>
      <c r="C1409" s="141">
        <v>8</v>
      </c>
      <c r="D1409" s="141" t="s">
        <v>2095</v>
      </c>
      <c r="E1409" s="141" t="s">
        <v>2096</v>
      </c>
      <c r="F1409" s="141" t="s">
        <v>2097</v>
      </c>
      <c r="G1409" s="141" t="s">
        <v>2098</v>
      </c>
    </row>
    <row r="1410" spans="1:7" x14ac:dyDescent="0.25">
      <c r="A1410" s="141" t="s">
        <v>4341</v>
      </c>
      <c r="B1410" s="141" t="s">
        <v>4342</v>
      </c>
      <c r="C1410" s="141">
        <v>1.49</v>
      </c>
      <c r="D1410" s="141" t="s">
        <v>2095</v>
      </c>
      <c r="E1410" s="141" t="s">
        <v>2096</v>
      </c>
      <c r="F1410" s="141" t="s">
        <v>2097</v>
      </c>
      <c r="G1410" s="141" t="s">
        <v>2098</v>
      </c>
    </row>
    <row r="1411" spans="1:7" x14ac:dyDescent="0.25">
      <c r="A1411" s="141" t="s">
        <v>4343</v>
      </c>
      <c r="B1411" s="141" t="s">
        <v>4344</v>
      </c>
      <c r="C1411" s="141">
        <v>20</v>
      </c>
      <c r="D1411" s="141" t="s">
        <v>2095</v>
      </c>
      <c r="E1411" s="141" t="s">
        <v>2096</v>
      </c>
      <c r="F1411" s="141" t="s">
        <v>2097</v>
      </c>
      <c r="G1411" s="141" t="s">
        <v>2098</v>
      </c>
    </row>
    <row r="1412" spans="1:7" x14ac:dyDescent="0.25">
      <c r="A1412" s="141" t="s">
        <v>4345</v>
      </c>
      <c r="B1412" s="141" t="s">
        <v>2101</v>
      </c>
      <c r="C1412" s="141">
        <v>529</v>
      </c>
      <c r="D1412" s="141" t="s">
        <v>2215</v>
      </c>
      <c r="E1412" s="141" t="s">
        <v>2103</v>
      </c>
      <c r="F1412" s="141" t="s">
        <v>2097</v>
      </c>
      <c r="G1412" s="141" t="s">
        <v>2126</v>
      </c>
    </row>
    <row r="1413" spans="1:7" x14ac:dyDescent="0.25">
      <c r="A1413" s="141" t="s">
        <v>4346</v>
      </c>
      <c r="B1413" s="141" t="s">
        <v>2101</v>
      </c>
      <c r="C1413" s="141">
        <v>47</v>
      </c>
      <c r="D1413" s="141" t="s">
        <v>3055</v>
      </c>
      <c r="E1413" s="141" t="s">
        <v>2103</v>
      </c>
      <c r="F1413" s="141" t="s">
        <v>2097</v>
      </c>
      <c r="G1413" s="141" t="s">
        <v>2122</v>
      </c>
    </row>
    <row r="1414" spans="1:7" x14ac:dyDescent="0.25">
      <c r="A1414" s="141" t="s">
        <v>4347</v>
      </c>
      <c r="B1414" s="141" t="s">
        <v>4348</v>
      </c>
      <c r="C1414" s="141">
        <v>100</v>
      </c>
      <c r="D1414" s="141" t="s">
        <v>2095</v>
      </c>
      <c r="E1414" s="141" t="s">
        <v>2096</v>
      </c>
      <c r="F1414" s="141" t="s">
        <v>2097</v>
      </c>
      <c r="G1414" s="141" t="s">
        <v>2098</v>
      </c>
    </row>
    <row r="1415" spans="1:7" x14ac:dyDescent="0.25">
      <c r="A1415" s="143" t="s">
        <v>4349</v>
      </c>
      <c r="B1415" s="141" t="s">
        <v>2101</v>
      </c>
      <c r="C1415" s="141">
        <v>128</v>
      </c>
      <c r="D1415" s="141" t="s">
        <v>2095</v>
      </c>
      <c r="E1415" s="141" t="s">
        <v>2096</v>
      </c>
      <c r="F1415" s="141" t="s">
        <v>2097</v>
      </c>
      <c r="G1415" s="141" t="s">
        <v>2098</v>
      </c>
    </row>
    <row r="1416" spans="1:7" x14ac:dyDescent="0.25">
      <c r="A1416" s="143" t="s">
        <v>4350</v>
      </c>
      <c r="B1416" s="143" t="s">
        <v>4351</v>
      </c>
      <c r="C1416" s="143">
        <v>70</v>
      </c>
      <c r="D1416" s="141" t="s">
        <v>2135</v>
      </c>
      <c r="E1416" s="144" t="s">
        <v>2096</v>
      </c>
      <c r="F1416" s="143" t="s">
        <v>2097</v>
      </c>
      <c r="G1416" s="141" t="s">
        <v>2136</v>
      </c>
    </row>
    <row r="1417" spans="1:7" x14ac:dyDescent="0.25">
      <c r="A1417" s="141" t="s">
        <v>4352</v>
      </c>
      <c r="B1417" s="141" t="s">
        <v>2101</v>
      </c>
      <c r="C1417" s="141">
        <v>0.8</v>
      </c>
      <c r="D1417" s="141" t="s">
        <v>2667</v>
      </c>
      <c r="E1417" s="141" t="s">
        <v>2096</v>
      </c>
      <c r="F1417" s="141" t="s">
        <v>2097</v>
      </c>
      <c r="G1417" s="141" t="s">
        <v>2668</v>
      </c>
    </row>
    <row r="1418" spans="1:7" x14ac:dyDescent="0.25">
      <c r="A1418" s="141" t="s">
        <v>4353</v>
      </c>
      <c r="B1418" s="141" t="s">
        <v>4354</v>
      </c>
      <c r="C1418" s="141">
        <v>14.4</v>
      </c>
      <c r="D1418" s="141" t="s">
        <v>2095</v>
      </c>
      <c r="E1418" s="141" t="s">
        <v>2096</v>
      </c>
      <c r="F1418" s="141" t="s">
        <v>2097</v>
      </c>
      <c r="G1418" s="141" t="s">
        <v>2098</v>
      </c>
    </row>
    <row r="1419" spans="1:7" x14ac:dyDescent="0.25">
      <c r="A1419" s="141" t="s">
        <v>606</v>
      </c>
      <c r="B1419" s="141" t="s">
        <v>4355</v>
      </c>
      <c r="C1419" s="141">
        <v>34.47</v>
      </c>
      <c r="D1419" s="141" t="s">
        <v>2228</v>
      </c>
      <c r="E1419" s="141" t="s">
        <v>2096</v>
      </c>
      <c r="F1419" s="141" t="s">
        <v>2097</v>
      </c>
      <c r="G1419" s="141" t="s">
        <v>2229</v>
      </c>
    </row>
    <row r="1420" spans="1:7" x14ac:dyDescent="0.25">
      <c r="A1420" s="141" t="s">
        <v>4356</v>
      </c>
      <c r="B1420" s="141" t="s">
        <v>4357</v>
      </c>
      <c r="C1420" s="141">
        <v>20</v>
      </c>
      <c r="D1420" s="141" t="s">
        <v>2095</v>
      </c>
      <c r="E1420" s="141" t="s">
        <v>2096</v>
      </c>
      <c r="F1420" s="141" t="s">
        <v>2097</v>
      </c>
      <c r="G1420" s="141" t="s">
        <v>2098</v>
      </c>
    </row>
    <row r="1421" spans="1:7" x14ac:dyDescent="0.25">
      <c r="A1421" s="141" t="s">
        <v>4358</v>
      </c>
      <c r="B1421" s="143" t="s">
        <v>4359</v>
      </c>
      <c r="C1421" s="142">
        <v>12.19591471</v>
      </c>
      <c r="D1421" s="141" t="s">
        <v>2173</v>
      </c>
      <c r="E1421" s="141" t="s">
        <v>2096</v>
      </c>
      <c r="F1421" s="141" t="s">
        <v>2097</v>
      </c>
      <c r="G1421" s="141" t="s">
        <v>2174</v>
      </c>
    </row>
    <row r="1422" spans="1:7" x14ac:dyDescent="0.25">
      <c r="A1422" s="141" t="s">
        <v>4360</v>
      </c>
      <c r="B1422" s="143" t="s">
        <v>4361</v>
      </c>
      <c r="C1422" s="141">
        <v>16</v>
      </c>
      <c r="D1422" s="141" t="s">
        <v>2173</v>
      </c>
      <c r="E1422" s="144" t="s">
        <v>2096</v>
      </c>
      <c r="F1422" s="143" t="s">
        <v>2097</v>
      </c>
      <c r="G1422" s="141" t="s">
        <v>2174</v>
      </c>
    </row>
    <row r="1423" spans="1:7" x14ac:dyDescent="0.25">
      <c r="A1423" s="141" t="s">
        <v>4362</v>
      </c>
      <c r="B1423" s="141" t="s">
        <v>4363</v>
      </c>
      <c r="C1423" s="141">
        <v>44.53</v>
      </c>
      <c r="D1423" s="141" t="s">
        <v>2173</v>
      </c>
      <c r="E1423" s="141" t="s">
        <v>2096</v>
      </c>
      <c r="F1423" s="141" t="s">
        <v>2097</v>
      </c>
      <c r="G1423" s="141" t="s">
        <v>2174</v>
      </c>
    </row>
    <row r="1424" spans="1:7" x14ac:dyDescent="0.25">
      <c r="A1424" s="141" t="s">
        <v>4364</v>
      </c>
      <c r="B1424" s="141" t="s">
        <v>4365</v>
      </c>
      <c r="C1424" s="141">
        <v>5.75</v>
      </c>
      <c r="D1424" s="141" t="s">
        <v>2121</v>
      </c>
      <c r="E1424" s="141" t="s">
        <v>2096</v>
      </c>
      <c r="F1424" s="141" t="s">
        <v>2097</v>
      </c>
      <c r="G1424" s="141" t="s">
        <v>2122</v>
      </c>
    </row>
    <row r="1425" spans="1:7" x14ac:dyDescent="0.25">
      <c r="A1425" s="141" t="s">
        <v>4366</v>
      </c>
      <c r="B1425" s="141" t="s">
        <v>4367</v>
      </c>
      <c r="C1425" s="141">
        <v>5.75</v>
      </c>
      <c r="D1425" s="141" t="s">
        <v>2121</v>
      </c>
      <c r="E1425" s="141" t="s">
        <v>2096</v>
      </c>
      <c r="F1425" s="141" t="s">
        <v>2097</v>
      </c>
      <c r="G1425" s="141" t="s">
        <v>2122</v>
      </c>
    </row>
    <row r="1426" spans="1:7" x14ac:dyDescent="0.25">
      <c r="A1426" s="141" t="s">
        <v>4368</v>
      </c>
      <c r="B1426" s="141" t="s">
        <v>4369</v>
      </c>
      <c r="C1426" s="141">
        <v>134</v>
      </c>
      <c r="D1426" s="141" t="s">
        <v>2125</v>
      </c>
      <c r="E1426" s="141" t="s">
        <v>2096</v>
      </c>
      <c r="F1426" s="141" t="s">
        <v>2097</v>
      </c>
      <c r="G1426" s="141" t="s">
        <v>2126</v>
      </c>
    </row>
    <row r="1427" spans="1:7" x14ac:dyDescent="0.25">
      <c r="A1427" s="141" t="s">
        <v>4370</v>
      </c>
      <c r="B1427" s="141" t="s">
        <v>4371</v>
      </c>
      <c r="C1427" s="141">
        <v>36.799999999999997</v>
      </c>
      <c r="D1427" s="141" t="s">
        <v>2116</v>
      </c>
      <c r="E1427" s="141" t="s">
        <v>2096</v>
      </c>
      <c r="F1427" s="141" t="s">
        <v>2097</v>
      </c>
      <c r="G1427" s="141" t="s">
        <v>2119</v>
      </c>
    </row>
    <row r="1428" spans="1:7" x14ac:dyDescent="0.25">
      <c r="A1428" s="141" t="s">
        <v>4372</v>
      </c>
      <c r="B1428" s="141" t="s">
        <v>4373</v>
      </c>
      <c r="C1428" s="141">
        <v>5</v>
      </c>
      <c r="D1428" s="141" t="s">
        <v>2095</v>
      </c>
      <c r="E1428" s="141" t="s">
        <v>2096</v>
      </c>
      <c r="F1428" s="141" t="s">
        <v>2097</v>
      </c>
      <c r="G1428" s="141" t="s">
        <v>2098</v>
      </c>
    </row>
    <row r="1429" spans="1:7" x14ac:dyDescent="0.25">
      <c r="A1429" s="141" t="s">
        <v>4374</v>
      </c>
      <c r="B1429" s="141" t="s">
        <v>4375</v>
      </c>
      <c r="C1429" s="141">
        <v>20</v>
      </c>
      <c r="D1429" s="141" t="s">
        <v>2095</v>
      </c>
      <c r="E1429" s="141" t="s">
        <v>2096</v>
      </c>
      <c r="F1429" s="141" t="s">
        <v>2097</v>
      </c>
      <c r="G1429" s="141" t="s">
        <v>2098</v>
      </c>
    </row>
    <row r="1430" spans="1:7" x14ac:dyDescent="0.25">
      <c r="A1430" s="141" t="s">
        <v>4376</v>
      </c>
      <c r="B1430" s="141" t="s">
        <v>4377</v>
      </c>
      <c r="C1430" s="141">
        <v>14</v>
      </c>
      <c r="D1430" s="141" t="s">
        <v>2095</v>
      </c>
      <c r="E1430" s="141" t="s">
        <v>2096</v>
      </c>
      <c r="F1430" s="141" t="s">
        <v>2097</v>
      </c>
      <c r="G1430" s="141" t="s">
        <v>2098</v>
      </c>
    </row>
    <row r="1431" spans="1:7" x14ac:dyDescent="0.25">
      <c r="A1431" s="141" t="s">
        <v>4378</v>
      </c>
      <c r="B1431" s="141" t="s">
        <v>4379</v>
      </c>
      <c r="C1431" s="141">
        <v>55.8</v>
      </c>
      <c r="D1431" s="141" t="s">
        <v>2095</v>
      </c>
      <c r="E1431" s="141" t="s">
        <v>2096</v>
      </c>
      <c r="F1431" s="141" t="s">
        <v>2097</v>
      </c>
      <c r="G1431" s="141" t="s">
        <v>2098</v>
      </c>
    </row>
    <row r="1432" spans="1:7" x14ac:dyDescent="0.25">
      <c r="A1432" s="141" t="s">
        <v>4380</v>
      </c>
      <c r="B1432" s="141" t="s">
        <v>4381</v>
      </c>
      <c r="C1432" s="141">
        <v>5</v>
      </c>
      <c r="D1432" s="141" t="s">
        <v>2228</v>
      </c>
      <c r="E1432" s="141" t="s">
        <v>2096</v>
      </c>
      <c r="F1432" s="141" t="s">
        <v>2097</v>
      </c>
      <c r="G1432" s="141" t="s">
        <v>2229</v>
      </c>
    </row>
    <row r="1433" spans="1:7" x14ac:dyDescent="0.25">
      <c r="A1433" s="141" t="s">
        <v>4382</v>
      </c>
      <c r="B1433" s="141" t="s">
        <v>4383</v>
      </c>
      <c r="C1433" s="141">
        <v>49</v>
      </c>
      <c r="D1433" s="141" t="s">
        <v>2121</v>
      </c>
      <c r="E1433" s="141" t="s">
        <v>2096</v>
      </c>
      <c r="F1433" s="141" t="s">
        <v>2097</v>
      </c>
      <c r="G1433" s="141" t="s">
        <v>2122</v>
      </c>
    </row>
    <row r="1434" spans="1:7" x14ac:dyDescent="0.25">
      <c r="A1434" s="141" t="s">
        <v>4384</v>
      </c>
      <c r="B1434" s="141" t="s">
        <v>4385</v>
      </c>
      <c r="C1434" s="141">
        <v>11.95</v>
      </c>
      <c r="D1434" s="141" t="s">
        <v>2152</v>
      </c>
      <c r="E1434" s="141" t="s">
        <v>2096</v>
      </c>
      <c r="F1434" s="141" t="s">
        <v>2097</v>
      </c>
      <c r="G1434" s="141" t="s">
        <v>2153</v>
      </c>
    </row>
    <row r="1435" spans="1:7" x14ac:dyDescent="0.25">
      <c r="A1435" s="141" t="s">
        <v>4386</v>
      </c>
      <c r="B1435" s="141" t="s">
        <v>2101</v>
      </c>
      <c r="C1435" s="141">
        <v>24.49</v>
      </c>
      <c r="D1435" s="141" t="s">
        <v>2095</v>
      </c>
      <c r="E1435" s="141" t="s">
        <v>2096</v>
      </c>
      <c r="F1435" s="141" t="s">
        <v>2097</v>
      </c>
      <c r="G1435" s="141" t="s">
        <v>2098</v>
      </c>
    </row>
    <row r="1436" spans="1:7" x14ac:dyDescent="0.25">
      <c r="A1436" s="141" t="s">
        <v>4387</v>
      </c>
      <c r="B1436" s="141" t="s">
        <v>4388</v>
      </c>
      <c r="C1436" s="141">
        <v>2</v>
      </c>
      <c r="D1436" s="141" t="s">
        <v>2095</v>
      </c>
      <c r="E1436" s="141" t="s">
        <v>2096</v>
      </c>
      <c r="F1436" s="141" t="s">
        <v>2097</v>
      </c>
      <c r="G1436" s="141" t="s">
        <v>2098</v>
      </c>
    </row>
    <row r="1437" spans="1:7" x14ac:dyDescent="0.25">
      <c r="A1437" s="141" t="s">
        <v>4389</v>
      </c>
      <c r="B1437" s="141" t="s">
        <v>4390</v>
      </c>
      <c r="C1437" s="141">
        <v>2</v>
      </c>
      <c r="D1437" s="141" t="s">
        <v>2095</v>
      </c>
      <c r="E1437" s="141" t="s">
        <v>2096</v>
      </c>
      <c r="F1437" s="141" t="s">
        <v>2097</v>
      </c>
      <c r="G1437" s="141" t="s">
        <v>2098</v>
      </c>
    </row>
    <row r="1438" spans="1:7" x14ac:dyDescent="0.25">
      <c r="A1438" s="141" t="s">
        <v>4391</v>
      </c>
      <c r="B1438" s="141" t="s">
        <v>4392</v>
      </c>
      <c r="C1438" s="141">
        <v>10</v>
      </c>
      <c r="D1438" s="141" t="s">
        <v>2095</v>
      </c>
      <c r="E1438" s="141" t="s">
        <v>2096</v>
      </c>
      <c r="F1438" s="141" t="s">
        <v>2097</v>
      </c>
      <c r="G1438" s="141" t="s">
        <v>2098</v>
      </c>
    </row>
    <row r="1439" spans="1:7" x14ac:dyDescent="0.25">
      <c r="A1439" s="141" t="s">
        <v>4393</v>
      </c>
      <c r="B1439" s="141" t="s">
        <v>4394</v>
      </c>
      <c r="C1439" s="141">
        <v>20</v>
      </c>
      <c r="D1439" s="141" t="s">
        <v>2095</v>
      </c>
      <c r="E1439" s="141" t="s">
        <v>2096</v>
      </c>
      <c r="F1439" s="141" t="s">
        <v>2097</v>
      </c>
      <c r="G1439" s="141" t="s">
        <v>2098</v>
      </c>
    </row>
    <row r="1440" spans="1:7" x14ac:dyDescent="0.25">
      <c r="A1440" s="141" t="s">
        <v>4395</v>
      </c>
      <c r="B1440" s="141" t="s">
        <v>4396</v>
      </c>
      <c r="C1440" s="141">
        <v>1.5</v>
      </c>
      <c r="D1440" s="141" t="s">
        <v>2095</v>
      </c>
      <c r="E1440" s="141" t="s">
        <v>2096</v>
      </c>
      <c r="F1440" s="141" t="s">
        <v>2097</v>
      </c>
      <c r="G1440" s="141" t="s">
        <v>2098</v>
      </c>
    </row>
    <row r="1441" spans="1:7" x14ac:dyDescent="0.25">
      <c r="A1441" s="141" t="s">
        <v>4397</v>
      </c>
      <c r="B1441" s="141" t="s">
        <v>4398</v>
      </c>
      <c r="C1441" s="141">
        <v>17.5</v>
      </c>
      <c r="D1441" s="141" t="s">
        <v>2095</v>
      </c>
      <c r="E1441" s="141" t="s">
        <v>2096</v>
      </c>
      <c r="F1441" s="141" t="s">
        <v>2097</v>
      </c>
      <c r="G1441" s="141" t="s">
        <v>2098</v>
      </c>
    </row>
    <row r="1442" spans="1:7" x14ac:dyDescent="0.25">
      <c r="A1442" s="141" t="s">
        <v>601</v>
      </c>
      <c r="B1442" s="141" t="s">
        <v>4399</v>
      </c>
      <c r="C1442" s="141">
        <v>20</v>
      </c>
      <c r="D1442" s="141" t="s">
        <v>2095</v>
      </c>
      <c r="E1442" s="141" t="s">
        <v>2096</v>
      </c>
      <c r="F1442" s="141" t="s">
        <v>2097</v>
      </c>
      <c r="G1442" s="141" t="s">
        <v>2098</v>
      </c>
    </row>
    <row r="1443" spans="1:7" x14ac:dyDescent="0.25">
      <c r="A1443" s="141" t="s">
        <v>4400</v>
      </c>
      <c r="B1443" s="141" t="s">
        <v>4401</v>
      </c>
      <c r="C1443" s="141">
        <v>7</v>
      </c>
      <c r="D1443" s="141" t="s">
        <v>2095</v>
      </c>
      <c r="E1443" s="141" t="s">
        <v>2096</v>
      </c>
      <c r="F1443" s="141" t="s">
        <v>2097</v>
      </c>
      <c r="G1443" s="141" t="s">
        <v>2098</v>
      </c>
    </row>
    <row r="1444" spans="1:7" x14ac:dyDescent="0.25">
      <c r="A1444" s="141" t="s">
        <v>4402</v>
      </c>
      <c r="B1444" s="141" t="s">
        <v>4403</v>
      </c>
      <c r="C1444" s="141">
        <v>20</v>
      </c>
      <c r="D1444" s="141" t="s">
        <v>2095</v>
      </c>
      <c r="E1444" s="141" t="s">
        <v>2096</v>
      </c>
      <c r="F1444" s="141" t="s">
        <v>2097</v>
      </c>
      <c r="G1444" s="141" t="s">
        <v>2098</v>
      </c>
    </row>
    <row r="1445" spans="1:7" x14ac:dyDescent="0.25">
      <c r="A1445" s="141" t="s">
        <v>4404</v>
      </c>
      <c r="B1445" s="141" t="s">
        <v>4405</v>
      </c>
      <c r="C1445" s="141">
        <v>5</v>
      </c>
      <c r="D1445" s="141" t="s">
        <v>2095</v>
      </c>
      <c r="E1445" s="141" t="s">
        <v>2096</v>
      </c>
      <c r="F1445" s="141" t="s">
        <v>2097</v>
      </c>
      <c r="G1445" s="141" t="s">
        <v>2098</v>
      </c>
    </row>
    <row r="1446" spans="1:7" x14ac:dyDescent="0.25">
      <c r="A1446" s="141" t="s">
        <v>4406</v>
      </c>
      <c r="B1446" s="141" t="s">
        <v>4407</v>
      </c>
      <c r="C1446" s="141">
        <v>5</v>
      </c>
      <c r="D1446" s="141" t="s">
        <v>2095</v>
      </c>
      <c r="E1446" s="141" t="s">
        <v>2096</v>
      </c>
      <c r="F1446" s="141" t="s">
        <v>2097</v>
      </c>
      <c r="G1446" s="141" t="s">
        <v>2098</v>
      </c>
    </row>
    <row r="1447" spans="1:7" x14ac:dyDescent="0.25">
      <c r="A1447" s="141" t="s">
        <v>4408</v>
      </c>
      <c r="B1447" s="141" t="s">
        <v>4409</v>
      </c>
      <c r="C1447" s="141">
        <v>4.0999999999999996</v>
      </c>
      <c r="D1447" s="141" t="s">
        <v>2116</v>
      </c>
      <c r="E1447" s="141" t="s">
        <v>2096</v>
      </c>
      <c r="F1447" s="141" t="s">
        <v>2097</v>
      </c>
      <c r="G1447" s="141" t="s">
        <v>2119</v>
      </c>
    </row>
    <row r="1448" spans="1:7" x14ac:dyDescent="0.25">
      <c r="A1448" s="141" t="s">
        <v>4410</v>
      </c>
      <c r="B1448" s="141" t="s">
        <v>4411</v>
      </c>
      <c r="C1448" s="141">
        <v>5.0999999999999996</v>
      </c>
      <c r="D1448" s="141" t="s">
        <v>2116</v>
      </c>
      <c r="E1448" s="141" t="s">
        <v>2096</v>
      </c>
      <c r="F1448" s="141" t="s">
        <v>2097</v>
      </c>
      <c r="G1448" s="141" t="s">
        <v>2119</v>
      </c>
    </row>
    <row r="1449" spans="1:7" x14ac:dyDescent="0.25">
      <c r="A1449" s="141" t="s">
        <v>4412</v>
      </c>
      <c r="B1449" s="141" t="s">
        <v>2101</v>
      </c>
      <c r="C1449" s="142">
        <v>207</v>
      </c>
      <c r="D1449" s="141" t="s">
        <v>2173</v>
      </c>
      <c r="E1449" s="141" t="s">
        <v>2096</v>
      </c>
      <c r="F1449" s="141" t="s">
        <v>2097</v>
      </c>
      <c r="G1449" s="141" t="s">
        <v>2174</v>
      </c>
    </row>
    <row r="1450" spans="1:7" x14ac:dyDescent="0.25">
      <c r="A1450" s="141" t="s">
        <v>4413</v>
      </c>
      <c r="B1450" s="141" t="s">
        <v>2101</v>
      </c>
      <c r="C1450" s="141">
        <v>59</v>
      </c>
      <c r="D1450" s="141" t="s">
        <v>2173</v>
      </c>
      <c r="E1450" s="141" t="s">
        <v>2096</v>
      </c>
      <c r="F1450" s="141" t="s">
        <v>2097</v>
      </c>
      <c r="G1450" s="141" t="s">
        <v>2174</v>
      </c>
    </row>
    <row r="1451" spans="1:7" x14ac:dyDescent="0.25">
      <c r="A1451" s="141" t="s">
        <v>4414</v>
      </c>
      <c r="B1451" s="141" t="s">
        <v>4415</v>
      </c>
      <c r="C1451" s="141">
        <v>1.4</v>
      </c>
      <c r="D1451" s="141" t="s">
        <v>2228</v>
      </c>
      <c r="E1451" s="141" t="s">
        <v>2096</v>
      </c>
      <c r="F1451" s="141" t="s">
        <v>2097</v>
      </c>
      <c r="G1451" s="141" t="s">
        <v>2229</v>
      </c>
    </row>
    <row r="1452" spans="1:7" x14ac:dyDescent="0.25">
      <c r="A1452" s="141" t="s">
        <v>4416</v>
      </c>
      <c r="B1452" s="141" t="s">
        <v>4417</v>
      </c>
      <c r="C1452" s="141">
        <v>1</v>
      </c>
      <c r="D1452" s="141" t="s">
        <v>2095</v>
      </c>
      <c r="E1452" s="141" t="s">
        <v>2096</v>
      </c>
      <c r="F1452" s="141" t="s">
        <v>2097</v>
      </c>
      <c r="G1452" s="141" t="s">
        <v>2098</v>
      </c>
    </row>
    <row r="1453" spans="1:7" x14ac:dyDescent="0.25">
      <c r="A1453" s="141" t="s">
        <v>4418</v>
      </c>
      <c r="B1453" s="141" t="s">
        <v>4419</v>
      </c>
      <c r="C1453" s="141">
        <v>3.5</v>
      </c>
      <c r="D1453" s="141" t="s">
        <v>2095</v>
      </c>
      <c r="E1453" s="141" t="s">
        <v>2096</v>
      </c>
      <c r="F1453" s="141" t="s">
        <v>2097</v>
      </c>
      <c r="G1453" s="141" t="s">
        <v>2098</v>
      </c>
    </row>
    <row r="1454" spans="1:7" x14ac:dyDescent="0.25">
      <c r="A1454" s="141" t="s">
        <v>4420</v>
      </c>
      <c r="B1454" s="141" t="s">
        <v>4421</v>
      </c>
      <c r="C1454" s="141">
        <v>0.18</v>
      </c>
      <c r="D1454" s="141" t="s">
        <v>2152</v>
      </c>
      <c r="E1454" s="141" t="s">
        <v>2096</v>
      </c>
      <c r="F1454" s="141" t="s">
        <v>2097</v>
      </c>
      <c r="G1454" s="141" t="s">
        <v>2153</v>
      </c>
    </row>
    <row r="1455" spans="1:7" x14ac:dyDescent="0.25">
      <c r="A1455" s="141" t="s">
        <v>598</v>
      </c>
      <c r="B1455" s="141" t="s">
        <v>4422</v>
      </c>
      <c r="C1455" s="141">
        <v>100</v>
      </c>
      <c r="D1455" s="141" t="s">
        <v>2135</v>
      </c>
      <c r="E1455" s="141" t="s">
        <v>2096</v>
      </c>
      <c r="F1455" s="141" t="s">
        <v>2097</v>
      </c>
      <c r="G1455" s="141" t="s">
        <v>2136</v>
      </c>
    </row>
    <row r="1456" spans="1:7" x14ac:dyDescent="0.25">
      <c r="A1456" s="141" t="s">
        <v>595</v>
      </c>
      <c r="B1456" s="141" t="s">
        <v>4423</v>
      </c>
      <c r="C1456" s="141">
        <v>100</v>
      </c>
      <c r="D1456" s="141" t="s">
        <v>2135</v>
      </c>
      <c r="E1456" s="141" t="s">
        <v>2096</v>
      </c>
      <c r="F1456" s="141" t="s">
        <v>2097</v>
      </c>
      <c r="G1456" s="141" t="s">
        <v>2136</v>
      </c>
    </row>
    <row r="1457" spans="1:7" x14ac:dyDescent="0.25">
      <c r="A1457" s="141" t="s">
        <v>592</v>
      </c>
      <c r="B1457" s="141" t="s">
        <v>4424</v>
      </c>
      <c r="C1457" s="141">
        <v>100</v>
      </c>
      <c r="D1457" s="141" t="s">
        <v>2135</v>
      </c>
      <c r="E1457" s="141" t="s">
        <v>2096</v>
      </c>
      <c r="F1457" s="141" t="s">
        <v>2097</v>
      </c>
      <c r="G1457" s="141" t="s">
        <v>2136</v>
      </c>
    </row>
    <row r="1458" spans="1:7" x14ac:dyDescent="0.25">
      <c r="A1458" s="141" t="s">
        <v>587</v>
      </c>
      <c r="B1458" s="141" t="s">
        <v>4425</v>
      </c>
      <c r="C1458" s="141">
        <v>100</v>
      </c>
      <c r="D1458" s="141" t="s">
        <v>2135</v>
      </c>
      <c r="E1458" s="141" t="s">
        <v>2096</v>
      </c>
      <c r="F1458" s="141" t="s">
        <v>2097</v>
      </c>
      <c r="G1458" s="141" t="s">
        <v>2136</v>
      </c>
    </row>
    <row r="1459" spans="1:7" x14ac:dyDescent="0.25">
      <c r="A1459" s="141" t="s">
        <v>4426</v>
      </c>
      <c r="B1459" s="143" t="s">
        <v>4427</v>
      </c>
      <c r="C1459" s="141">
        <v>54</v>
      </c>
      <c r="D1459" s="141" t="s">
        <v>2135</v>
      </c>
      <c r="E1459" s="141" t="s">
        <v>2096</v>
      </c>
      <c r="F1459" s="141" t="s">
        <v>2097</v>
      </c>
      <c r="G1459" s="141" t="s">
        <v>2136</v>
      </c>
    </row>
    <row r="1460" spans="1:7" x14ac:dyDescent="0.25">
      <c r="A1460" s="141" t="s">
        <v>4428</v>
      </c>
      <c r="B1460" s="143" t="s">
        <v>4429</v>
      </c>
      <c r="C1460" s="141">
        <v>50</v>
      </c>
      <c r="D1460" s="141" t="s">
        <v>2135</v>
      </c>
      <c r="E1460" s="141" t="s">
        <v>2096</v>
      </c>
      <c r="F1460" s="141" t="s">
        <v>2097</v>
      </c>
      <c r="G1460" s="141" t="s">
        <v>2136</v>
      </c>
    </row>
    <row r="1461" spans="1:7" x14ac:dyDescent="0.25">
      <c r="A1461" s="141" t="s">
        <v>4430</v>
      </c>
      <c r="B1461" s="141" t="s">
        <v>4431</v>
      </c>
      <c r="C1461" s="141">
        <v>2.33</v>
      </c>
      <c r="D1461" s="141" t="s">
        <v>2095</v>
      </c>
      <c r="E1461" s="141" t="s">
        <v>2096</v>
      </c>
      <c r="F1461" s="141" t="s">
        <v>2097</v>
      </c>
      <c r="G1461" s="141" t="s">
        <v>2098</v>
      </c>
    </row>
    <row r="1462" spans="1:7" x14ac:dyDescent="0.25">
      <c r="A1462" s="141" t="s">
        <v>4432</v>
      </c>
      <c r="B1462" s="141" t="s">
        <v>4433</v>
      </c>
      <c r="C1462" s="141">
        <v>2.5</v>
      </c>
      <c r="D1462" s="141" t="s">
        <v>2095</v>
      </c>
      <c r="E1462" s="141" t="s">
        <v>2096</v>
      </c>
      <c r="F1462" s="141" t="s">
        <v>2097</v>
      </c>
      <c r="G1462" s="141" t="s">
        <v>2098</v>
      </c>
    </row>
    <row r="1463" spans="1:7" x14ac:dyDescent="0.25">
      <c r="A1463" s="141" t="s">
        <v>4434</v>
      </c>
      <c r="B1463" s="141" t="s">
        <v>4435</v>
      </c>
      <c r="C1463" s="141">
        <v>5</v>
      </c>
      <c r="D1463" s="141" t="s">
        <v>2095</v>
      </c>
      <c r="E1463" s="141" t="s">
        <v>2096</v>
      </c>
      <c r="F1463" s="141" t="s">
        <v>2097</v>
      </c>
      <c r="G1463" s="141" t="s">
        <v>2098</v>
      </c>
    </row>
    <row r="1464" spans="1:7" x14ac:dyDescent="0.25">
      <c r="A1464" s="141" t="s">
        <v>4436</v>
      </c>
      <c r="B1464" s="141" t="s">
        <v>4437</v>
      </c>
      <c r="C1464" s="141">
        <v>3</v>
      </c>
      <c r="D1464" s="141" t="s">
        <v>2152</v>
      </c>
      <c r="E1464" s="141" t="s">
        <v>2096</v>
      </c>
      <c r="F1464" s="141" t="s">
        <v>2097</v>
      </c>
      <c r="G1464" s="141" t="s">
        <v>2153</v>
      </c>
    </row>
    <row r="1465" spans="1:7" x14ac:dyDescent="0.25">
      <c r="A1465" s="141" t="s">
        <v>584</v>
      </c>
      <c r="B1465" s="141" t="s">
        <v>4438</v>
      </c>
      <c r="C1465" s="141">
        <v>9.1</v>
      </c>
      <c r="D1465" s="141" t="s">
        <v>2116</v>
      </c>
      <c r="E1465" s="141" t="s">
        <v>2096</v>
      </c>
      <c r="F1465" s="141" t="s">
        <v>2097</v>
      </c>
      <c r="G1465" s="141" t="s">
        <v>2119</v>
      </c>
    </row>
    <row r="1466" spans="1:7" x14ac:dyDescent="0.25">
      <c r="A1466" s="141" t="s">
        <v>581</v>
      </c>
      <c r="B1466" s="141" t="s">
        <v>4439</v>
      </c>
      <c r="C1466" s="141">
        <v>1</v>
      </c>
      <c r="D1466" s="141" t="s">
        <v>2116</v>
      </c>
      <c r="E1466" s="141" t="s">
        <v>2096</v>
      </c>
      <c r="F1466" s="141" t="s">
        <v>2097</v>
      </c>
      <c r="G1466" s="141" t="s">
        <v>2119</v>
      </c>
    </row>
    <row r="1467" spans="1:7" x14ac:dyDescent="0.25">
      <c r="A1467" s="141" t="s">
        <v>4440</v>
      </c>
      <c r="B1467" s="141" t="s">
        <v>4441</v>
      </c>
      <c r="C1467" s="141">
        <v>0.63</v>
      </c>
      <c r="D1467" s="141" t="s">
        <v>2116</v>
      </c>
      <c r="E1467" s="141" t="s">
        <v>2096</v>
      </c>
      <c r="F1467" s="141" t="s">
        <v>2097</v>
      </c>
      <c r="G1467" s="141" t="s">
        <v>2119</v>
      </c>
    </row>
    <row r="1468" spans="1:7" x14ac:dyDescent="0.25">
      <c r="A1468" s="141" t="s">
        <v>576</v>
      </c>
      <c r="B1468" s="141" t="s">
        <v>4442</v>
      </c>
      <c r="C1468" s="141">
        <v>0.6</v>
      </c>
      <c r="D1468" s="141" t="s">
        <v>2152</v>
      </c>
      <c r="E1468" s="141" t="s">
        <v>2096</v>
      </c>
      <c r="F1468" s="141" t="s">
        <v>2097</v>
      </c>
      <c r="G1468" s="141" t="s">
        <v>2153</v>
      </c>
    </row>
    <row r="1469" spans="1:7" x14ac:dyDescent="0.25">
      <c r="A1469" s="141" t="s">
        <v>572</v>
      </c>
      <c r="B1469" s="141" t="s">
        <v>572</v>
      </c>
      <c r="C1469" s="141">
        <v>1.25</v>
      </c>
      <c r="D1469" s="141" t="s">
        <v>2116</v>
      </c>
      <c r="E1469" s="141" t="s">
        <v>2096</v>
      </c>
      <c r="F1469" s="141" t="s">
        <v>2097</v>
      </c>
      <c r="G1469" s="141" t="s">
        <v>2119</v>
      </c>
    </row>
    <row r="1470" spans="1:7" x14ac:dyDescent="0.25">
      <c r="A1470" s="141" t="s">
        <v>568</v>
      </c>
      <c r="B1470" s="141" t="s">
        <v>568</v>
      </c>
      <c r="C1470" s="141">
        <v>0.15</v>
      </c>
      <c r="D1470" s="141" t="s">
        <v>2152</v>
      </c>
      <c r="E1470" s="141" t="s">
        <v>2096</v>
      </c>
      <c r="F1470" s="141" t="s">
        <v>2097</v>
      </c>
      <c r="G1470" s="141" t="s">
        <v>2153</v>
      </c>
    </row>
    <row r="1471" spans="1:7" x14ac:dyDescent="0.25">
      <c r="A1471" s="141" t="s">
        <v>4443</v>
      </c>
      <c r="B1471" s="141" t="s">
        <v>4444</v>
      </c>
      <c r="C1471" s="141">
        <v>13.98</v>
      </c>
      <c r="D1471" s="141" t="s">
        <v>2173</v>
      </c>
      <c r="E1471" s="141" t="s">
        <v>2096</v>
      </c>
      <c r="F1471" s="141" t="s">
        <v>2097</v>
      </c>
      <c r="G1471" s="141" t="s">
        <v>2174</v>
      </c>
    </row>
    <row r="1472" spans="1:7" x14ac:dyDescent="0.25">
      <c r="A1472" s="141" t="s">
        <v>4445</v>
      </c>
      <c r="B1472" s="141" t="s">
        <v>4446</v>
      </c>
      <c r="C1472" s="141">
        <v>128.91</v>
      </c>
      <c r="D1472" s="141" t="s">
        <v>2173</v>
      </c>
      <c r="E1472" s="141" t="s">
        <v>2096</v>
      </c>
      <c r="F1472" s="141" t="s">
        <v>2097</v>
      </c>
      <c r="G1472" s="141" t="s">
        <v>2174</v>
      </c>
    </row>
    <row r="1473" spans="1:7" x14ac:dyDescent="0.25">
      <c r="A1473" s="141" t="s">
        <v>4447</v>
      </c>
      <c r="B1473" s="141" t="s">
        <v>4448</v>
      </c>
      <c r="C1473" s="141">
        <v>126.35</v>
      </c>
      <c r="D1473" s="141" t="s">
        <v>2173</v>
      </c>
      <c r="E1473" s="141" t="s">
        <v>2096</v>
      </c>
      <c r="F1473" s="141" t="s">
        <v>2097</v>
      </c>
      <c r="G1473" s="141" t="s">
        <v>2174</v>
      </c>
    </row>
    <row r="1474" spans="1:7" x14ac:dyDescent="0.25">
      <c r="A1474" s="141" t="s">
        <v>4449</v>
      </c>
      <c r="B1474" s="141" t="s">
        <v>4450</v>
      </c>
      <c r="C1474" s="141">
        <v>42.45</v>
      </c>
      <c r="D1474" s="141" t="s">
        <v>2173</v>
      </c>
      <c r="E1474" s="141" t="s">
        <v>2096</v>
      </c>
      <c r="F1474" s="141" t="s">
        <v>2097</v>
      </c>
      <c r="G1474" s="141" t="s">
        <v>2174</v>
      </c>
    </row>
    <row r="1475" spans="1:7" x14ac:dyDescent="0.25">
      <c r="A1475" s="141" t="s">
        <v>4451</v>
      </c>
      <c r="B1475" s="141" t="s">
        <v>4452</v>
      </c>
      <c r="C1475" s="141">
        <v>21.01</v>
      </c>
      <c r="D1475" s="141" t="s">
        <v>2173</v>
      </c>
      <c r="E1475" s="141" t="s">
        <v>2096</v>
      </c>
      <c r="F1475" s="141" t="s">
        <v>2097</v>
      </c>
      <c r="G1475" s="141" t="s">
        <v>2174</v>
      </c>
    </row>
    <row r="1476" spans="1:7" x14ac:dyDescent="0.25">
      <c r="A1476" s="141" t="s">
        <v>4453</v>
      </c>
      <c r="B1476" s="141" t="s">
        <v>4454</v>
      </c>
      <c r="C1476" s="141">
        <v>40</v>
      </c>
      <c r="D1476" s="141" t="s">
        <v>2135</v>
      </c>
      <c r="E1476" s="141" t="s">
        <v>2096</v>
      </c>
      <c r="F1476" s="141" t="s">
        <v>2097</v>
      </c>
      <c r="G1476" s="141" t="s">
        <v>2136</v>
      </c>
    </row>
    <row r="1477" spans="1:7" x14ac:dyDescent="0.25">
      <c r="A1477" s="141" t="s">
        <v>4455</v>
      </c>
      <c r="B1477" s="141" t="s">
        <v>2101</v>
      </c>
      <c r="C1477" s="141">
        <v>38</v>
      </c>
      <c r="D1477" s="141" t="s">
        <v>2681</v>
      </c>
      <c r="E1477" s="141" t="s">
        <v>2150</v>
      </c>
      <c r="F1477" s="141" t="s">
        <v>2097</v>
      </c>
      <c r="G1477" s="141" t="s">
        <v>2109</v>
      </c>
    </row>
    <row r="1478" spans="1:7" x14ac:dyDescent="0.25">
      <c r="A1478" s="141" t="s">
        <v>4456</v>
      </c>
      <c r="B1478" s="141" t="s">
        <v>2101</v>
      </c>
      <c r="C1478" s="141">
        <v>10.74</v>
      </c>
      <c r="D1478" s="141" t="s">
        <v>2681</v>
      </c>
      <c r="E1478" s="141" t="s">
        <v>2150</v>
      </c>
      <c r="F1478" s="141" t="s">
        <v>2097</v>
      </c>
      <c r="G1478" s="141" t="s">
        <v>2109</v>
      </c>
    </row>
    <row r="1479" spans="1:7" x14ac:dyDescent="0.25">
      <c r="A1479" s="141" t="s">
        <v>4457</v>
      </c>
      <c r="B1479" s="141" t="s">
        <v>2101</v>
      </c>
      <c r="C1479" s="141">
        <v>10.5</v>
      </c>
      <c r="D1479" s="141" t="s">
        <v>2681</v>
      </c>
      <c r="E1479" s="141" t="s">
        <v>2150</v>
      </c>
      <c r="F1479" s="141" t="s">
        <v>2097</v>
      </c>
      <c r="G1479" s="141" t="s">
        <v>2109</v>
      </c>
    </row>
    <row r="1480" spans="1:7" x14ac:dyDescent="0.25">
      <c r="A1480" s="141" t="s">
        <v>4458</v>
      </c>
      <c r="B1480" s="141" t="s">
        <v>4459</v>
      </c>
      <c r="C1480" s="141">
        <v>29.07</v>
      </c>
      <c r="D1480" s="141" t="s">
        <v>2336</v>
      </c>
      <c r="E1480" s="141" t="s">
        <v>2096</v>
      </c>
      <c r="F1480" s="141" t="s">
        <v>2097</v>
      </c>
      <c r="G1480" s="141" t="s">
        <v>2337</v>
      </c>
    </row>
    <row r="1481" spans="1:7" x14ac:dyDescent="0.25">
      <c r="A1481" s="141" t="s">
        <v>4460</v>
      </c>
      <c r="B1481" s="141" t="s">
        <v>4461</v>
      </c>
      <c r="C1481" s="141">
        <v>96.43</v>
      </c>
      <c r="D1481" s="141" t="s">
        <v>2121</v>
      </c>
      <c r="E1481" s="141" t="s">
        <v>2096</v>
      </c>
      <c r="F1481" s="141" t="s">
        <v>2097</v>
      </c>
      <c r="G1481" s="141" t="s">
        <v>2122</v>
      </c>
    </row>
    <row r="1482" spans="1:7" x14ac:dyDescent="0.25">
      <c r="A1482" s="141" t="s">
        <v>4462</v>
      </c>
      <c r="B1482" s="141" t="s">
        <v>4463</v>
      </c>
      <c r="C1482" s="141">
        <v>96.91</v>
      </c>
      <c r="D1482" s="141" t="s">
        <v>2121</v>
      </c>
      <c r="E1482" s="141" t="s">
        <v>2096</v>
      </c>
      <c r="F1482" s="141" t="s">
        <v>2097</v>
      </c>
      <c r="G1482" s="141" t="s">
        <v>2122</v>
      </c>
    </row>
    <row r="1483" spans="1:7" x14ac:dyDescent="0.25">
      <c r="A1483" s="141" t="s">
        <v>4464</v>
      </c>
      <c r="B1483" s="141" t="s">
        <v>4465</v>
      </c>
      <c r="C1483" s="141">
        <v>96.65</v>
      </c>
      <c r="D1483" s="141" t="s">
        <v>2121</v>
      </c>
      <c r="E1483" s="141" t="s">
        <v>2096</v>
      </c>
      <c r="F1483" s="141" t="s">
        <v>2097</v>
      </c>
      <c r="G1483" s="141" t="s">
        <v>2122</v>
      </c>
    </row>
    <row r="1484" spans="1:7" x14ac:dyDescent="0.25">
      <c r="A1484" s="141" t="s">
        <v>4466</v>
      </c>
      <c r="B1484" s="141" t="s">
        <v>4467</v>
      </c>
      <c r="C1484" s="141">
        <v>96.49</v>
      </c>
      <c r="D1484" s="141" t="s">
        <v>2121</v>
      </c>
      <c r="E1484" s="141" t="s">
        <v>2096</v>
      </c>
      <c r="F1484" s="141" t="s">
        <v>2097</v>
      </c>
      <c r="G1484" s="141" t="s">
        <v>2122</v>
      </c>
    </row>
    <row r="1485" spans="1:7" x14ac:dyDescent="0.25">
      <c r="A1485" s="141" t="s">
        <v>4468</v>
      </c>
      <c r="B1485" s="141" t="s">
        <v>4469</v>
      </c>
      <c r="C1485" s="141">
        <v>96.65</v>
      </c>
      <c r="D1485" s="141" t="s">
        <v>2121</v>
      </c>
      <c r="E1485" s="141" t="s">
        <v>2096</v>
      </c>
      <c r="F1485" s="141" t="s">
        <v>2097</v>
      </c>
      <c r="G1485" s="141" t="s">
        <v>2122</v>
      </c>
    </row>
    <row r="1486" spans="1:7" x14ac:dyDescent="0.25">
      <c r="A1486" s="141" t="s">
        <v>4470</v>
      </c>
      <c r="B1486" s="141" t="s">
        <v>4471</v>
      </c>
      <c r="C1486" s="141">
        <v>1.5</v>
      </c>
      <c r="D1486" s="141" t="s">
        <v>2095</v>
      </c>
      <c r="E1486" s="141" t="s">
        <v>2096</v>
      </c>
      <c r="F1486" s="141" t="s">
        <v>2097</v>
      </c>
      <c r="G1486" s="141" t="s">
        <v>2098</v>
      </c>
    </row>
    <row r="1487" spans="1:7" x14ac:dyDescent="0.25">
      <c r="A1487" s="141" t="s">
        <v>4472</v>
      </c>
      <c r="B1487" s="141" t="s">
        <v>4473</v>
      </c>
      <c r="C1487" s="141">
        <v>47</v>
      </c>
      <c r="D1487" s="141" t="s">
        <v>2336</v>
      </c>
      <c r="E1487" s="141" t="s">
        <v>2096</v>
      </c>
      <c r="F1487" s="141" t="s">
        <v>2097</v>
      </c>
      <c r="G1487" s="141" t="s">
        <v>2337</v>
      </c>
    </row>
    <row r="1488" spans="1:7" x14ac:dyDescent="0.25">
      <c r="A1488" s="141" t="s">
        <v>4474</v>
      </c>
      <c r="B1488" s="141" t="s">
        <v>2101</v>
      </c>
      <c r="C1488" s="141">
        <v>0.2</v>
      </c>
      <c r="D1488" s="141" t="s">
        <v>2108</v>
      </c>
      <c r="E1488" s="141" t="s">
        <v>2096</v>
      </c>
      <c r="F1488" s="141" t="s">
        <v>2097</v>
      </c>
      <c r="G1488" s="141" t="s">
        <v>2109</v>
      </c>
    </row>
    <row r="1489" spans="1:7" x14ac:dyDescent="0.25">
      <c r="A1489" s="141" t="s">
        <v>4475</v>
      </c>
      <c r="B1489" s="141" t="s">
        <v>4476</v>
      </c>
      <c r="C1489" s="141">
        <v>6.5</v>
      </c>
      <c r="D1489" s="141" t="s">
        <v>2336</v>
      </c>
      <c r="E1489" s="141" t="s">
        <v>2096</v>
      </c>
      <c r="F1489" s="141" t="s">
        <v>2097</v>
      </c>
      <c r="G1489" s="141" t="s">
        <v>2337</v>
      </c>
    </row>
    <row r="1490" spans="1:7" x14ac:dyDescent="0.25">
      <c r="A1490" s="141" t="s">
        <v>4477</v>
      </c>
      <c r="B1490" s="141" t="s">
        <v>4478</v>
      </c>
      <c r="C1490" s="141">
        <v>76</v>
      </c>
      <c r="D1490" s="141" t="s">
        <v>2116</v>
      </c>
      <c r="E1490" s="141" t="s">
        <v>2096</v>
      </c>
      <c r="F1490" s="141" t="s">
        <v>2097</v>
      </c>
      <c r="G1490" s="141" t="s">
        <v>2119</v>
      </c>
    </row>
    <row r="1491" spans="1:7" x14ac:dyDescent="0.25">
      <c r="A1491" s="141" t="s">
        <v>561</v>
      </c>
      <c r="B1491" s="141" t="s">
        <v>4479</v>
      </c>
      <c r="C1491" s="141">
        <v>20</v>
      </c>
      <c r="D1491" s="141" t="s">
        <v>2095</v>
      </c>
      <c r="E1491" s="141" t="s">
        <v>2096</v>
      </c>
      <c r="F1491" s="141" t="s">
        <v>2097</v>
      </c>
      <c r="G1491" s="141" t="s">
        <v>2098</v>
      </c>
    </row>
    <row r="1492" spans="1:7" x14ac:dyDescent="0.25">
      <c r="A1492" s="141" t="s">
        <v>4480</v>
      </c>
      <c r="B1492" s="141" t="s">
        <v>4481</v>
      </c>
      <c r="C1492" s="141">
        <v>19.75</v>
      </c>
      <c r="D1492" s="141" t="s">
        <v>2095</v>
      </c>
      <c r="E1492" s="141" t="s">
        <v>2096</v>
      </c>
      <c r="F1492" s="141" t="s">
        <v>2097</v>
      </c>
      <c r="G1492" s="141" t="s">
        <v>2098</v>
      </c>
    </row>
    <row r="1493" spans="1:7" x14ac:dyDescent="0.25">
      <c r="A1493" s="141" t="s">
        <v>4482</v>
      </c>
      <c r="B1493" s="141" t="s">
        <v>4483</v>
      </c>
      <c r="C1493" s="141">
        <v>60</v>
      </c>
      <c r="D1493" s="141" t="s">
        <v>2116</v>
      </c>
      <c r="E1493" s="141" t="s">
        <v>2096</v>
      </c>
      <c r="F1493" s="141" t="s">
        <v>2097</v>
      </c>
      <c r="G1493" s="141" t="s">
        <v>2119</v>
      </c>
    </row>
    <row r="1494" spans="1:7" x14ac:dyDescent="0.25">
      <c r="A1494" s="141" t="s">
        <v>4484</v>
      </c>
      <c r="B1494" s="141" t="s">
        <v>4485</v>
      </c>
      <c r="C1494" s="141">
        <v>4.2</v>
      </c>
      <c r="D1494" s="141" t="s">
        <v>2336</v>
      </c>
      <c r="E1494" s="141" t="s">
        <v>2096</v>
      </c>
      <c r="F1494" s="141" t="s">
        <v>2097</v>
      </c>
      <c r="G1494" s="141" t="s">
        <v>2337</v>
      </c>
    </row>
    <row r="1495" spans="1:7" x14ac:dyDescent="0.25">
      <c r="A1495" s="141" t="s">
        <v>4486</v>
      </c>
      <c r="B1495" s="141" t="s">
        <v>2101</v>
      </c>
      <c r="C1495" s="141">
        <v>19.88</v>
      </c>
      <c r="D1495" s="141" t="s">
        <v>2095</v>
      </c>
      <c r="E1495" s="141" t="s">
        <v>2096</v>
      </c>
      <c r="F1495" s="141" t="s">
        <v>2097</v>
      </c>
      <c r="G1495" s="141" t="s">
        <v>2098</v>
      </c>
    </row>
    <row r="1496" spans="1:7" x14ac:dyDescent="0.25">
      <c r="A1496" s="141" t="s">
        <v>558</v>
      </c>
      <c r="B1496" s="141" t="s">
        <v>4487</v>
      </c>
      <c r="C1496" s="141">
        <v>14</v>
      </c>
      <c r="D1496" s="141" t="s">
        <v>2152</v>
      </c>
      <c r="E1496" s="141" t="s">
        <v>2096</v>
      </c>
      <c r="F1496" s="141" t="s">
        <v>2097</v>
      </c>
      <c r="G1496" s="141" t="s">
        <v>2153</v>
      </c>
    </row>
    <row r="1497" spans="1:7" x14ac:dyDescent="0.25">
      <c r="A1497" s="141" t="s">
        <v>551</v>
      </c>
      <c r="B1497" s="141" t="s">
        <v>4488</v>
      </c>
      <c r="C1497" s="141">
        <v>1.5</v>
      </c>
      <c r="D1497" s="141" t="s">
        <v>2095</v>
      </c>
      <c r="E1497" s="141" t="s">
        <v>2096</v>
      </c>
      <c r="F1497" s="141" t="s">
        <v>2097</v>
      </c>
      <c r="G1497" s="141" t="s">
        <v>2098</v>
      </c>
    </row>
    <row r="1498" spans="1:7" x14ac:dyDescent="0.25">
      <c r="A1498" s="141" t="s">
        <v>4489</v>
      </c>
      <c r="B1498" s="141" t="s">
        <v>4490</v>
      </c>
      <c r="C1498" s="141">
        <v>3.55</v>
      </c>
      <c r="D1498" s="141" t="s">
        <v>2336</v>
      </c>
      <c r="E1498" s="141" t="s">
        <v>2096</v>
      </c>
      <c r="F1498" s="141" t="s">
        <v>2097</v>
      </c>
      <c r="G1498" s="141" t="s">
        <v>2337</v>
      </c>
    </row>
    <row r="1499" spans="1:7" x14ac:dyDescent="0.25">
      <c r="A1499" s="141" t="s">
        <v>4491</v>
      </c>
      <c r="B1499" s="141" t="s">
        <v>4492</v>
      </c>
      <c r="C1499" s="141">
        <v>50</v>
      </c>
      <c r="D1499" s="141" t="s">
        <v>2173</v>
      </c>
      <c r="E1499" s="141" t="s">
        <v>2117</v>
      </c>
      <c r="F1499" s="141" t="s">
        <v>2118</v>
      </c>
      <c r="G1499" s="141" t="s">
        <v>2291</v>
      </c>
    </row>
    <row r="1500" spans="1:7" x14ac:dyDescent="0.25">
      <c r="A1500" s="141" t="s">
        <v>4493</v>
      </c>
      <c r="B1500" s="141" t="s">
        <v>4494</v>
      </c>
      <c r="C1500" s="141">
        <v>300</v>
      </c>
      <c r="D1500" s="141" t="s">
        <v>2173</v>
      </c>
      <c r="E1500" s="141" t="s">
        <v>2117</v>
      </c>
      <c r="F1500" s="141" t="s">
        <v>2118</v>
      </c>
      <c r="G1500" s="141" t="s">
        <v>2291</v>
      </c>
    </row>
    <row r="1501" spans="1:7" x14ac:dyDescent="0.25">
      <c r="A1501" s="141" t="s">
        <v>4495</v>
      </c>
      <c r="B1501" s="141" t="s">
        <v>4496</v>
      </c>
      <c r="C1501" s="141">
        <v>20</v>
      </c>
      <c r="D1501" s="141" t="s">
        <v>2095</v>
      </c>
      <c r="E1501" s="141" t="s">
        <v>2096</v>
      </c>
      <c r="F1501" s="141" t="s">
        <v>2097</v>
      </c>
      <c r="G1501" s="141" t="s">
        <v>2098</v>
      </c>
    </row>
    <row r="1502" spans="1:7" x14ac:dyDescent="0.25">
      <c r="A1502" s="141" t="s">
        <v>4497</v>
      </c>
      <c r="B1502" s="141" t="s">
        <v>4498</v>
      </c>
      <c r="C1502" s="141">
        <v>61.5</v>
      </c>
      <c r="D1502" s="141" t="s">
        <v>2173</v>
      </c>
      <c r="E1502" s="141" t="s">
        <v>2096</v>
      </c>
      <c r="F1502" s="141" t="s">
        <v>2097</v>
      </c>
      <c r="G1502" s="141" t="s">
        <v>2174</v>
      </c>
    </row>
    <row r="1503" spans="1:7" x14ac:dyDescent="0.25">
      <c r="A1503" s="143" t="s">
        <v>546</v>
      </c>
      <c r="B1503" s="143" t="s">
        <v>547</v>
      </c>
      <c r="C1503" s="143">
        <v>3</v>
      </c>
      <c r="D1503" s="141" t="s">
        <v>2336</v>
      </c>
      <c r="E1503" s="144" t="s">
        <v>2096</v>
      </c>
      <c r="F1503" s="143" t="s">
        <v>2097</v>
      </c>
      <c r="G1503" s="141" t="s">
        <v>2668</v>
      </c>
    </row>
    <row r="1504" spans="1:7" x14ac:dyDescent="0.25">
      <c r="A1504" s="141" t="s">
        <v>4499</v>
      </c>
      <c r="B1504" s="141" t="s">
        <v>2101</v>
      </c>
      <c r="C1504" s="141">
        <v>14</v>
      </c>
      <c r="D1504" s="141" t="s">
        <v>2095</v>
      </c>
      <c r="E1504" s="141" t="s">
        <v>2096</v>
      </c>
      <c r="F1504" s="141" t="s">
        <v>2097</v>
      </c>
      <c r="G1504" s="141" t="s">
        <v>2098</v>
      </c>
    </row>
    <row r="1505" spans="1:7" x14ac:dyDescent="0.25">
      <c r="A1505" s="141" t="s">
        <v>543</v>
      </c>
      <c r="B1505" s="141" t="s">
        <v>4500</v>
      </c>
      <c r="C1505" s="141">
        <v>14.5</v>
      </c>
      <c r="D1505" s="141" t="s">
        <v>2116</v>
      </c>
      <c r="E1505" s="141" t="s">
        <v>2096</v>
      </c>
      <c r="F1505" s="141" t="s">
        <v>2097</v>
      </c>
      <c r="G1505" s="141" t="s">
        <v>2119</v>
      </c>
    </row>
    <row r="1506" spans="1:7" x14ac:dyDescent="0.25">
      <c r="A1506" s="141" t="s">
        <v>539</v>
      </c>
      <c r="B1506" s="141" t="s">
        <v>4501</v>
      </c>
      <c r="C1506" s="141">
        <v>3.2</v>
      </c>
      <c r="D1506" s="141" t="s">
        <v>2116</v>
      </c>
      <c r="E1506" s="141" t="s">
        <v>2096</v>
      </c>
      <c r="F1506" s="141" t="s">
        <v>2097</v>
      </c>
      <c r="G1506" s="141" t="s">
        <v>2119</v>
      </c>
    </row>
    <row r="1507" spans="1:7" x14ac:dyDescent="0.25">
      <c r="A1507" s="141" t="s">
        <v>536</v>
      </c>
      <c r="B1507" s="141" t="s">
        <v>4502</v>
      </c>
      <c r="C1507" s="141">
        <v>18.399999999999999</v>
      </c>
      <c r="D1507" s="141" t="s">
        <v>2152</v>
      </c>
      <c r="E1507" s="141" t="s">
        <v>2096</v>
      </c>
      <c r="F1507" s="141" t="s">
        <v>2097</v>
      </c>
      <c r="G1507" s="141" t="s">
        <v>2153</v>
      </c>
    </row>
    <row r="1508" spans="1:7" x14ac:dyDescent="0.25">
      <c r="A1508" s="143" t="s">
        <v>4503</v>
      </c>
      <c r="B1508" s="143" t="s">
        <v>4504</v>
      </c>
      <c r="C1508" s="143">
        <v>20</v>
      </c>
      <c r="D1508" s="141" t="s">
        <v>2095</v>
      </c>
      <c r="E1508" s="144" t="s">
        <v>2096</v>
      </c>
      <c r="F1508" s="143" t="s">
        <v>2097</v>
      </c>
      <c r="G1508" s="141" t="s">
        <v>2098</v>
      </c>
    </row>
    <row r="1509" spans="1:7" x14ac:dyDescent="0.25">
      <c r="A1509" s="141" t="s">
        <v>4505</v>
      </c>
      <c r="B1509" s="141" t="s">
        <v>4506</v>
      </c>
      <c r="C1509" s="141">
        <v>100</v>
      </c>
      <c r="D1509" s="141" t="s">
        <v>2095</v>
      </c>
      <c r="E1509" s="141" t="s">
        <v>2096</v>
      </c>
      <c r="F1509" s="141" t="s">
        <v>2097</v>
      </c>
      <c r="G1509" s="141" t="s">
        <v>2098</v>
      </c>
    </row>
    <row r="1510" spans="1:7" x14ac:dyDescent="0.25">
      <c r="A1510" s="141" t="s">
        <v>4507</v>
      </c>
      <c r="B1510" s="141" t="s">
        <v>4508</v>
      </c>
      <c r="C1510" s="141">
        <v>20</v>
      </c>
      <c r="D1510" s="141" t="s">
        <v>2095</v>
      </c>
      <c r="E1510" s="141" t="s">
        <v>2096</v>
      </c>
      <c r="F1510" s="141" t="s">
        <v>2097</v>
      </c>
      <c r="G1510" s="141" t="s">
        <v>2098</v>
      </c>
    </row>
    <row r="1511" spans="1:7" x14ac:dyDescent="0.25">
      <c r="A1511" s="141" t="s">
        <v>4509</v>
      </c>
      <c r="B1511" s="141" t="s">
        <v>4510</v>
      </c>
      <c r="C1511" s="141">
        <v>15</v>
      </c>
      <c r="D1511" s="141" t="s">
        <v>2095</v>
      </c>
      <c r="E1511" s="141" t="s">
        <v>2096</v>
      </c>
      <c r="F1511" s="141" t="s">
        <v>2097</v>
      </c>
      <c r="G1511" s="141" t="s">
        <v>2098</v>
      </c>
    </row>
    <row r="1512" spans="1:7" x14ac:dyDescent="0.25">
      <c r="A1512" s="141" t="s">
        <v>4511</v>
      </c>
      <c r="B1512" s="141" t="s">
        <v>4512</v>
      </c>
      <c r="C1512" s="141">
        <v>38</v>
      </c>
      <c r="D1512" s="141" t="s">
        <v>2173</v>
      </c>
      <c r="E1512" s="141" t="s">
        <v>2096</v>
      </c>
      <c r="F1512" s="141" t="s">
        <v>2097</v>
      </c>
      <c r="G1512" s="141" t="s">
        <v>2377</v>
      </c>
    </row>
    <row r="1513" spans="1:7" x14ac:dyDescent="0.25">
      <c r="A1513" s="141" t="s">
        <v>4513</v>
      </c>
      <c r="B1513" s="141" t="s">
        <v>4514</v>
      </c>
      <c r="C1513" s="141">
        <v>120</v>
      </c>
      <c r="D1513" s="141" t="s">
        <v>2173</v>
      </c>
      <c r="E1513" s="141" t="s">
        <v>2096</v>
      </c>
      <c r="F1513" s="141" t="s">
        <v>2097</v>
      </c>
      <c r="G1513" s="141" t="s">
        <v>2174</v>
      </c>
    </row>
    <row r="1514" spans="1:7" x14ac:dyDescent="0.25">
      <c r="A1514" s="141" t="s">
        <v>4515</v>
      </c>
      <c r="B1514" s="141" t="s">
        <v>4516</v>
      </c>
      <c r="C1514" s="141">
        <v>46.9</v>
      </c>
      <c r="D1514" s="141" t="s">
        <v>2166</v>
      </c>
      <c r="E1514" s="141" t="s">
        <v>2096</v>
      </c>
      <c r="F1514" s="141" t="s">
        <v>2097</v>
      </c>
      <c r="G1514" s="141" t="s">
        <v>2122</v>
      </c>
    </row>
    <row r="1515" spans="1:7" x14ac:dyDescent="0.25">
      <c r="A1515" s="141" t="s">
        <v>4517</v>
      </c>
      <c r="B1515" s="141" t="s">
        <v>2101</v>
      </c>
      <c r="C1515" s="141">
        <v>49</v>
      </c>
      <c r="D1515" s="141" t="s">
        <v>2446</v>
      </c>
      <c r="E1515" s="141" t="s">
        <v>2444</v>
      </c>
      <c r="F1515" s="141" t="s">
        <v>2097</v>
      </c>
      <c r="G1515" s="141" t="s">
        <v>2122</v>
      </c>
    </row>
    <row r="1516" spans="1:7" x14ac:dyDescent="0.25">
      <c r="A1516" s="141" t="s">
        <v>4518</v>
      </c>
      <c r="B1516" s="141" t="s">
        <v>2101</v>
      </c>
      <c r="C1516" s="141">
        <v>8.1999999999999993</v>
      </c>
      <c r="D1516" s="141" t="s">
        <v>4519</v>
      </c>
      <c r="E1516" s="141" t="s">
        <v>2444</v>
      </c>
      <c r="F1516" s="141" t="s">
        <v>2097</v>
      </c>
      <c r="G1516" s="141" t="s">
        <v>2525</v>
      </c>
    </row>
    <row r="1517" spans="1:7" x14ac:dyDescent="0.25">
      <c r="A1517" s="141" t="s">
        <v>4520</v>
      </c>
      <c r="B1517" s="141" t="s">
        <v>2101</v>
      </c>
      <c r="C1517" s="141">
        <v>8.1999999999999993</v>
      </c>
      <c r="D1517" s="141" t="s">
        <v>4519</v>
      </c>
      <c r="E1517" s="141" t="s">
        <v>2444</v>
      </c>
      <c r="F1517" s="141" t="s">
        <v>2097</v>
      </c>
      <c r="G1517" s="141" t="s">
        <v>2525</v>
      </c>
    </row>
    <row r="1518" spans="1:7" x14ac:dyDescent="0.25">
      <c r="A1518" s="141" t="s">
        <v>4521</v>
      </c>
      <c r="B1518" s="141" t="s">
        <v>2101</v>
      </c>
      <c r="C1518" s="141">
        <v>8.1999999999999993</v>
      </c>
      <c r="D1518" s="141" t="s">
        <v>4519</v>
      </c>
      <c r="E1518" s="141" t="s">
        <v>2444</v>
      </c>
      <c r="F1518" s="141" t="s">
        <v>2097</v>
      </c>
      <c r="G1518" s="141" t="s">
        <v>2525</v>
      </c>
    </row>
    <row r="1519" spans="1:7" x14ac:dyDescent="0.25">
      <c r="A1519" s="141" t="s">
        <v>4522</v>
      </c>
      <c r="B1519" s="141" t="s">
        <v>2101</v>
      </c>
      <c r="C1519" s="141">
        <v>8.1999999999999993</v>
      </c>
      <c r="D1519" s="141" t="s">
        <v>4519</v>
      </c>
      <c r="E1519" s="141" t="s">
        <v>2444</v>
      </c>
      <c r="F1519" s="141" t="s">
        <v>2097</v>
      </c>
      <c r="G1519" s="141" t="s">
        <v>2525</v>
      </c>
    </row>
    <row r="1520" spans="1:7" x14ac:dyDescent="0.25">
      <c r="A1520" s="141" t="s">
        <v>4523</v>
      </c>
      <c r="B1520" s="141" t="s">
        <v>2101</v>
      </c>
      <c r="C1520" s="141">
        <v>8.1999999999999993</v>
      </c>
      <c r="D1520" s="141" t="s">
        <v>4519</v>
      </c>
      <c r="E1520" s="141" t="s">
        <v>2444</v>
      </c>
      <c r="F1520" s="141" t="s">
        <v>2097</v>
      </c>
      <c r="G1520" s="141" t="s">
        <v>2525</v>
      </c>
    </row>
    <row r="1521" spans="1:7" x14ac:dyDescent="0.25">
      <c r="A1521" s="141" t="s">
        <v>4524</v>
      </c>
      <c r="B1521" s="141" t="s">
        <v>2101</v>
      </c>
      <c r="C1521" s="141">
        <v>8.1999999999999993</v>
      </c>
      <c r="D1521" s="141" t="s">
        <v>4519</v>
      </c>
      <c r="E1521" s="141" t="s">
        <v>2444</v>
      </c>
      <c r="F1521" s="141" t="s">
        <v>2097</v>
      </c>
      <c r="G1521" s="141" t="s">
        <v>2525</v>
      </c>
    </row>
    <row r="1522" spans="1:7" x14ac:dyDescent="0.25">
      <c r="A1522" s="141" t="s">
        <v>4525</v>
      </c>
      <c r="B1522" s="141" t="s">
        <v>2101</v>
      </c>
      <c r="C1522" s="141">
        <v>84.2</v>
      </c>
      <c r="D1522" s="141" t="s">
        <v>2443</v>
      </c>
      <c r="E1522" s="141" t="s">
        <v>2444</v>
      </c>
      <c r="F1522" s="141" t="s">
        <v>2097</v>
      </c>
      <c r="G1522" s="141" t="s">
        <v>2126</v>
      </c>
    </row>
    <row r="1523" spans="1:7" x14ac:dyDescent="0.25">
      <c r="A1523" s="141" t="s">
        <v>4526</v>
      </c>
      <c r="B1523" s="141" t="s">
        <v>4527</v>
      </c>
      <c r="C1523" s="141">
        <v>7.3</v>
      </c>
      <c r="D1523" s="141" t="s">
        <v>2116</v>
      </c>
      <c r="E1523" s="141" t="s">
        <v>2096</v>
      </c>
      <c r="F1523" s="141" t="s">
        <v>2097</v>
      </c>
      <c r="G1523" s="141" t="s">
        <v>2119</v>
      </c>
    </row>
    <row r="1524" spans="1:7" x14ac:dyDescent="0.25">
      <c r="A1524" s="141" t="s">
        <v>4528</v>
      </c>
      <c r="B1524" s="141" t="s">
        <v>4529</v>
      </c>
      <c r="C1524" s="141">
        <v>2.5</v>
      </c>
      <c r="D1524" s="141" t="s">
        <v>2116</v>
      </c>
      <c r="E1524" s="141" t="s">
        <v>2096</v>
      </c>
      <c r="F1524" s="141" t="s">
        <v>2097</v>
      </c>
      <c r="G1524" s="141" t="s">
        <v>2119</v>
      </c>
    </row>
    <row r="1525" spans="1:7" x14ac:dyDescent="0.25">
      <c r="A1525" s="141" t="s">
        <v>4530</v>
      </c>
      <c r="B1525" s="141" t="s">
        <v>4531</v>
      </c>
      <c r="C1525" s="141">
        <v>200</v>
      </c>
      <c r="D1525" s="141" t="s">
        <v>2095</v>
      </c>
      <c r="E1525" s="141" t="s">
        <v>2096</v>
      </c>
      <c r="F1525" s="141" t="s">
        <v>2097</v>
      </c>
      <c r="G1525" s="141" t="s">
        <v>2098</v>
      </c>
    </row>
    <row r="1526" spans="1:7" x14ac:dyDescent="0.25">
      <c r="A1526" s="141" t="s">
        <v>4532</v>
      </c>
      <c r="B1526" s="141" t="s">
        <v>2101</v>
      </c>
      <c r="C1526" s="141">
        <v>80</v>
      </c>
      <c r="D1526" s="141" t="s">
        <v>2135</v>
      </c>
      <c r="E1526" s="141" t="s">
        <v>2096</v>
      </c>
      <c r="F1526" s="141" t="s">
        <v>2097</v>
      </c>
      <c r="G1526" s="141" t="s">
        <v>2136</v>
      </c>
    </row>
    <row r="1527" spans="1:7" x14ac:dyDescent="0.25">
      <c r="A1527" s="141" t="s">
        <v>530</v>
      </c>
      <c r="B1527" s="141" t="s">
        <v>4533</v>
      </c>
      <c r="C1527" s="141">
        <v>50</v>
      </c>
      <c r="D1527" s="141" t="s">
        <v>2336</v>
      </c>
      <c r="E1527" s="141" t="s">
        <v>2096</v>
      </c>
      <c r="F1527" s="141" t="s">
        <v>2097</v>
      </c>
      <c r="G1527" s="141" t="s">
        <v>2337</v>
      </c>
    </row>
    <row r="1528" spans="1:7" x14ac:dyDescent="0.25">
      <c r="A1528" s="141" t="s">
        <v>4534</v>
      </c>
      <c r="B1528" s="141" t="s">
        <v>4535</v>
      </c>
      <c r="C1528" s="141">
        <v>10</v>
      </c>
      <c r="D1528" s="141" t="s">
        <v>2116</v>
      </c>
      <c r="E1528" s="141" t="s">
        <v>2444</v>
      </c>
      <c r="F1528" s="141" t="s">
        <v>2118</v>
      </c>
      <c r="G1528" s="141" t="s">
        <v>2119</v>
      </c>
    </row>
    <row r="1529" spans="1:7" x14ac:dyDescent="0.25">
      <c r="A1529" s="141" t="s">
        <v>4536</v>
      </c>
      <c r="B1529" s="141" t="s">
        <v>4537</v>
      </c>
      <c r="C1529" s="141">
        <v>10</v>
      </c>
      <c r="D1529" s="141" t="s">
        <v>2116</v>
      </c>
      <c r="E1529" s="141" t="s">
        <v>2444</v>
      </c>
      <c r="F1529" s="141" t="s">
        <v>2118</v>
      </c>
      <c r="G1529" s="141" t="s">
        <v>2119</v>
      </c>
    </row>
    <row r="1530" spans="1:7" x14ac:dyDescent="0.25">
      <c r="A1530" s="141" t="s">
        <v>4538</v>
      </c>
      <c r="B1530" s="141" t="s">
        <v>4539</v>
      </c>
      <c r="C1530" s="141">
        <v>10</v>
      </c>
      <c r="D1530" s="141" t="s">
        <v>2116</v>
      </c>
      <c r="E1530" s="141" t="s">
        <v>2444</v>
      </c>
      <c r="F1530" s="141" t="s">
        <v>2118</v>
      </c>
      <c r="G1530" s="141" t="s">
        <v>2119</v>
      </c>
    </row>
    <row r="1531" spans="1:7" x14ac:dyDescent="0.25">
      <c r="A1531" s="143" t="s">
        <v>4540</v>
      </c>
      <c r="B1531" s="143" t="s">
        <v>4541</v>
      </c>
      <c r="C1531" s="157">
        <v>70.599999999999994</v>
      </c>
      <c r="D1531" s="141" t="s">
        <v>2135</v>
      </c>
      <c r="E1531" s="144" t="s">
        <v>2096</v>
      </c>
      <c r="F1531" s="143" t="s">
        <v>2097</v>
      </c>
      <c r="G1531" s="141" t="s">
        <v>2136</v>
      </c>
    </row>
    <row r="1532" spans="1:7" x14ac:dyDescent="0.25">
      <c r="A1532" s="158" t="s">
        <v>4542</v>
      </c>
      <c r="B1532" s="143" t="s">
        <v>4541</v>
      </c>
      <c r="C1532" s="157">
        <v>82.65</v>
      </c>
      <c r="D1532" s="141" t="s">
        <v>2173</v>
      </c>
      <c r="E1532" s="144" t="s">
        <v>2096</v>
      </c>
      <c r="F1532" s="143" t="s">
        <v>2097</v>
      </c>
      <c r="G1532" s="141" t="s">
        <v>2174</v>
      </c>
    </row>
    <row r="1533" spans="1:7" x14ac:dyDescent="0.25">
      <c r="A1533" s="159" t="s">
        <v>4543</v>
      </c>
      <c r="B1533" s="141" t="s">
        <v>4544</v>
      </c>
      <c r="C1533" s="141">
        <v>15.71</v>
      </c>
      <c r="D1533" s="141" t="s">
        <v>2135</v>
      </c>
      <c r="E1533" s="141" t="s">
        <v>2096</v>
      </c>
      <c r="F1533" s="141" t="s">
        <v>2097</v>
      </c>
      <c r="G1533" s="141" t="s">
        <v>2136</v>
      </c>
    </row>
    <row r="1534" spans="1:7" x14ac:dyDescent="0.25">
      <c r="A1534" s="159" t="s">
        <v>4545</v>
      </c>
      <c r="B1534" s="141" t="s">
        <v>4546</v>
      </c>
      <c r="C1534" s="141">
        <v>48.85</v>
      </c>
      <c r="D1534" s="141" t="s">
        <v>2173</v>
      </c>
      <c r="E1534" s="141" t="s">
        <v>2096</v>
      </c>
      <c r="F1534" s="141" t="s">
        <v>2097</v>
      </c>
      <c r="G1534" s="141" t="s">
        <v>2174</v>
      </c>
    </row>
    <row r="1535" spans="1:7" x14ac:dyDescent="0.25">
      <c r="A1535" s="158" t="s">
        <v>4547</v>
      </c>
      <c r="B1535" s="143" t="s">
        <v>4548</v>
      </c>
      <c r="C1535" s="143">
        <v>80</v>
      </c>
      <c r="D1535" s="141" t="s">
        <v>2135</v>
      </c>
      <c r="E1535" s="144" t="s">
        <v>2096</v>
      </c>
      <c r="F1535" s="143" t="s">
        <v>2097</v>
      </c>
      <c r="G1535" s="141" t="s">
        <v>2136</v>
      </c>
    </row>
    <row r="1536" spans="1:7" x14ac:dyDescent="0.25">
      <c r="A1536" s="159" t="s">
        <v>392</v>
      </c>
      <c r="B1536" s="141" t="s">
        <v>4549</v>
      </c>
      <c r="C1536" s="141">
        <v>49.97</v>
      </c>
      <c r="D1536" s="141" t="s">
        <v>2228</v>
      </c>
      <c r="E1536" s="141" t="s">
        <v>2096</v>
      </c>
      <c r="F1536" s="141" t="s">
        <v>2097</v>
      </c>
      <c r="G1536" s="141" t="s">
        <v>2229</v>
      </c>
    </row>
    <row r="1537" spans="1:7" x14ac:dyDescent="0.25">
      <c r="A1537" s="159" t="s">
        <v>4550</v>
      </c>
      <c r="B1537" s="141" t="s">
        <v>4551</v>
      </c>
      <c r="C1537" s="141">
        <v>47.6</v>
      </c>
      <c r="D1537" s="141" t="s">
        <v>2166</v>
      </c>
      <c r="E1537" s="141" t="s">
        <v>2096</v>
      </c>
      <c r="F1537" s="141" t="s">
        <v>2097</v>
      </c>
      <c r="G1537" s="141" t="s">
        <v>2122</v>
      </c>
    </row>
    <row r="1538" spans="1:7" x14ac:dyDescent="0.25">
      <c r="A1538" s="159" t="s">
        <v>4552</v>
      </c>
      <c r="B1538" s="141" t="s">
        <v>2101</v>
      </c>
      <c r="C1538" s="141">
        <v>22</v>
      </c>
      <c r="D1538" s="141" t="s">
        <v>2541</v>
      </c>
      <c r="E1538" s="141" t="s">
        <v>2150</v>
      </c>
      <c r="F1538" s="141" t="s">
        <v>2097</v>
      </c>
      <c r="G1538" s="141" t="s">
        <v>2122</v>
      </c>
    </row>
    <row r="1539" spans="1:7" x14ac:dyDescent="0.25">
      <c r="A1539" s="159" t="s">
        <v>4553</v>
      </c>
      <c r="B1539" s="141" t="s">
        <v>2101</v>
      </c>
      <c r="C1539" s="141">
        <v>75</v>
      </c>
      <c r="D1539" s="141" t="s">
        <v>4554</v>
      </c>
      <c r="E1539" s="141" t="s">
        <v>2150</v>
      </c>
      <c r="F1539" s="141" t="s">
        <v>2097</v>
      </c>
      <c r="G1539" s="141" t="s">
        <v>2140</v>
      </c>
    </row>
    <row r="1540" spans="1:7" x14ac:dyDescent="0.25">
      <c r="A1540" s="159" t="s">
        <v>4555</v>
      </c>
      <c r="B1540" s="141" t="s">
        <v>4556</v>
      </c>
      <c r="C1540" s="141">
        <v>17.100000000000001</v>
      </c>
      <c r="D1540" s="141" t="s">
        <v>2173</v>
      </c>
      <c r="E1540" s="141" t="s">
        <v>2096</v>
      </c>
      <c r="F1540" s="141" t="s">
        <v>2097</v>
      </c>
      <c r="G1540" s="141" t="s">
        <v>2377</v>
      </c>
    </row>
    <row r="1541" spans="1:7" x14ac:dyDescent="0.25">
      <c r="A1541" s="141" t="s">
        <v>4557</v>
      </c>
      <c r="B1541" s="141" t="s">
        <v>4558</v>
      </c>
      <c r="C1541" s="141"/>
      <c r="D1541" s="141" t="s">
        <v>4559</v>
      </c>
      <c r="E1541" s="141" t="s">
        <v>2101</v>
      </c>
      <c r="F1541" s="141" t="s">
        <v>4560</v>
      </c>
      <c r="G1541" s="141" t="s">
        <v>3401</v>
      </c>
    </row>
    <row r="1542" spans="1:7" x14ac:dyDescent="0.25">
      <c r="A1542" s="141" t="s">
        <v>4561</v>
      </c>
      <c r="B1542" s="141" t="s">
        <v>4562</v>
      </c>
      <c r="C1542" s="141"/>
      <c r="D1542" s="141" t="s">
        <v>4559</v>
      </c>
      <c r="E1542" s="141" t="s">
        <v>2101</v>
      </c>
      <c r="F1542" s="141" t="s">
        <v>4560</v>
      </c>
      <c r="G1542" s="141" t="s">
        <v>3401</v>
      </c>
    </row>
    <row r="1543" spans="1:7" x14ac:dyDescent="0.25">
      <c r="A1543" s="141" t="s">
        <v>4563</v>
      </c>
      <c r="B1543" s="141" t="s">
        <v>4564</v>
      </c>
      <c r="C1543" s="141"/>
      <c r="D1543" s="141" t="s">
        <v>4559</v>
      </c>
      <c r="E1543" s="141" t="s">
        <v>2101</v>
      </c>
      <c r="F1543" s="141" t="s">
        <v>4560</v>
      </c>
      <c r="G1543" s="141" t="s">
        <v>3401</v>
      </c>
    </row>
    <row r="1544" spans="1:7" x14ac:dyDescent="0.25">
      <c r="A1544" s="141" t="s">
        <v>4565</v>
      </c>
      <c r="B1544" s="141" t="s">
        <v>4566</v>
      </c>
      <c r="C1544" s="141"/>
      <c r="D1544" s="141" t="s">
        <v>4559</v>
      </c>
      <c r="E1544" s="141" t="s">
        <v>2101</v>
      </c>
      <c r="F1544" s="141" t="s">
        <v>4560</v>
      </c>
      <c r="G1544" s="141" t="s">
        <v>3401</v>
      </c>
    </row>
    <row r="1545" spans="1:7" x14ac:dyDescent="0.25">
      <c r="A1545" s="141" t="s">
        <v>4567</v>
      </c>
      <c r="B1545" s="141" t="s">
        <v>4568</v>
      </c>
      <c r="C1545" s="141"/>
      <c r="D1545" s="141" t="s">
        <v>4559</v>
      </c>
      <c r="E1545" s="141" t="s">
        <v>2101</v>
      </c>
      <c r="F1545" s="141" t="s">
        <v>4560</v>
      </c>
      <c r="G1545" s="141" t="s">
        <v>3401</v>
      </c>
    </row>
    <row r="1546" spans="1:7" x14ac:dyDescent="0.25">
      <c r="A1546" s="141" t="s">
        <v>4569</v>
      </c>
      <c r="B1546" s="141" t="s">
        <v>4570</v>
      </c>
      <c r="C1546" s="141"/>
      <c r="D1546" s="141" t="s">
        <v>4559</v>
      </c>
      <c r="E1546" s="141" t="s">
        <v>2101</v>
      </c>
      <c r="F1546" s="141" t="s">
        <v>4560</v>
      </c>
      <c r="G1546" s="141" t="s">
        <v>3401</v>
      </c>
    </row>
    <row r="1547" spans="1:7" x14ac:dyDescent="0.25">
      <c r="A1547" s="141" t="s">
        <v>4571</v>
      </c>
      <c r="B1547" s="141" t="s">
        <v>4572</v>
      </c>
      <c r="C1547" s="141"/>
      <c r="D1547" s="141" t="s">
        <v>4559</v>
      </c>
      <c r="E1547" s="141" t="s">
        <v>2101</v>
      </c>
      <c r="F1547" s="141" t="s">
        <v>4560</v>
      </c>
      <c r="G1547" s="141" t="s">
        <v>3401</v>
      </c>
    </row>
    <row r="1548" spans="1:7" x14ac:dyDescent="0.25">
      <c r="A1548" s="141" t="s">
        <v>4573</v>
      </c>
      <c r="B1548" s="141" t="s">
        <v>4574</v>
      </c>
      <c r="C1548" s="141"/>
      <c r="D1548" s="141" t="s">
        <v>4559</v>
      </c>
      <c r="E1548" s="141" t="s">
        <v>2101</v>
      </c>
      <c r="F1548" s="141" t="s">
        <v>4560</v>
      </c>
      <c r="G1548" s="141" t="s">
        <v>3401</v>
      </c>
    </row>
    <row r="1549" spans="1:7" x14ac:dyDescent="0.25">
      <c r="A1549" s="141" t="s">
        <v>4575</v>
      </c>
      <c r="B1549" s="141" t="s">
        <v>4576</v>
      </c>
      <c r="C1549" s="141"/>
      <c r="D1549" s="141" t="s">
        <v>4559</v>
      </c>
      <c r="E1549" s="141" t="s">
        <v>2101</v>
      </c>
      <c r="F1549" s="141" t="s">
        <v>4560</v>
      </c>
      <c r="G1549" s="141" t="s">
        <v>3401</v>
      </c>
    </row>
    <row r="1550" spans="1:7" x14ac:dyDescent="0.25">
      <c r="A1550" s="141" t="s">
        <v>4577</v>
      </c>
      <c r="B1550" s="141" t="s">
        <v>4578</v>
      </c>
      <c r="C1550" s="141"/>
      <c r="D1550" s="141" t="s">
        <v>4559</v>
      </c>
      <c r="E1550" s="141" t="s">
        <v>2101</v>
      </c>
      <c r="F1550" s="141" t="s">
        <v>4560</v>
      </c>
      <c r="G1550" s="141" t="s">
        <v>3401</v>
      </c>
    </row>
    <row r="1551" spans="1:7" x14ac:dyDescent="0.25">
      <c r="A1551" s="141" t="s">
        <v>4579</v>
      </c>
      <c r="B1551" s="141" t="s">
        <v>4580</v>
      </c>
      <c r="C1551" s="141"/>
      <c r="D1551" s="141" t="s">
        <v>4559</v>
      </c>
      <c r="E1551" s="141" t="s">
        <v>2101</v>
      </c>
      <c r="F1551" s="141" t="s">
        <v>4560</v>
      </c>
      <c r="G1551" s="141" t="s">
        <v>3401</v>
      </c>
    </row>
    <row r="1552" spans="1:7" x14ac:dyDescent="0.25">
      <c r="A1552" s="141" t="s">
        <v>4581</v>
      </c>
      <c r="B1552" s="141" t="s">
        <v>4582</v>
      </c>
      <c r="C1552" s="141"/>
      <c r="D1552" s="141" t="s">
        <v>4559</v>
      </c>
      <c r="E1552" s="141" t="s">
        <v>2101</v>
      </c>
      <c r="F1552" s="141" t="s">
        <v>4560</v>
      </c>
      <c r="G1552" s="141" t="s">
        <v>3401</v>
      </c>
    </row>
    <row r="1553" spans="1:7" x14ac:dyDescent="0.25">
      <c r="A1553" s="141" t="s">
        <v>4583</v>
      </c>
      <c r="B1553" s="141" t="s">
        <v>4584</v>
      </c>
      <c r="C1553" s="141"/>
      <c r="D1553" s="141" t="s">
        <v>4559</v>
      </c>
      <c r="E1553" s="141" t="s">
        <v>2101</v>
      </c>
      <c r="F1553" s="141" t="s">
        <v>4560</v>
      </c>
      <c r="G1553" s="141" t="s">
        <v>3401</v>
      </c>
    </row>
    <row r="1554" spans="1:7" x14ac:dyDescent="0.25">
      <c r="A1554" s="141" t="s">
        <v>93</v>
      </c>
      <c r="B1554" s="141" t="s">
        <v>4585</v>
      </c>
      <c r="C1554" s="141"/>
      <c r="D1554" s="141" t="s">
        <v>4559</v>
      </c>
      <c r="E1554" s="141" t="s">
        <v>2101</v>
      </c>
      <c r="F1554" s="141" t="s">
        <v>4560</v>
      </c>
      <c r="G1554" s="141" t="s">
        <v>3401</v>
      </c>
    </row>
    <row r="1555" spans="1:7" x14ac:dyDescent="0.25">
      <c r="A1555" s="141" t="s">
        <v>4586</v>
      </c>
      <c r="B1555" s="141" t="s">
        <v>4587</v>
      </c>
      <c r="C1555" s="141"/>
      <c r="D1555" s="141" t="s">
        <v>4559</v>
      </c>
      <c r="E1555" s="141" t="s">
        <v>2101</v>
      </c>
      <c r="F1555" s="141" t="s">
        <v>4560</v>
      </c>
      <c r="G1555" s="141" t="s">
        <v>3401</v>
      </c>
    </row>
    <row r="1556" spans="1:7" x14ac:dyDescent="0.25">
      <c r="A1556" s="141" t="s">
        <v>4588</v>
      </c>
      <c r="B1556" s="141" t="s">
        <v>4589</v>
      </c>
      <c r="C1556" s="141"/>
      <c r="D1556" s="141" t="s">
        <v>4559</v>
      </c>
      <c r="E1556" s="141" t="s">
        <v>2101</v>
      </c>
      <c r="F1556" s="141" t="s">
        <v>4560</v>
      </c>
      <c r="G1556" s="141" t="s">
        <v>3401</v>
      </c>
    </row>
    <row r="1557" spans="1:7" x14ac:dyDescent="0.25">
      <c r="A1557" s="141" t="s">
        <v>4590</v>
      </c>
      <c r="B1557" s="141" t="s">
        <v>4591</v>
      </c>
      <c r="C1557" s="141"/>
      <c r="D1557" s="141" t="s">
        <v>4559</v>
      </c>
      <c r="E1557" s="141" t="s">
        <v>2101</v>
      </c>
      <c r="F1557" s="141" t="s">
        <v>4560</v>
      </c>
      <c r="G1557" s="141" t="s">
        <v>3401</v>
      </c>
    </row>
    <row r="1558" spans="1:7" x14ac:dyDescent="0.25">
      <c r="A1558" s="141" t="s">
        <v>4592</v>
      </c>
      <c r="B1558" s="141" t="s">
        <v>4593</v>
      </c>
      <c r="C1558" s="141"/>
      <c r="D1558" s="141" t="s">
        <v>4559</v>
      </c>
      <c r="E1558" s="141" t="s">
        <v>2101</v>
      </c>
      <c r="F1558" s="141" t="s">
        <v>4560</v>
      </c>
      <c r="G1558" s="141" t="s">
        <v>3401</v>
      </c>
    </row>
    <row r="1559" spans="1:7" x14ac:dyDescent="0.25">
      <c r="A1559" s="141" t="s">
        <v>4594</v>
      </c>
      <c r="B1559" s="141" t="s">
        <v>4595</v>
      </c>
      <c r="C1559" s="141"/>
      <c r="D1559" s="141" t="s">
        <v>4559</v>
      </c>
      <c r="E1559" s="141" t="s">
        <v>2101</v>
      </c>
      <c r="F1559" s="141" t="s">
        <v>4560</v>
      </c>
      <c r="G1559" s="141" t="s">
        <v>3401</v>
      </c>
    </row>
    <row r="1560" spans="1:7" x14ac:dyDescent="0.25">
      <c r="A1560" s="141" t="s">
        <v>4596</v>
      </c>
      <c r="B1560" s="141" t="s">
        <v>4597</v>
      </c>
      <c r="C1560" s="141"/>
      <c r="D1560" s="141" t="s">
        <v>4559</v>
      </c>
      <c r="E1560" s="141" t="s">
        <v>2101</v>
      </c>
      <c r="F1560" s="141" t="s">
        <v>4560</v>
      </c>
      <c r="G1560" s="141" t="s">
        <v>3401</v>
      </c>
    </row>
    <row r="1561" spans="1:7" x14ac:dyDescent="0.25">
      <c r="A1561" s="141" t="s">
        <v>4598</v>
      </c>
      <c r="B1561" s="141" t="s">
        <v>4599</v>
      </c>
      <c r="C1561" s="141"/>
      <c r="D1561" s="141" t="s">
        <v>4559</v>
      </c>
      <c r="E1561" s="141" t="s">
        <v>2101</v>
      </c>
      <c r="F1561" s="141" t="s">
        <v>4560</v>
      </c>
      <c r="G1561" s="141" t="s">
        <v>3401</v>
      </c>
    </row>
    <row r="1562" spans="1:7" x14ac:dyDescent="0.25">
      <c r="A1562" s="141" t="s">
        <v>4600</v>
      </c>
      <c r="B1562" s="141" t="s">
        <v>4601</v>
      </c>
      <c r="C1562" s="141"/>
      <c r="D1562" s="141" t="s">
        <v>4559</v>
      </c>
      <c r="E1562" s="141" t="s">
        <v>2101</v>
      </c>
      <c r="F1562" s="141" t="s">
        <v>4560</v>
      </c>
      <c r="G1562" s="141" t="s">
        <v>3401</v>
      </c>
    </row>
    <row r="1563" spans="1:7" x14ac:dyDescent="0.25">
      <c r="A1563" s="141" t="s">
        <v>4602</v>
      </c>
      <c r="B1563" s="141" t="s">
        <v>4603</v>
      </c>
      <c r="C1563" s="141"/>
      <c r="D1563" s="141" t="s">
        <v>4559</v>
      </c>
      <c r="E1563" s="141" t="s">
        <v>2101</v>
      </c>
      <c r="F1563" s="141" t="s">
        <v>4560</v>
      </c>
      <c r="G1563" s="141" t="s">
        <v>3401</v>
      </c>
    </row>
    <row r="1564" spans="1:7" x14ac:dyDescent="0.25">
      <c r="A1564" s="141" t="s">
        <v>4604</v>
      </c>
      <c r="B1564" s="141" t="s">
        <v>4605</v>
      </c>
      <c r="C1564" s="141"/>
      <c r="D1564" s="141" t="s">
        <v>4559</v>
      </c>
      <c r="E1564" s="141" t="s">
        <v>2101</v>
      </c>
      <c r="F1564" s="141" t="s">
        <v>4560</v>
      </c>
      <c r="G1564" s="141" t="s">
        <v>3401</v>
      </c>
    </row>
    <row r="1565" spans="1:7" x14ac:dyDescent="0.25">
      <c r="A1565" s="141" t="s">
        <v>4606</v>
      </c>
      <c r="B1565" s="141" t="s">
        <v>4607</v>
      </c>
      <c r="C1565" s="141"/>
      <c r="D1565" s="141" t="s">
        <v>4559</v>
      </c>
      <c r="E1565" s="141" t="s">
        <v>2101</v>
      </c>
      <c r="F1565" s="141" t="s">
        <v>4560</v>
      </c>
      <c r="G1565" s="141" t="s">
        <v>3401</v>
      </c>
    </row>
    <row r="1566" spans="1:7" x14ac:dyDescent="0.25">
      <c r="A1566" s="141" t="s">
        <v>4608</v>
      </c>
      <c r="B1566" s="141" t="s">
        <v>4609</v>
      </c>
      <c r="C1566" s="141"/>
      <c r="D1566" s="141" t="s">
        <v>4559</v>
      </c>
      <c r="E1566" s="141" t="s">
        <v>2101</v>
      </c>
      <c r="F1566" s="141" t="s">
        <v>4560</v>
      </c>
      <c r="G1566" s="141" t="s">
        <v>3401</v>
      </c>
    </row>
    <row r="1567" spans="1:7" x14ac:dyDescent="0.25">
      <c r="A1567" s="141" t="s">
        <v>4610</v>
      </c>
      <c r="B1567" s="141" t="s">
        <v>4611</v>
      </c>
      <c r="C1567" s="141"/>
      <c r="D1567" s="141" t="s">
        <v>4559</v>
      </c>
      <c r="E1567" s="141" t="s">
        <v>2101</v>
      </c>
      <c r="F1567" s="141" t="s">
        <v>4560</v>
      </c>
      <c r="G1567" s="141" t="s">
        <v>3401</v>
      </c>
    </row>
    <row r="1568" spans="1:7" x14ac:dyDescent="0.25">
      <c r="A1568" s="141" t="s">
        <v>4612</v>
      </c>
      <c r="B1568" s="141" t="s">
        <v>4613</v>
      </c>
      <c r="C1568" s="141"/>
      <c r="D1568" s="141" t="s">
        <v>4559</v>
      </c>
      <c r="E1568" s="141" t="s">
        <v>2101</v>
      </c>
      <c r="F1568" s="141" t="s">
        <v>4560</v>
      </c>
      <c r="G1568" s="141" t="s">
        <v>3401</v>
      </c>
    </row>
    <row r="1569" spans="1:7" x14ac:dyDescent="0.25">
      <c r="A1569" s="141" t="s">
        <v>4614</v>
      </c>
      <c r="B1569" s="141" t="s">
        <v>4615</v>
      </c>
      <c r="C1569" s="141"/>
      <c r="D1569" s="141" t="s">
        <v>4559</v>
      </c>
      <c r="E1569" s="141" t="s">
        <v>2101</v>
      </c>
      <c r="F1569" s="141" t="s">
        <v>4560</v>
      </c>
      <c r="G1569" s="141" t="s">
        <v>3401</v>
      </c>
    </row>
    <row r="1570" spans="1:7" x14ac:dyDescent="0.25">
      <c r="A1570" s="141" t="s">
        <v>4616</v>
      </c>
      <c r="B1570" s="141" t="s">
        <v>4617</v>
      </c>
      <c r="C1570" s="141"/>
      <c r="D1570" s="141" t="s">
        <v>4559</v>
      </c>
      <c r="E1570" s="141" t="s">
        <v>2101</v>
      </c>
      <c r="F1570" s="141" t="s">
        <v>4560</v>
      </c>
      <c r="G1570" s="141" t="s">
        <v>3401</v>
      </c>
    </row>
    <row r="1571" spans="1:7" x14ac:dyDescent="0.25">
      <c r="A1571" s="141" t="s">
        <v>4618</v>
      </c>
      <c r="B1571" s="141" t="s">
        <v>4619</v>
      </c>
      <c r="C1571" s="141"/>
      <c r="D1571" s="141" t="s">
        <v>4559</v>
      </c>
      <c r="E1571" s="141" t="s">
        <v>2101</v>
      </c>
      <c r="F1571" s="141" t="s">
        <v>4560</v>
      </c>
      <c r="G1571" s="141" t="s">
        <v>3401</v>
      </c>
    </row>
    <row r="1572" spans="1:7" x14ac:dyDescent="0.25">
      <c r="A1572" s="141" t="s">
        <v>4620</v>
      </c>
      <c r="B1572" s="141" t="s">
        <v>4621</v>
      </c>
      <c r="C1572" s="141"/>
      <c r="D1572" s="141" t="s">
        <v>4559</v>
      </c>
      <c r="E1572" s="141" t="s">
        <v>2101</v>
      </c>
      <c r="F1572" s="141" t="s">
        <v>4560</v>
      </c>
      <c r="G1572" s="141" t="s">
        <v>3401</v>
      </c>
    </row>
    <row r="1573" spans="1:7" x14ac:dyDescent="0.25">
      <c r="A1573" s="141" t="s">
        <v>4622</v>
      </c>
      <c r="B1573" s="141" t="s">
        <v>4623</v>
      </c>
      <c r="C1573" s="141"/>
      <c r="D1573" s="141" t="s">
        <v>4559</v>
      </c>
      <c r="E1573" s="141" t="s">
        <v>2101</v>
      </c>
      <c r="F1573" s="141" t="s">
        <v>4560</v>
      </c>
      <c r="G1573" s="141" t="s">
        <v>3401</v>
      </c>
    </row>
    <row r="1574" spans="1:7" x14ac:dyDescent="0.25">
      <c r="A1574" s="141" t="s">
        <v>4624</v>
      </c>
      <c r="B1574" s="141" t="s">
        <v>4625</v>
      </c>
      <c r="C1574" s="141"/>
      <c r="D1574" s="141" t="s">
        <v>4559</v>
      </c>
      <c r="E1574" s="141" t="s">
        <v>2101</v>
      </c>
      <c r="F1574" s="141" t="s">
        <v>4560</v>
      </c>
      <c r="G1574" s="141" t="s">
        <v>3401</v>
      </c>
    </row>
    <row r="1575" spans="1:7" x14ac:dyDescent="0.25">
      <c r="A1575" s="141" t="s">
        <v>4626</v>
      </c>
      <c r="B1575" s="141" t="s">
        <v>4627</v>
      </c>
      <c r="C1575" s="141"/>
      <c r="D1575" s="141" t="s">
        <v>4559</v>
      </c>
      <c r="E1575" s="141" t="s">
        <v>2101</v>
      </c>
      <c r="F1575" s="141" t="s">
        <v>4560</v>
      </c>
      <c r="G1575" s="141" t="s">
        <v>3401</v>
      </c>
    </row>
    <row r="1576" spans="1:7" x14ac:dyDescent="0.25">
      <c r="A1576" s="141" t="s">
        <v>4628</v>
      </c>
      <c r="B1576" s="141" t="s">
        <v>4629</v>
      </c>
      <c r="C1576" s="141"/>
      <c r="D1576" s="141" t="s">
        <v>4559</v>
      </c>
      <c r="E1576" s="141" t="s">
        <v>2101</v>
      </c>
      <c r="F1576" s="141" t="s">
        <v>4560</v>
      </c>
      <c r="G1576" s="141" t="s">
        <v>3401</v>
      </c>
    </row>
    <row r="1577" spans="1:7" x14ac:dyDescent="0.25">
      <c r="A1577" s="141" t="s">
        <v>4630</v>
      </c>
      <c r="B1577" s="141" t="s">
        <v>4631</v>
      </c>
      <c r="C1577" s="141"/>
      <c r="D1577" s="141" t="s">
        <v>4559</v>
      </c>
      <c r="E1577" s="141" t="s">
        <v>2101</v>
      </c>
      <c r="F1577" s="141" t="s">
        <v>4560</v>
      </c>
      <c r="G1577" s="141" t="s">
        <v>3401</v>
      </c>
    </row>
    <row r="1578" spans="1:7" x14ac:dyDescent="0.25">
      <c r="A1578" s="141" t="s">
        <v>4632</v>
      </c>
      <c r="B1578" s="141" t="s">
        <v>4633</v>
      </c>
      <c r="C1578" s="141"/>
      <c r="D1578" s="141" t="s">
        <v>4559</v>
      </c>
      <c r="E1578" s="141" t="s">
        <v>2101</v>
      </c>
      <c r="F1578" s="141" t="s">
        <v>4560</v>
      </c>
      <c r="G1578" s="141" t="s">
        <v>3401</v>
      </c>
    </row>
    <row r="1579" spans="1:7" x14ac:dyDescent="0.25">
      <c r="A1579" s="141" t="s">
        <v>4634</v>
      </c>
      <c r="B1579" s="141" t="s">
        <v>4635</v>
      </c>
      <c r="C1579" s="141"/>
      <c r="D1579" s="141" t="s">
        <v>4559</v>
      </c>
      <c r="E1579" s="141" t="s">
        <v>2101</v>
      </c>
      <c r="F1579" s="141" t="s">
        <v>4560</v>
      </c>
      <c r="G1579" s="141" t="s">
        <v>3401</v>
      </c>
    </row>
    <row r="1580" spans="1:7" x14ac:dyDescent="0.25">
      <c r="A1580" s="141" t="s">
        <v>4636</v>
      </c>
      <c r="B1580" s="141" t="s">
        <v>4637</v>
      </c>
      <c r="C1580" s="141"/>
      <c r="D1580" s="141" t="s">
        <v>4559</v>
      </c>
      <c r="E1580" s="141" t="s">
        <v>2101</v>
      </c>
      <c r="F1580" s="141" t="s">
        <v>4560</v>
      </c>
      <c r="G1580" s="141" t="s">
        <v>3401</v>
      </c>
    </row>
    <row r="1581" spans="1:7" x14ac:dyDescent="0.25">
      <c r="A1581" s="141" t="s">
        <v>4638</v>
      </c>
      <c r="B1581" s="141" t="s">
        <v>4639</v>
      </c>
      <c r="C1581" s="141"/>
      <c r="D1581" s="141" t="s">
        <v>4559</v>
      </c>
      <c r="E1581" s="141" t="s">
        <v>2101</v>
      </c>
      <c r="F1581" s="141" t="s">
        <v>4560</v>
      </c>
      <c r="G1581" s="141" t="s">
        <v>3401</v>
      </c>
    </row>
    <row r="1582" spans="1:7" x14ac:dyDescent="0.25">
      <c r="A1582" s="141" t="s">
        <v>4640</v>
      </c>
      <c r="B1582" s="141" t="s">
        <v>4641</v>
      </c>
      <c r="C1582" s="141"/>
      <c r="D1582" s="141" t="s">
        <v>4559</v>
      </c>
      <c r="E1582" s="141" t="s">
        <v>2101</v>
      </c>
      <c r="F1582" s="141" t="s">
        <v>4560</v>
      </c>
      <c r="G1582" s="141" t="s">
        <v>3401</v>
      </c>
    </row>
    <row r="1583" spans="1:7" x14ac:dyDescent="0.25">
      <c r="A1583" s="141" t="s">
        <v>4642</v>
      </c>
      <c r="B1583" s="141" t="s">
        <v>4643</v>
      </c>
      <c r="C1583" s="141"/>
      <c r="D1583" s="141" t="s">
        <v>4559</v>
      </c>
      <c r="E1583" s="141" t="s">
        <v>2101</v>
      </c>
      <c r="F1583" s="141" t="s">
        <v>4560</v>
      </c>
      <c r="G1583" s="141" t="s">
        <v>3401</v>
      </c>
    </row>
    <row r="1584" spans="1:7" x14ac:dyDescent="0.25">
      <c r="A1584" s="141" t="s">
        <v>4644</v>
      </c>
      <c r="B1584" s="141" t="s">
        <v>4645</v>
      </c>
      <c r="C1584" s="141"/>
      <c r="D1584" s="141" t="s">
        <v>4559</v>
      </c>
      <c r="E1584" s="141" t="s">
        <v>2101</v>
      </c>
      <c r="F1584" s="141" t="s">
        <v>4560</v>
      </c>
      <c r="G1584" s="141" t="s">
        <v>3401</v>
      </c>
    </row>
    <row r="1585" spans="1:7" x14ac:dyDescent="0.25">
      <c r="A1585" s="141" t="s">
        <v>428</v>
      </c>
      <c r="B1585" s="141" t="s">
        <v>2101</v>
      </c>
      <c r="C1585" s="141"/>
      <c r="D1585" s="141" t="s">
        <v>2095</v>
      </c>
      <c r="E1585" s="141" t="s">
        <v>2101</v>
      </c>
      <c r="F1585" s="141" t="s">
        <v>4646</v>
      </c>
      <c r="G1585" s="141" t="s">
        <v>2098</v>
      </c>
    </row>
    <row r="1586" spans="1:7" x14ac:dyDescent="0.25">
      <c r="A1586" s="141" t="s">
        <v>4647</v>
      </c>
      <c r="B1586" s="141" t="s">
        <v>2101</v>
      </c>
      <c r="C1586" s="141"/>
      <c r="D1586" s="141" t="s">
        <v>2173</v>
      </c>
      <c r="E1586" s="141" t="s">
        <v>2101</v>
      </c>
      <c r="F1586" s="141" t="s">
        <v>4646</v>
      </c>
      <c r="G1586" s="141" t="s">
        <v>2291</v>
      </c>
    </row>
    <row r="1587" spans="1:7" x14ac:dyDescent="0.25">
      <c r="A1587" s="141" t="s">
        <v>4648</v>
      </c>
      <c r="B1587" s="141" t="s">
        <v>2101</v>
      </c>
      <c r="C1587" s="141"/>
      <c r="D1587" s="141" t="s">
        <v>2095</v>
      </c>
      <c r="E1587" s="141" t="s">
        <v>2101</v>
      </c>
      <c r="F1587" s="141" t="s">
        <v>4646</v>
      </c>
      <c r="G1587" s="141" t="s">
        <v>2098</v>
      </c>
    </row>
    <row r="1588" spans="1:7" x14ac:dyDescent="0.25">
      <c r="A1588" s="141" t="s">
        <v>450</v>
      </c>
      <c r="B1588" s="141" t="s">
        <v>2101</v>
      </c>
      <c r="C1588" s="141"/>
      <c r="D1588" s="141" t="s">
        <v>2173</v>
      </c>
      <c r="E1588" s="141" t="s">
        <v>2101</v>
      </c>
      <c r="F1588" s="141" t="s">
        <v>4646</v>
      </c>
      <c r="G1588" s="141" t="s">
        <v>2174</v>
      </c>
    </row>
    <row r="1589" spans="1:7" x14ac:dyDescent="0.25">
      <c r="A1589" s="141" t="s">
        <v>4649</v>
      </c>
      <c r="B1589" s="141" t="s">
        <v>2101</v>
      </c>
      <c r="C1589" s="141"/>
      <c r="D1589" s="141" t="s">
        <v>2173</v>
      </c>
      <c r="E1589" s="141" t="s">
        <v>2101</v>
      </c>
      <c r="F1589" s="141" t="s">
        <v>4646</v>
      </c>
      <c r="G1589" s="141" t="s">
        <v>4650</v>
      </c>
    </row>
    <row r="1590" spans="1:7" x14ac:dyDescent="0.25">
      <c r="A1590" s="141" t="s">
        <v>4651</v>
      </c>
      <c r="B1590" s="141" t="s">
        <v>2101</v>
      </c>
      <c r="C1590" s="141"/>
      <c r="D1590" s="141" t="s">
        <v>2095</v>
      </c>
      <c r="E1590" s="141" t="s">
        <v>2101</v>
      </c>
      <c r="F1590" s="141" t="s">
        <v>4646</v>
      </c>
      <c r="G1590" s="141" t="s">
        <v>2098</v>
      </c>
    </row>
    <row r="1591" spans="1:7" x14ac:dyDescent="0.25">
      <c r="A1591" s="141" t="s">
        <v>454</v>
      </c>
      <c r="B1591" s="141" t="s">
        <v>2101</v>
      </c>
      <c r="C1591" s="141"/>
      <c r="D1591" s="141" t="s">
        <v>2173</v>
      </c>
      <c r="E1591" s="141" t="s">
        <v>2101</v>
      </c>
      <c r="F1591" s="141" t="s">
        <v>4646</v>
      </c>
      <c r="G1591" s="141" t="s">
        <v>2377</v>
      </c>
    </row>
    <row r="1592" spans="1:7" x14ac:dyDescent="0.25">
      <c r="A1592" s="141" t="s">
        <v>4652</v>
      </c>
      <c r="B1592" s="141" t="s">
        <v>2101</v>
      </c>
      <c r="C1592" s="141"/>
      <c r="D1592" s="141" t="s">
        <v>2095</v>
      </c>
      <c r="E1592" s="141" t="s">
        <v>2101</v>
      </c>
      <c r="F1592" s="141" t="s">
        <v>4646</v>
      </c>
      <c r="G1592" s="141" t="s">
        <v>2098</v>
      </c>
    </row>
    <row r="1593" spans="1:7" x14ac:dyDescent="0.25">
      <c r="A1593" s="141" t="s">
        <v>457</v>
      </c>
      <c r="B1593" s="141" t="s">
        <v>2101</v>
      </c>
      <c r="C1593" s="141"/>
      <c r="D1593" s="141" t="s">
        <v>2173</v>
      </c>
      <c r="E1593" s="141" t="s">
        <v>2101</v>
      </c>
      <c r="F1593" s="141" t="s">
        <v>4646</v>
      </c>
      <c r="G1593" s="141" t="s">
        <v>2377</v>
      </c>
    </row>
    <row r="1594" spans="1:7" x14ac:dyDescent="0.25">
      <c r="A1594" s="141" t="s">
        <v>4653</v>
      </c>
      <c r="B1594" s="141" t="s">
        <v>2101</v>
      </c>
      <c r="C1594" s="141"/>
      <c r="D1594" s="141" t="s">
        <v>2173</v>
      </c>
      <c r="E1594" s="141" t="s">
        <v>2101</v>
      </c>
      <c r="F1594" s="141" t="s">
        <v>4646</v>
      </c>
      <c r="G1594" s="141" t="s">
        <v>4650</v>
      </c>
    </row>
    <row r="1595" spans="1:7" x14ac:dyDescent="0.25">
      <c r="A1595" s="141" t="s">
        <v>4654</v>
      </c>
      <c r="B1595" s="141" t="s">
        <v>2101</v>
      </c>
      <c r="C1595" s="141"/>
      <c r="D1595" s="141" t="s">
        <v>2173</v>
      </c>
      <c r="E1595" s="141" t="s">
        <v>2101</v>
      </c>
      <c r="F1595" s="141" t="s">
        <v>4646</v>
      </c>
      <c r="G1595" s="141" t="s">
        <v>4650</v>
      </c>
    </row>
    <row r="1596" spans="1:7" x14ac:dyDescent="0.25">
      <c r="A1596" s="141" t="s">
        <v>4655</v>
      </c>
      <c r="B1596" s="141" t="s">
        <v>2101</v>
      </c>
      <c r="C1596" s="141"/>
      <c r="D1596" s="141" t="s">
        <v>2173</v>
      </c>
      <c r="E1596" s="141" t="s">
        <v>2101</v>
      </c>
      <c r="F1596" s="141" t="s">
        <v>4646</v>
      </c>
      <c r="G1596" s="141" t="s">
        <v>4650</v>
      </c>
    </row>
    <row r="1597" spans="1:7" x14ac:dyDescent="0.25">
      <c r="A1597" s="141" t="s">
        <v>4656</v>
      </c>
      <c r="B1597" s="141" t="s">
        <v>2101</v>
      </c>
      <c r="C1597" s="141"/>
      <c r="D1597" s="141" t="s">
        <v>2095</v>
      </c>
      <c r="E1597" s="141" t="s">
        <v>2101</v>
      </c>
      <c r="F1597" s="141" t="s">
        <v>4646</v>
      </c>
      <c r="G1597" s="141" t="s">
        <v>2098</v>
      </c>
    </row>
    <row r="1598" spans="1:7" x14ac:dyDescent="0.25">
      <c r="A1598" s="141" t="s">
        <v>4657</v>
      </c>
      <c r="B1598" s="141" t="s">
        <v>2101</v>
      </c>
      <c r="C1598" s="141"/>
      <c r="D1598" s="141" t="s">
        <v>2173</v>
      </c>
      <c r="E1598" s="141" t="s">
        <v>2101</v>
      </c>
      <c r="F1598" s="141" t="s">
        <v>4646</v>
      </c>
      <c r="G1598" s="141" t="s">
        <v>2174</v>
      </c>
    </row>
    <row r="1599" spans="1:7" x14ac:dyDescent="0.25">
      <c r="A1599" s="141" t="s">
        <v>4658</v>
      </c>
      <c r="B1599" s="141" t="s">
        <v>2101</v>
      </c>
      <c r="C1599" s="141"/>
      <c r="D1599" s="141" t="s">
        <v>2108</v>
      </c>
      <c r="E1599" s="141" t="s">
        <v>2101</v>
      </c>
      <c r="F1599" s="141" t="s">
        <v>4646</v>
      </c>
      <c r="G1599" s="141" t="s">
        <v>2109</v>
      </c>
    </row>
    <row r="1600" spans="1:7" x14ac:dyDescent="0.25">
      <c r="A1600" s="141" t="s">
        <v>432</v>
      </c>
      <c r="B1600" s="141" t="s">
        <v>2101</v>
      </c>
      <c r="C1600" s="141"/>
      <c r="D1600" s="141" t="s">
        <v>2095</v>
      </c>
      <c r="E1600" s="141" t="s">
        <v>2101</v>
      </c>
      <c r="F1600" s="141" t="s">
        <v>4646</v>
      </c>
      <c r="G1600" s="141" t="s">
        <v>2098</v>
      </c>
    </row>
    <row r="1601" spans="1:7" x14ac:dyDescent="0.25">
      <c r="A1601" s="141" t="s">
        <v>4659</v>
      </c>
      <c r="B1601" s="141" t="s">
        <v>2101</v>
      </c>
      <c r="C1601" s="141"/>
      <c r="D1601" s="141" t="s">
        <v>2173</v>
      </c>
      <c r="E1601" s="141" t="s">
        <v>2101</v>
      </c>
      <c r="F1601" s="141" t="s">
        <v>4646</v>
      </c>
      <c r="G1601" s="141" t="s">
        <v>2174</v>
      </c>
    </row>
    <row r="1602" spans="1:7" x14ac:dyDescent="0.25">
      <c r="A1602" s="141" t="s">
        <v>435</v>
      </c>
      <c r="B1602" s="141" t="s">
        <v>2101</v>
      </c>
      <c r="C1602" s="141"/>
      <c r="D1602" s="141" t="s">
        <v>2095</v>
      </c>
      <c r="E1602" s="141" t="s">
        <v>2101</v>
      </c>
      <c r="F1602" s="141" t="s">
        <v>4646</v>
      </c>
      <c r="G1602" s="141" t="s">
        <v>2098</v>
      </c>
    </row>
    <row r="1603" spans="1:7" x14ac:dyDescent="0.25">
      <c r="A1603" s="141" t="s">
        <v>4660</v>
      </c>
      <c r="B1603" s="141" t="s">
        <v>2101</v>
      </c>
      <c r="C1603" s="141"/>
      <c r="D1603" s="141" t="s">
        <v>2173</v>
      </c>
      <c r="E1603" s="141" t="s">
        <v>2101</v>
      </c>
      <c r="F1603" s="141" t="s">
        <v>4646</v>
      </c>
      <c r="G1603" s="141" t="s">
        <v>2174</v>
      </c>
    </row>
    <row r="1604" spans="1:7" x14ac:dyDescent="0.25">
      <c r="A1604" s="141" t="s">
        <v>463</v>
      </c>
      <c r="B1604" s="141" t="s">
        <v>2101</v>
      </c>
      <c r="C1604" s="141"/>
      <c r="D1604" s="141" t="s">
        <v>2173</v>
      </c>
      <c r="E1604" s="141" t="s">
        <v>2101</v>
      </c>
      <c r="F1604" s="141" t="s">
        <v>4646</v>
      </c>
      <c r="G1604" s="141" t="s">
        <v>4650</v>
      </c>
    </row>
    <row r="1605" spans="1:7" x14ac:dyDescent="0.25">
      <c r="A1605" s="141" t="s">
        <v>460</v>
      </c>
      <c r="B1605" s="141" t="s">
        <v>2101</v>
      </c>
      <c r="C1605" s="141"/>
      <c r="D1605" s="141" t="s">
        <v>2173</v>
      </c>
      <c r="E1605" s="141" t="s">
        <v>2101</v>
      </c>
      <c r="F1605" s="141" t="s">
        <v>4646</v>
      </c>
      <c r="G1605" s="141" t="s">
        <v>2377</v>
      </c>
    </row>
    <row r="1606" spans="1:7" x14ac:dyDescent="0.25">
      <c r="A1606" s="141" t="s">
        <v>4661</v>
      </c>
      <c r="B1606" s="141" t="s">
        <v>2101</v>
      </c>
      <c r="C1606" s="141"/>
      <c r="D1606" s="141" t="s">
        <v>2173</v>
      </c>
      <c r="E1606" s="141" t="s">
        <v>2101</v>
      </c>
      <c r="F1606" s="141" t="s">
        <v>4646</v>
      </c>
      <c r="G1606" s="141" t="s">
        <v>3455</v>
      </c>
    </row>
    <row r="1607" spans="1:7" x14ac:dyDescent="0.25">
      <c r="A1607" s="141" t="s">
        <v>398</v>
      </c>
      <c r="B1607" s="141" t="s">
        <v>2101</v>
      </c>
      <c r="C1607" s="141"/>
      <c r="D1607" s="141" t="s">
        <v>2336</v>
      </c>
      <c r="E1607" s="141" t="s">
        <v>2101</v>
      </c>
      <c r="F1607" s="141" t="s">
        <v>4646</v>
      </c>
      <c r="G1607" s="141" t="s">
        <v>2337</v>
      </c>
    </row>
    <row r="1608" spans="1:7" x14ac:dyDescent="0.25">
      <c r="A1608" s="141" t="s">
        <v>4662</v>
      </c>
      <c r="B1608" s="141" t="s">
        <v>2101</v>
      </c>
      <c r="C1608" s="141"/>
      <c r="D1608" s="141" t="s">
        <v>2108</v>
      </c>
      <c r="E1608" s="141" t="s">
        <v>2101</v>
      </c>
      <c r="F1608" s="141" t="s">
        <v>4646</v>
      </c>
      <c r="G1608" s="141" t="s">
        <v>2109</v>
      </c>
    </row>
    <row r="1609" spans="1:7" x14ac:dyDescent="0.25">
      <c r="A1609" s="141" t="s">
        <v>4663</v>
      </c>
      <c r="B1609" s="141" t="s">
        <v>2101</v>
      </c>
      <c r="C1609" s="141"/>
      <c r="D1609" s="141" t="s">
        <v>2095</v>
      </c>
      <c r="E1609" s="141" t="s">
        <v>2101</v>
      </c>
      <c r="F1609" s="141" t="s">
        <v>4646</v>
      </c>
      <c r="G1609" s="141" t="s">
        <v>2098</v>
      </c>
    </row>
    <row r="1610" spans="1:7" x14ac:dyDescent="0.25">
      <c r="A1610" s="141" t="s">
        <v>4664</v>
      </c>
      <c r="B1610" s="141" t="s">
        <v>2101</v>
      </c>
      <c r="C1610" s="141"/>
      <c r="D1610" s="141" t="s">
        <v>2095</v>
      </c>
      <c r="E1610" s="141" t="s">
        <v>2101</v>
      </c>
      <c r="F1610" s="141" t="s">
        <v>4646</v>
      </c>
      <c r="G1610" s="141" t="s">
        <v>2098</v>
      </c>
    </row>
    <row r="1611" spans="1:7" x14ac:dyDescent="0.25">
      <c r="A1611" s="141" t="s">
        <v>467</v>
      </c>
      <c r="B1611" s="141" t="s">
        <v>2101</v>
      </c>
      <c r="C1611" s="141"/>
      <c r="D1611" s="141" t="s">
        <v>2173</v>
      </c>
      <c r="E1611" s="141" t="s">
        <v>2101</v>
      </c>
      <c r="F1611" s="141" t="s">
        <v>4646</v>
      </c>
      <c r="G1611" s="141" t="s">
        <v>2377</v>
      </c>
    </row>
    <row r="1612" spans="1:7" x14ac:dyDescent="0.25">
      <c r="A1612" s="141" t="s">
        <v>4665</v>
      </c>
      <c r="B1612" s="141" t="s">
        <v>2101</v>
      </c>
      <c r="C1612" s="141"/>
      <c r="D1612" s="141" t="s">
        <v>2095</v>
      </c>
      <c r="E1612" s="141" t="s">
        <v>2101</v>
      </c>
      <c r="F1612" s="141" t="s">
        <v>4646</v>
      </c>
      <c r="G1612" s="141" t="s">
        <v>2098</v>
      </c>
    </row>
    <row r="1613" spans="1:7" x14ac:dyDescent="0.25">
      <c r="A1613" s="141" t="s">
        <v>4666</v>
      </c>
      <c r="B1613" s="141" t="s">
        <v>2101</v>
      </c>
      <c r="C1613" s="141"/>
      <c r="D1613" s="141" t="s">
        <v>2173</v>
      </c>
      <c r="E1613" s="141" t="s">
        <v>2101</v>
      </c>
      <c r="F1613" s="141" t="s">
        <v>4646</v>
      </c>
      <c r="G1613" s="141" t="s">
        <v>2174</v>
      </c>
    </row>
    <row r="1614" spans="1:7" x14ac:dyDescent="0.25">
      <c r="A1614" s="141" t="s">
        <v>470</v>
      </c>
      <c r="B1614" s="141" t="s">
        <v>2101</v>
      </c>
      <c r="C1614" s="141"/>
      <c r="D1614" s="141" t="s">
        <v>2173</v>
      </c>
      <c r="E1614" s="141" t="s">
        <v>2101</v>
      </c>
      <c r="F1614" s="141" t="s">
        <v>4646</v>
      </c>
      <c r="G1614" s="141" t="s">
        <v>4650</v>
      </c>
    </row>
    <row r="1615" spans="1:7" x14ac:dyDescent="0.25">
      <c r="A1615" s="141" t="s">
        <v>4667</v>
      </c>
      <c r="B1615" s="141" t="s">
        <v>2101</v>
      </c>
      <c r="C1615" s="141"/>
      <c r="D1615" s="141" t="s">
        <v>2095</v>
      </c>
      <c r="E1615" s="141" t="s">
        <v>2101</v>
      </c>
      <c r="F1615" s="141" t="s">
        <v>4646</v>
      </c>
      <c r="G1615" s="141" t="s">
        <v>2098</v>
      </c>
    </row>
    <row r="1616" spans="1:7" x14ac:dyDescent="0.25">
      <c r="A1616" s="141" t="s">
        <v>4668</v>
      </c>
      <c r="B1616" s="141" t="s">
        <v>2101</v>
      </c>
      <c r="C1616" s="141"/>
      <c r="D1616" s="141" t="s">
        <v>2095</v>
      </c>
      <c r="E1616" s="141" t="s">
        <v>2101</v>
      </c>
      <c r="F1616" s="141" t="s">
        <v>4646</v>
      </c>
      <c r="G1616" s="141" t="s">
        <v>2098</v>
      </c>
    </row>
    <row r="1617" spans="1:7" x14ac:dyDescent="0.25">
      <c r="A1617" s="141" t="s">
        <v>474</v>
      </c>
      <c r="B1617" s="141" t="s">
        <v>2101</v>
      </c>
      <c r="C1617" s="141"/>
      <c r="D1617" s="141" t="s">
        <v>2173</v>
      </c>
      <c r="E1617" s="141" t="s">
        <v>2101</v>
      </c>
      <c r="F1617" s="141" t="s">
        <v>4646</v>
      </c>
      <c r="G1617" s="141" t="s">
        <v>2291</v>
      </c>
    </row>
    <row r="1618" spans="1:7" x14ac:dyDescent="0.25">
      <c r="A1618" s="141" t="s">
        <v>4669</v>
      </c>
      <c r="B1618" s="141" t="s">
        <v>2101</v>
      </c>
      <c r="C1618" s="141"/>
      <c r="D1618" s="141" t="s">
        <v>2108</v>
      </c>
      <c r="E1618" s="141" t="s">
        <v>2101</v>
      </c>
      <c r="F1618" s="141" t="s">
        <v>4646</v>
      </c>
      <c r="G1618" s="141" t="s">
        <v>2109</v>
      </c>
    </row>
    <row r="1619" spans="1:7" x14ac:dyDescent="0.25">
      <c r="A1619" s="141" t="s">
        <v>4670</v>
      </c>
      <c r="B1619" s="141" t="s">
        <v>2101</v>
      </c>
      <c r="C1619" s="141"/>
      <c r="D1619" s="141" t="s">
        <v>2095</v>
      </c>
      <c r="E1619" s="141" t="s">
        <v>2101</v>
      </c>
      <c r="F1619" s="141" t="s">
        <v>4646</v>
      </c>
      <c r="G1619" s="141" t="s">
        <v>2098</v>
      </c>
    </row>
    <row r="1620" spans="1:7" x14ac:dyDescent="0.25">
      <c r="A1620" s="141" t="s">
        <v>478</v>
      </c>
      <c r="B1620" s="141" t="s">
        <v>2101</v>
      </c>
      <c r="C1620" s="141"/>
      <c r="D1620" s="141" t="s">
        <v>2173</v>
      </c>
      <c r="E1620" s="141" t="s">
        <v>2101</v>
      </c>
      <c r="F1620" s="141" t="s">
        <v>4646</v>
      </c>
      <c r="G1620" s="141" t="s">
        <v>2377</v>
      </c>
    </row>
    <row r="1621" spans="1:7" x14ac:dyDescent="0.25">
      <c r="A1621" s="141" t="s">
        <v>4671</v>
      </c>
      <c r="B1621" s="141" t="s">
        <v>2101</v>
      </c>
      <c r="C1621" s="141"/>
      <c r="D1621" s="141" t="s">
        <v>2095</v>
      </c>
      <c r="E1621" s="141" t="s">
        <v>2101</v>
      </c>
      <c r="F1621" s="141" t="s">
        <v>4646</v>
      </c>
      <c r="G1621" s="141" t="s">
        <v>2098</v>
      </c>
    </row>
    <row r="1622" spans="1:7" x14ac:dyDescent="0.25">
      <c r="A1622" s="141" t="s">
        <v>4672</v>
      </c>
      <c r="B1622" s="141" t="s">
        <v>2101</v>
      </c>
      <c r="C1622" s="141"/>
      <c r="D1622" s="141" t="s">
        <v>2336</v>
      </c>
      <c r="E1622" s="141" t="s">
        <v>2101</v>
      </c>
      <c r="F1622" s="141" t="s">
        <v>4646</v>
      </c>
      <c r="G1622" s="141" t="s">
        <v>2337</v>
      </c>
    </row>
    <row r="1623" spans="1:7" x14ac:dyDescent="0.25">
      <c r="A1623" s="141" t="s">
        <v>4673</v>
      </c>
      <c r="B1623" s="141" t="s">
        <v>2101</v>
      </c>
      <c r="C1623" s="141"/>
      <c r="D1623" s="141" t="s">
        <v>2173</v>
      </c>
      <c r="E1623" s="141" t="s">
        <v>2101</v>
      </c>
      <c r="F1623" s="141" t="s">
        <v>4646</v>
      </c>
      <c r="G1623" s="141" t="s">
        <v>2377</v>
      </c>
    </row>
    <row r="1624" spans="1:7" x14ac:dyDescent="0.25">
      <c r="A1624" s="141" t="s">
        <v>4674</v>
      </c>
      <c r="B1624" s="141" t="s">
        <v>2101</v>
      </c>
      <c r="C1624" s="141"/>
      <c r="D1624" s="141" t="s">
        <v>2152</v>
      </c>
      <c r="E1624" s="141" t="s">
        <v>2101</v>
      </c>
      <c r="F1624" s="141" t="s">
        <v>4646</v>
      </c>
      <c r="G1624" s="141" t="s">
        <v>2153</v>
      </c>
    </row>
    <row r="1625" spans="1:7" x14ac:dyDescent="0.25">
      <c r="A1625" s="141" t="s">
        <v>4675</v>
      </c>
      <c r="B1625" s="141" t="s">
        <v>2101</v>
      </c>
      <c r="C1625" s="141"/>
      <c r="D1625" s="141" t="s">
        <v>2108</v>
      </c>
      <c r="E1625" s="141" t="s">
        <v>2101</v>
      </c>
      <c r="F1625" s="141" t="s">
        <v>4646</v>
      </c>
      <c r="G1625" s="141" t="s">
        <v>2109</v>
      </c>
    </row>
    <row r="1626" spans="1:7" x14ac:dyDescent="0.25">
      <c r="A1626" s="141" t="s">
        <v>4676</v>
      </c>
      <c r="B1626" s="141" t="s">
        <v>2101</v>
      </c>
      <c r="C1626" s="141"/>
      <c r="D1626" s="141" t="s">
        <v>2173</v>
      </c>
      <c r="E1626" s="141" t="s">
        <v>2101</v>
      </c>
      <c r="F1626" s="141" t="s">
        <v>4646</v>
      </c>
      <c r="G1626" s="141" t="s">
        <v>3408</v>
      </c>
    </row>
    <row r="1627" spans="1:7" x14ac:dyDescent="0.25">
      <c r="A1627" s="141" t="s">
        <v>4677</v>
      </c>
      <c r="B1627" s="141" t="s">
        <v>2101</v>
      </c>
      <c r="C1627" s="141"/>
      <c r="D1627" s="141" t="s">
        <v>2108</v>
      </c>
      <c r="E1627" s="141" t="s">
        <v>2101</v>
      </c>
      <c r="F1627" s="141" t="s">
        <v>4646</v>
      </c>
      <c r="G1627" s="141" t="s">
        <v>2109</v>
      </c>
    </row>
    <row r="1628" spans="1:7" x14ac:dyDescent="0.25">
      <c r="A1628" s="141" t="s">
        <v>438</v>
      </c>
      <c r="B1628" s="141" t="s">
        <v>2101</v>
      </c>
      <c r="C1628" s="141"/>
      <c r="D1628" s="141" t="s">
        <v>2095</v>
      </c>
      <c r="E1628" s="141" t="s">
        <v>2101</v>
      </c>
      <c r="F1628" s="141" t="s">
        <v>4646</v>
      </c>
      <c r="G1628" s="141" t="s">
        <v>2098</v>
      </c>
    </row>
    <row r="1629" spans="1:7" x14ac:dyDescent="0.25">
      <c r="A1629" s="141" t="s">
        <v>4678</v>
      </c>
      <c r="B1629" s="141" t="s">
        <v>2101</v>
      </c>
      <c r="C1629" s="141"/>
      <c r="D1629" s="141" t="s">
        <v>2095</v>
      </c>
      <c r="E1629" s="141" t="s">
        <v>2101</v>
      </c>
      <c r="F1629" s="141" t="s">
        <v>4646</v>
      </c>
      <c r="G1629" s="141" t="s">
        <v>2098</v>
      </c>
    </row>
    <row r="1630" spans="1:7" x14ac:dyDescent="0.25">
      <c r="A1630" s="141" t="s">
        <v>4679</v>
      </c>
      <c r="B1630" s="141" t="s">
        <v>2101</v>
      </c>
      <c r="C1630" s="141"/>
      <c r="D1630" s="141" t="s">
        <v>2173</v>
      </c>
      <c r="E1630" s="141" t="s">
        <v>2101</v>
      </c>
      <c r="F1630" s="141" t="s">
        <v>4646</v>
      </c>
      <c r="G1630" s="141" t="s">
        <v>2377</v>
      </c>
    </row>
    <row r="1631" spans="1:7" x14ac:dyDescent="0.25">
      <c r="A1631" s="141" t="s">
        <v>4680</v>
      </c>
      <c r="B1631" s="141" t="s">
        <v>2101</v>
      </c>
      <c r="C1631" s="141"/>
      <c r="D1631" s="141" t="s">
        <v>2095</v>
      </c>
      <c r="E1631" s="141" t="s">
        <v>2101</v>
      </c>
      <c r="F1631" s="141" t="s">
        <v>4646</v>
      </c>
      <c r="G1631" s="141" t="s">
        <v>2098</v>
      </c>
    </row>
    <row r="1632" spans="1:7" x14ac:dyDescent="0.25">
      <c r="A1632" s="141" t="s">
        <v>4681</v>
      </c>
      <c r="B1632" s="141" t="s">
        <v>2101</v>
      </c>
      <c r="C1632" s="141"/>
      <c r="D1632" s="141" t="s">
        <v>2173</v>
      </c>
      <c r="E1632" s="141" t="s">
        <v>2101</v>
      </c>
      <c r="F1632" s="141" t="s">
        <v>4646</v>
      </c>
      <c r="G1632" s="141" t="s">
        <v>2174</v>
      </c>
    </row>
    <row r="1633" spans="1:7" x14ac:dyDescent="0.25">
      <c r="A1633" s="141" t="s">
        <v>4682</v>
      </c>
      <c r="B1633" s="141" t="s">
        <v>2101</v>
      </c>
      <c r="C1633" s="141"/>
      <c r="D1633" s="141" t="s">
        <v>2108</v>
      </c>
      <c r="E1633" s="141" t="s">
        <v>2101</v>
      </c>
      <c r="F1633" s="141" t="s">
        <v>4646</v>
      </c>
      <c r="G1633" s="141" t="s">
        <v>2109</v>
      </c>
    </row>
    <row r="1634" spans="1:7" x14ac:dyDescent="0.25">
      <c r="A1634" s="141" t="s">
        <v>4683</v>
      </c>
      <c r="B1634" s="141" t="s">
        <v>2101</v>
      </c>
      <c r="C1634" s="141"/>
      <c r="D1634" s="141" t="s">
        <v>2095</v>
      </c>
      <c r="E1634" s="141" t="s">
        <v>2101</v>
      </c>
      <c r="F1634" s="141" t="s">
        <v>4646</v>
      </c>
      <c r="G1634" s="141" t="s">
        <v>2098</v>
      </c>
    </row>
    <row r="1635" spans="1:7" x14ac:dyDescent="0.25">
      <c r="A1635" s="141" t="s">
        <v>4684</v>
      </c>
      <c r="B1635" s="141" t="s">
        <v>2101</v>
      </c>
      <c r="C1635" s="141"/>
      <c r="D1635" s="141" t="s">
        <v>2095</v>
      </c>
      <c r="E1635" s="141" t="s">
        <v>2101</v>
      </c>
      <c r="F1635" s="141" t="s">
        <v>4646</v>
      </c>
      <c r="G1635" s="141" t="s">
        <v>2098</v>
      </c>
    </row>
    <row r="1636" spans="1:7" x14ac:dyDescent="0.25">
      <c r="A1636" s="141" t="s">
        <v>4685</v>
      </c>
      <c r="B1636" s="141" t="s">
        <v>2101</v>
      </c>
      <c r="C1636" s="141"/>
      <c r="D1636" s="141" t="s">
        <v>2173</v>
      </c>
      <c r="E1636" s="141" t="s">
        <v>2101</v>
      </c>
      <c r="F1636" s="141" t="s">
        <v>4646</v>
      </c>
      <c r="G1636" s="141" t="s">
        <v>2377</v>
      </c>
    </row>
    <row r="1637" spans="1:7" x14ac:dyDescent="0.25">
      <c r="A1637" s="141" t="s">
        <v>481</v>
      </c>
      <c r="B1637" s="141" t="s">
        <v>2101</v>
      </c>
      <c r="C1637" s="141"/>
      <c r="D1637" s="141" t="s">
        <v>2173</v>
      </c>
      <c r="E1637" s="141" t="s">
        <v>2101</v>
      </c>
      <c r="F1637" s="141" t="s">
        <v>4646</v>
      </c>
      <c r="G1637" s="141" t="s">
        <v>2377</v>
      </c>
    </row>
    <row r="1638" spans="1:7" x14ac:dyDescent="0.25">
      <c r="A1638" s="141" t="s">
        <v>4686</v>
      </c>
      <c r="B1638" s="141" t="s">
        <v>2101</v>
      </c>
      <c r="C1638" s="141"/>
      <c r="D1638" s="141" t="s">
        <v>2095</v>
      </c>
      <c r="E1638" s="141" t="s">
        <v>2101</v>
      </c>
      <c r="F1638" s="141" t="s">
        <v>4646</v>
      </c>
      <c r="G1638" s="141" t="s">
        <v>2098</v>
      </c>
    </row>
    <row r="1639" spans="1:7" x14ac:dyDescent="0.25">
      <c r="A1639" s="141" t="s">
        <v>4687</v>
      </c>
      <c r="B1639" s="141" t="s">
        <v>2101</v>
      </c>
      <c r="C1639" s="141"/>
      <c r="D1639" s="141" t="s">
        <v>2173</v>
      </c>
      <c r="E1639" s="141" t="s">
        <v>2101</v>
      </c>
      <c r="F1639" s="141" t="s">
        <v>4646</v>
      </c>
      <c r="G1639" s="141" t="s">
        <v>2174</v>
      </c>
    </row>
    <row r="1640" spans="1:7" x14ac:dyDescent="0.25">
      <c r="A1640" s="141" t="s">
        <v>4688</v>
      </c>
      <c r="B1640" s="141" t="s">
        <v>2101</v>
      </c>
      <c r="C1640" s="141"/>
      <c r="D1640" s="141" t="s">
        <v>2095</v>
      </c>
      <c r="E1640" s="141" t="s">
        <v>2101</v>
      </c>
      <c r="F1640" s="141" t="s">
        <v>4646</v>
      </c>
      <c r="G1640" s="141" t="s">
        <v>2098</v>
      </c>
    </row>
    <row r="1641" spans="1:7" x14ac:dyDescent="0.25">
      <c r="A1641" s="141" t="s">
        <v>4689</v>
      </c>
      <c r="B1641" s="141" t="s">
        <v>2101</v>
      </c>
      <c r="C1641" s="141"/>
      <c r="D1641" s="141" t="s">
        <v>2173</v>
      </c>
      <c r="E1641" s="141" t="s">
        <v>2101</v>
      </c>
      <c r="F1641" s="141" t="s">
        <v>4646</v>
      </c>
      <c r="G1641" s="141" t="s">
        <v>2174</v>
      </c>
    </row>
    <row r="1642" spans="1:7" x14ac:dyDescent="0.25">
      <c r="A1642" s="141" t="s">
        <v>4690</v>
      </c>
      <c r="B1642" s="141" t="s">
        <v>2101</v>
      </c>
      <c r="C1642" s="141"/>
      <c r="D1642" s="141" t="s">
        <v>2108</v>
      </c>
      <c r="E1642" s="141" t="s">
        <v>2101</v>
      </c>
      <c r="F1642" s="141" t="s">
        <v>4646</v>
      </c>
      <c r="G1642" s="141" t="s">
        <v>2109</v>
      </c>
    </row>
    <row r="1643" spans="1:7" x14ac:dyDescent="0.25">
      <c r="A1643" s="141" t="s">
        <v>4691</v>
      </c>
      <c r="B1643" s="141" t="s">
        <v>2101</v>
      </c>
      <c r="C1643" s="141"/>
      <c r="D1643" s="141" t="s">
        <v>2095</v>
      </c>
      <c r="E1643" s="141" t="s">
        <v>2101</v>
      </c>
      <c r="F1643" s="141" t="s">
        <v>4646</v>
      </c>
      <c r="G1643" s="141" t="s">
        <v>2098</v>
      </c>
    </row>
    <row r="1644" spans="1:7" x14ac:dyDescent="0.25">
      <c r="A1644" s="141" t="s">
        <v>484</v>
      </c>
      <c r="B1644" s="141" t="s">
        <v>2101</v>
      </c>
      <c r="C1644" s="141"/>
      <c r="D1644" s="141" t="s">
        <v>2173</v>
      </c>
      <c r="E1644" s="141" t="s">
        <v>2101</v>
      </c>
      <c r="F1644" s="141" t="s">
        <v>4646</v>
      </c>
      <c r="G1644" s="141" t="s">
        <v>2174</v>
      </c>
    </row>
    <row r="1645" spans="1:7" x14ac:dyDescent="0.25">
      <c r="A1645" s="141" t="s">
        <v>4692</v>
      </c>
      <c r="B1645" s="141" t="s">
        <v>2101</v>
      </c>
      <c r="C1645" s="141"/>
      <c r="D1645" s="141" t="s">
        <v>2336</v>
      </c>
      <c r="E1645" s="141" t="s">
        <v>2101</v>
      </c>
      <c r="F1645" s="141" t="s">
        <v>4646</v>
      </c>
      <c r="G1645" s="141" t="s">
        <v>2337</v>
      </c>
    </row>
    <row r="1646" spans="1:7" x14ac:dyDescent="0.25">
      <c r="A1646" s="141" t="s">
        <v>487</v>
      </c>
      <c r="B1646" s="141" t="s">
        <v>2101</v>
      </c>
      <c r="C1646" s="141"/>
      <c r="D1646" s="141" t="s">
        <v>2173</v>
      </c>
      <c r="E1646" s="141" t="s">
        <v>2101</v>
      </c>
      <c r="F1646" s="141" t="s">
        <v>4646</v>
      </c>
      <c r="G1646" s="141" t="s">
        <v>2291</v>
      </c>
    </row>
    <row r="1647" spans="1:7" x14ac:dyDescent="0.25">
      <c r="A1647" s="141" t="s">
        <v>441</v>
      </c>
      <c r="B1647" s="141" t="s">
        <v>2101</v>
      </c>
      <c r="C1647" s="141"/>
      <c r="D1647" s="141" t="s">
        <v>2095</v>
      </c>
      <c r="E1647" s="141" t="s">
        <v>2101</v>
      </c>
      <c r="F1647" s="141" t="s">
        <v>4646</v>
      </c>
      <c r="G1647" s="141" t="s">
        <v>2098</v>
      </c>
    </row>
    <row r="1648" spans="1:7" x14ac:dyDescent="0.25">
      <c r="A1648" s="141" t="s">
        <v>4693</v>
      </c>
      <c r="B1648" s="141" t="s">
        <v>2101</v>
      </c>
      <c r="C1648" s="141"/>
      <c r="D1648" s="141" t="s">
        <v>2095</v>
      </c>
      <c r="E1648" s="141" t="s">
        <v>2101</v>
      </c>
      <c r="F1648" s="141" t="s">
        <v>4646</v>
      </c>
      <c r="G1648" s="141" t="s">
        <v>2098</v>
      </c>
    </row>
    <row r="1649" spans="1:7" x14ac:dyDescent="0.25">
      <c r="A1649" s="141" t="s">
        <v>490</v>
      </c>
      <c r="B1649" s="141" t="s">
        <v>2101</v>
      </c>
      <c r="C1649" s="141"/>
      <c r="D1649" s="141" t="s">
        <v>2173</v>
      </c>
      <c r="E1649" s="141" t="s">
        <v>2101</v>
      </c>
      <c r="F1649" s="141" t="s">
        <v>4646</v>
      </c>
      <c r="G1649" s="141" t="s">
        <v>2174</v>
      </c>
    </row>
    <row r="1650" spans="1:7" x14ac:dyDescent="0.25">
      <c r="A1650" s="141" t="s">
        <v>4694</v>
      </c>
      <c r="B1650" s="141" t="s">
        <v>2101</v>
      </c>
      <c r="C1650" s="141"/>
      <c r="D1650" s="141" t="s">
        <v>2095</v>
      </c>
      <c r="E1650" s="141" t="s">
        <v>2101</v>
      </c>
      <c r="F1650" s="141" t="s">
        <v>4646</v>
      </c>
      <c r="G1650" s="141" t="s">
        <v>2098</v>
      </c>
    </row>
    <row r="1651" spans="1:7" x14ac:dyDescent="0.25">
      <c r="A1651" s="141" t="s">
        <v>4695</v>
      </c>
      <c r="B1651" s="141" t="s">
        <v>2101</v>
      </c>
      <c r="C1651" s="141"/>
      <c r="D1651" s="141" t="s">
        <v>2173</v>
      </c>
      <c r="E1651" s="141" t="s">
        <v>2101</v>
      </c>
      <c r="F1651" s="141" t="s">
        <v>4646</v>
      </c>
      <c r="G1651" s="141" t="s">
        <v>2291</v>
      </c>
    </row>
    <row r="1652" spans="1:7" x14ac:dyDescent="0.25">
      <c r="A1652" s="141" t="s">
        <v>4696</v>
      </c>
      <c r="B1652" s="141" t="s">
        <v>2101</v>
      </c>
      <c r="C1652" s="141"/>
      <c r="D1652" s="141" t="s">
        <v>2095</v>
      </c>
      <c r="E1652" s="141" t="s">
        <v>2101</v>
      </c>
      <c r="F1652" s="141" t="s">
        <v>4646</v>
      </c>
      <c r="G1652" s="141" t="s">
        <v>2098</v>
      </c>
    </row>
    <row r="1653" spans="1:7" x14ac:dyDescent="0.25">
      <c r="A1653" s="141" t="s">
        <v>4697</v>
      </c>
      <c r="B1653" s="141" t="s">
        <v>2101</v>
      </c>
      <c r="C1653" s="141"/>
      <c r="D1653" s="141" t="s">
        <v>2173</v>
      </c>
      <c r="E1653" s="141" t="s">
        <v>2101</v>
      </c>
      <c r="F1653" s="141" t="s">
        <v>4646</v>
      </c>
      <c r="G1653" s="141" t="s">
        <v>2377</v>
      </c>
    </row>
    <row r="1654" spans="1:7" x14ac:dyDescent="0.25">
      <c r="A1654" s="141" t="s">
        <v>4698</v>
      </c>
      <c r="B1654" s="141" t="s">
        <v>2101</v>
      </c>
      <c r="C1654" s="141"/>
      <c r="D1654" s="141" t="s">
        <v>2095</v>
      </c>
      <c r="E1654" s="141" t="s">
        <v>2101</v>
      </c>
      <c r="F1654" s="141" t="s">
        <v>4646</v>
      </c>
      <c r="G1654" s="141" t="s">
        <v>2098</v>
      </c>
    </row>
    <row r="1655" spans="1:7" x14ac:dyDescent="0.25">
      <c r="A1655" s="141" t="s">
        <v>493</v>
      </c>
      <c r="B1655" s="141" t="s">
        <v>2101</v>
      </c>
      <c r="C1655" s="141"/>
      <c r="D1655" s="141" t="s">
        <v>2173</v>
      </c>
      <c r="E1655" s="141" t="s">
        <v>2101</v>
      </c>
      <c r="F1655" s="141" t="s">
        <v>4646</v>
      </c>
      <c r="G1655" s="141" t="s">
        <v>3455</v>
      </c>
    </row>
    <row r="1656" spans="1:7" x14ac:dyDescent="0.25">
      <c r="A1656" s="141" t="s">
        <v>4699</v>
      </c>
      <c r="B1656" s="141" t="s">
        <v>2101</v>
      </c>
      <c r="C1656" s="141"/>
      <c r="D1656" s="141" t="s">
        <v>2095</v>
      </c>
      <c r="E1656" s="141" t="s">
        <v>2101</v>
      </c>
      <c r="F1656" s="141" t="s">
        <v>4700</v>
      </c>
      <c r="G1656" s="141" t="s">
        <v>3401</v>
      </c>
    </row>
    <row r="1657" spans="1:7" x14ac:dyDescent="0.25">
      <c r="A1657" s="141" t="s">
        <v>4701</v>
      </c>
      <c r="B1657" s="141" t="s">
        <v>2101</v>
      </c>
      <c r="C1657" s="141"/>
      <c r="D1657" s="141" t="s">
        <v>2173</v>
      </c>
      <c r="E1657" s="141" t="s">
        <v>2101</v>
      </c>
      <c r="F1657" s="141" t="s">
        <v>4700</v>
      </c>
      <c r="G1657" s="141" t="s">
        <v>3401</v>
      </c>
    </row>
    <row r="1658" spans="1:7" x14ac:dyDescent="0.25">
      <c r="A1658" s="141" t="s">
        <v>4702</v>
      </c>
      <c r="B1658" s="141" t="s">
        <v>2101</v>
      </c>
      <c r="C1658" s="141"/>
      <c r="D1658" s="141" t="s">
        <v>2095</v>
      </c>
      <c r="E1658" s="141" t="s">
        <v>2101</v>
      </c>
      <c r="F1658" s="141" t="s">
        <v>4700</v>
      </c>
      <c r="G1658" s="141" t="s">
        <v>3401</v>
      </c>
    </row>
    <row r="1659" spans="1:7" x14ac:dyDescent="0.25">
      <c r="A1659" s="141" t="s">
        <v>4703</v>
      </c>
      <c r="B1659" s="141" t="s">
        <v>2101</v>
      </c>
      <c r="C1659" s="141"/>
      <c r="D1659" s="141" t="s">
        <v>2173</v>
      </c>
      <c r="E1659" s="141" t="s">
        <v>2101</v>
      </c>
      <c r="F1659" s="141" t="s">
        <v>4700</v>
      </c>
      <c r="G1659" s="141" t="s">
        <v>3401</v>
      </c>
    </row>
    <row r="1660" spans="1:7" x14ac:dyDescent="0.25">
      <c r="A1660" s="141" t="s">
        <v>4704</v>
      </c>
      <c r="B1660" s="141" t="s">
        <v>2101</v>
      </c>
      <c r="C1660" s="141"/>
      <c r="D1660" s="141" t="s">
        <v>2173</v>
      </c>
      <c r="E1660" s="141" t="s">
        <v>2101</v>
      </c>
      <c r="F1660" s="141" t="s">
        <v>4700</v>
      </c>
      <c r="G1660" s="141" t="s">
        <v>3401</v>
      </c>
    </row>
    <row r="1661" spans="1:7" x14ac:dyDescent="0.25">
      <c r="A1661" s="141" t="s">
        <v>4705</v>
      </c>
      <c r="B1661" s="141" t="s">
        <v>2101</v>
      </c>
      <c r="C1661" s="141"/>
      <c r="D1661" s="141" t="s">
        <v>2095</v>
      </c>
      <c r="E1661" s="141" t="s">
        <v>2101</v>
      </c>
      <c r="F1661" s="141" t="s">
        <v>4700</v>
      </c>
      <c r="G1661" s="141" t="s">
        <v>3401</v>
      </c>
    </row>
    <row r="1662" spans="1:7" x14ac:dyDescent="0.25">
      <c r="A1662" s="141" t="s">
        <v>4706</v>
      </c>
      <c r="B1662" s="141" t="s">
        <v>2101</v>
      </c>
      <c r="C1662" s="141"/>
      <c r="D1662" s="141" t="s">
        <v>2173</v>
      </c>
      <c r="E1662" s="141" t="s">
        <v>2101</v>
      </c>
      <c r="F1662" s="141" t="s">
        <v>4700</v>
      </c>
      <c r="G1662" s="141" t="s">
        <v>3401</v>
      </c>
    </row>
    <row r="1663" spans="1:7" x14ac:dyDescent="0.25">
      <c r="A1663" s="141" t="s">
        <v>4707</v>
      </c>
      <c r="B1663" s="141" t="s">
        <v>2101</v>
      </c>
      <c r="C1663" s="141"/>
      <c r="D1663" s="141" t="s">
        <v>2095</v>
      </c>
      <c r="E1663" s="141" t="s">
        <v>2101</v>
      </c>
      <c r="F1663" s="141" t="s">
        <v>4700</v>
      </c>
      <c r="G1663" s="141" t="s">
        <v>3401</v>
      </c>
    </row>
    <row r="1664" spans="1:7" x14ac:dyDescent="0.25">
      <c r="A1664" s="141" t="s">
        <v>4708</v>
      </c>
      <c r="B1664" s="141" t="s">
        <v>2101</v>
      </c>
      <c r="C1664" s="141"/>
      <c r="D1664" s="141" t="s">
        <v>2173</v>
      </c>
      <c r="E1664" s="141" t="s">
        <v>2101</v>
      </c>
      <c r="F1664" s="141" t="s">
        <v>4700</v>
      </c>
      <c r="G1664" s="141" t="s">
        <v>3401</v>
      </c>
    </row>
    <row r="1665" spans="1:7" x14ac:dyDescent="0.25">
      <c r="A1665" s="141" t="s">
        <v>4709</v>
      </c>
      <c r="B1665" s="141" t="s">
        <v>2101</v>
      </c>
      <c r="C1665" s="141"/>
      <c r="D1665" s="141" t="s">
        <v>2173</v>
      </c>
      <c r="E1665" s="141" t="s">
        <v>2101</v>
      </c>
      <c r="F1665" s="141" t="s">
        <v>4700</v>
      </c>
      <c r="G1665" s="141" t="s">
        <v>3401</v>
      </c>
    </row>
    <row r="1666" spans="1:7" x14ac:dyDescent="0.25">
      <c r="A1666" s="141" t="s">
        <v>4710</v>
      </c>
      <c r="B1666" s="141" t="s">
        <v>2101</v>
      </c>
      <c r="C1666" s="141"/>
      <c r="D1666" s="141" t="s">
        <v>2173</v>
      </c>
      <c r="E1666" s="141" t="s">
        <v>2101</v>
      </c>
      <c r="F1666" s="141" t="s">
        <v>4700</v>
      </c>
      <c r="G1666" s="141" t="s">
        <v>3401</v>
      </c>
    </row>
    <row r="1667" spans="1:7" x14ac:dyDescent="0.25">
      <c r="A1667" s="141" t="s">
        <v>4711</v>
      </c>
      <c r="B1667" s="141" t="s">
        <v>2101</v>
      </c>
      <c r="C1667" s="141"/>
      <c r="D1667" s="141" t="s">
        <v>2173</v>
      </c>
      <c r="E1667" s="141" t="s">
        <v>2101</v>
      </c>
      <c r="F1667" s="141" t="s">
        <v>4700</v>
      </c>
      <c r="G1667" s="141" t="s">
        <v>3401</v>
      </c>
    </row>
    <row r="1668" spans="1:7" x14ac:dyDescent="0.25">
      <c r="A1668" s="141" t="s">
        <v>4712</v>
      </c>
      <c r="B1668" s="141" t="s">
        <v>2101</v>
      </c>
      <c r="C1668" s="141"/>
      <c r="D1668" s="141" t="s">
        <v>2095</v>
      </c>
      <c r="E1668" s="141" t="s">
        <v>2101</v>
      </c>
      <c r="F1668" s="141" t="s">
        <v>4700</v>
      </c>
      <c r="G1668" s="141" t="s">
        <v>3401</v>
      </c>
    </row>
    <row r="1669" spans="1:7" x14ac:dyDescent="0.25">
      <c r="A1669" s="141" t="s">
        <v>4713</v>
      </c>
      <c r="B1669" s="141" t="s">
        <v>2101</v>
      </c>
      <c r="C1669" s="141"/>
      <c r="D1669" s="141" t="s">
        <v>2173</v>
      </c>
      <c r="E1669" s="141" t="s">
        <v>2101</v>
      </c>
      <c r="F1669" s="141" t="s">
        <v>4700</v>
      </c>
      <c r="G1669" s="141" t="s">
        <v>3401</v>
      </c>
    </row>
    <row r="1670" spans="1:7" x14ac:dyDescent="0.25">
      <c r="A1670" s="141" t="s">
        <v>4714</v>
      </c>
      <c r="B1670" s="141" t="s">
        <v>2101</v>
      </c>
      <c r="C1670" s="141"/>
      <c r="D1670" s="141" t="s">
        <v>2108</v>
      </c>
      <c r="E1670" s="141" t="s">
        <v>2101</v>
      </c>
      <c r="F1670" s="141" t="s">
        <v>4700</v>
      </c>
      <c r="G1670" s="141" t="s">
        <v>3401</v>
      </c>
    </row>
    <row r="1671" spans="1:7" x14ac:dyDescent="0.25">
      <c r="A1671" s="141" t="s">
        <v>4715</v>
      </c>
      <c r="B1671" s="141" t="s">
        <v>2101</v>
      </c>
      <c r="C1671" s="141"/>
      <c r="D1671" s="141" t="s">
        <v>2095</v>
      </c>
      <c r="E1671" s="141" t="s">
        <v>2101</v>
      </c>
      <c r="F1671" s="141" t="s">
        <v>4700</v>
      </c>
      <c r="G1671" s="141" t="s">
        <v>3401</v>
      </c>
    </row>
    <row r="1672" spans="1:7" x14ac:dyDescent="0.25">
      <c r="A1672" s="141" t="s">
        <v>4716</v>
      </c>
      <c r="B1672" s="141" t="s">
        <v>2101</v>
      </c>
      <c r="C1672" s="141"/>
      <c r="D1672" s="141" t="s">
        <v>2173</v>
      </c>
      <c r="E1672" s="141" t="s">
        <v>2101</v>
      </c>
      <c r="F1672" s="141" t="s">
        <v>4700</v>
      </c>
      <c r="G1672" s="141" t="s">
        <v>3401</v>
      </c>
    </row>
    <row r="1673" spans="1:7" x14ac:dyDescent="0.25">
      <c r="A1673" s="141" t="s">
        <v>4717</v>
      </c>
      <c r="B1673" s="141" t="s">
        <v>2101</v>
      </c>
      <c r="C1673" s="141"/>
      <c r="D1673" s="141" t="s">
        <v>2095</v>
      </c>
      <c r="E1673" s="141" t="s">
        <v>2101</v>
      </c>
      <c r="F1673" s="141" t="s">
        <v>4700</v>
      </c>
      <c r="G1673" s="141" t="s">
        <v>3401</v>
      </c>
    </row>
    <row r="1674" spans="1:7" x14ac:dyDescent="0.25">
      <c r="A1674" s="141" t="s">
        <v>4718</v>
      </c>
      <c r="B1674" s="141" t="s">
        <v>2101</v>
      </c>
      <c r="C1674" s="141"/>
      <c r="D1674" s="141" t="s">
        <v>2173</v>
      </c>
      <c r="E1674" s="141" t="s">
        <v>2101</v>
      </c>
      <c r="F1674" s="141" t="s">
        <v>4700</v>
      </c>
      <c r="G1674" s="141" t="s">
        <v>3401</v>
      </c>
    </row>
    <row r="1675" spans="1:7" x14ac:dyDescent="0.25">
      <c r="A1675" s="141" t="s">
        <v>4719</v>
      </c>
      <c r="B1675" s="141" t="s">
        <v>2101</v>
      </c>
      <c r="C1675" s="141"/>
      <c r="D1675" s="141" t="s">
        <v>2173</v>
      </c>
      <c r="E1675" s="141" t="s">
        <v>2101</v>
      </c>
      <c r="F1675" s="141" t="s">
        <v>4700</v>
      </c>
      <c r="G1675" s="141" t="s">
        <v>3401</v>
      </c>
    </row>
    <row r="1676" spans="1:7" x14ac:dyDescent="0.25">
      <c r="A1676" s="141" t="s">
        <v>4720</v>
      </c>
      <c r="B1676" s="141" t="s">
        <v>2101</v>
      </c>
      <c r="C1676" s="141"/>
      <c r="D1676" s="141" t="s">
        <v>2173</v>
      </c>
      <c r="E1676" s="141" t="s">
        <v>2101</v>
      </c>
      <c r="F1676" s="141" t="s">
        <v>4700</v>
      </c>
      <c r="G1676" s="141" t="s">
        <v>3401</v>
      </c>
    </row>
    <row r="1677" spans="1:7" x14ac:dyDescent="0.25">
      <c r="A1677" s="141" t="s">
        <v>4721</v>
      </c>
      <c r="B1677" s="141" t="s">
        <v>2101</v>
      </c>
      <c r="C1677" s="141"/>
      <c r="D1677" s="141" t="s">
        <v>2173</v>
      </c>
      <c r="E1677" s="141" t="s">
        <v>2101</v>
      </c>
      <c r="F1677" s="141" t="s">
        <v>4700</v>
      </c>
      <c r="G1677" s="141" t="s">
        <v>3401</v>
      </c>
    </row>
    <row r="1678" spans="1:7" x14ac:dyDescent="0.25">
      <c r="A1678" s="141" t="s">
        <v>4722</v>
      </c>
      <c r="B1678" s="141" t="s">
        <v>2101</v>
      </c>
      <c r="C1678" s="141"/>
      <c r="D1678" s="141" t="s">
        <v>2336</v>
      </c>
      <c r="E1678" s="141" t="s">
        <v>2101</v>
      </c>
      <c r="F1678" s="141" t="s">
        <v>4700</v>
      </c>
      <c r="G1678" s="141" t="s">
        <v>3401</v>
      </c>
    </row>
    <row r="1679" spans="1:7" x14ac:dyDescent="0.25">
      <c r="A1679" s="141" t="s">
        <v>4723</v>
      </c>
      <c r="B1679" s="141" t="s">
        <v>2101</v>
      </c>
      <c r="C1679" s="141"/>
      <c r="D1679" s="141" t="s">
        <v>2108</v>
      </c>
      <c r="E1679" s="141" t="s">
        <v>2101</v>
      </c>
      <c r="F1679" s="141" t="s">
        <v>4700</v>
      </c>
      <c r="G1679" s="141" t="s">
        <v>3401</v>
      </c>
    </row>
    <row r="1680" spans="1:7" x14ac:dyDescent="0.25">
      <c r="A1680" s="141" t="s">
        <v>4724</v>
      </c>
      <c r="B1680" s="141" t="s">
        <v>2101</v>
      </c>
      <c r="C1680" s="141"/>
      <c r="D1680" s="141" t="s">
        <v>2095</v>
      </c>
      <c r="E1680" s="141" t="s">
        <v>2101</v>
      </c>
      <c r="F1680" s="141" t="s">
        <v>4700</v>
      </c>
      <c r="G1680" s="141" t="s">
        <v>3401</v>
      </c>
    </row>
    <row r="1681" spans="1:7" x14ac:dyDescent="0.25">
      <c r="A1681" s="141" t="s">
        <v>4725</v>
      </c>
      <c r="B1681" s="141" t="s">
        <v>2101</v>
      </c>
      <c r="C1681" s="141"/>
      <c r="D1681" s="141" t="s">
        <v>2095</v>
      </c>
      <c r="E1681" s="141" t="s">
        <v>2101</v>
      </c>
      <c r="F1681" s="141" t="s">
        <v>4700</v>
      </c>
      <c r="G1681" s="141" t="s">
        <v>3401</v>
      </c>
    </row>
    <row r="1682" spans="1:7" x14ac:dyDescent="0.25">
      <c r="A1682" s="141" t="s">
        <v>4726</v>
      </c>
      <c r="B1682" s="141" t="s">
        <v>2101</v>
      </c>
      <c r="C1682" s="141"/>
      <c r="D1682" s="141" t="s">
        <v>2173</v>
      </c>
      <c r="E1682" s="141" t="s">
        <v>2101</v>
      </c>
      <c r="F1682" s="141" t="s">
        <v>4700</v>
      </c>
      <c r="G1682" s="141" t="s">
        <v>3401</v>
      </c>
    </row>
    <row r="1683" spans="1:7" x14ac:dyDescent="0.25">
      <c r="A1683" s="141" t="s">
        <v>4727</v>
      </c>
      <c r="B1683" s="141" t="s">
        <v>2101</v>
      </c>
      <c r="C1683" s="141"/>
      <c r="D1683" s="141" t="s">
        <v>2095</v>
      </c>
      <c r="E1683" s="141" t="s">
        <v>2101</v>
      </c>
      <c r="F1683" s="141" t="s">
        <v>4700</v>
      </c>
      <c r="G1683" s="141" t="s">
        <v>3401</v>
      </c>
    </row>
    <row r="1684" spans="1:7" x14ac:dyDescent="0.25">
      <c r="A1684" s="141" t="s">
        <v>4728</v>
      </c>
      <c r="B1684" s="141" t="s">
        <v>2101</v>
      </c>
      <c r="C1684" s="141"/>
      <c r="D1684" s="141" t="s">
        <v>2173</v>
      </c>
      <c r="E1684" s="141" t="s">
        <v>2101</v>
      </c>
      <c r="F1684" s="141" t="s">
        <v>4700</v>
      </c>
      <c r="G1684" s="141" t="s">
        <v>3401</v>
      </c>
    </row>
    <row r="1685" spans="1:7" x14ac:dyDescent="0.25">
      <c r="A1685" s="141" t="s">
        <v>4729</v>
      </c>
      <c r="B1685" s="141" t="s">
        <v>2101</v>
      </c>
      <c r="C1685" s="141"/>
      <c r="D1685" s="141" t="s">
        <v>2173</v>
      </c>
      <c r="E1685" s="141" t="s">
        <v>2101</v>
      </c>
      <c r="F1685" s="141" t="s">
        <v>4700</v>
      </c>
      <c r="G1685" s="141" t="s">
        <v>3401</v>
      </c>
    </row>
    <row r="1686" spans="1:7" x14ac:dyDescent="0.25">
      <c r="A1686" s="141" t="s">
        <v>4730</v>
      </c>
      <c r="B1686" s="141" t="s">
        <v>2101</v>
      </c>
      <c r="C1686" s="141"/>
      <c r="D1686" s="141" t="s">
        <v>2095</v>
      </c>
      <c r="E1686" s="141" t="s">
        <v>2101</v>
      </c>
      <c r="F1686" s="141" t="s">
        <v>4700</v>
      </c>
      <c r="G1686" s="141" t="s">
        <v>3401</v>
      </c>
    </row>
    <row r="1687" spans="1:7" x14ac:dyDescent="0.25">
      <c r="A1687" s="141" t="s">
        <v>4731</v>
      </c>
      <c r="B1687" s="141" t="s">
        <v>2101</v>
      </c>
      <c r="C1687" s="141"/>
      <c r="D1687" s="141" t="s">
        <v>2095</v>
      </c>
      <c r="E1687" s="141" t="s">
        <v>2101</v>
      </c>
      <c r="F1687" s="141" t="s">
        <v>4700</v>
      </c>
      <c r="G1687" s="141" t="s">
        <v>3401</v>
      </c>
    </row>
    <row r="1688" spans="1:7" x14ac:dyDescent="0.25">
      <c r="A1688" s="141" t="s">
        <v>4732</v>
      </c>
      <c r="B1688" s="141" t="s">
        <v>2101</v>
      </c>
      <c r="C1688" s="141"/>
      <c r="D1688" s="141" t="s">
        <v>2173</v>
      </c>
      <c r="E1688" s="141" t="s">
        <v>2101</v>
      </c>
      <c r="F1688" s="141" t="s">
        <v>4700</v>
      </c>
      <c r="G1688" s="141" t="s">
        <v>3401</v>
      </c>
    </row>
    <row r="1689" spans="1:7" x14ac:dyDescent="0.25">
      <c r="A1689" s="141" t="s">
        <v>4733</v>
      </c>
      <c r="B1689" s="141" t="s">
        <v>2101</v>
      </c>
      <c r="C1689" s="141"/>
      <c r="D1689" s="141" t="s">
        <v>2108</v>
      </c>
      <c r="E1689" s="141" t="s">
        <v>2101</v>
      </c>
      <c r="F1689" s="141" t="s">
        <v>4700</v>
      </c>
      <c r="G1689" s="141" t="s">
        <v>3401</v>
      </c>
    </row>
    <row r="1690" spans="1:7" x14ac:dyDescent="0.25">
      <c r="A1690" s="141" t="s">
        <v>4734</v>
      </c>
      <c r="B1690" s="141" t="s">
        <v>2101</v>
      </c>
      <c r="C1690" s="141"/>
      <c r="D1690" s="141" t="s">
        <v>2095</v>
      </c>
      <c r="E1690" s="141" t="s">
        <v>2101</v>
      </c>
      <c r="F1690" s="141" t="s">
        <v>4700</v>
      </c>
      <c r="G1690" s="141" t="s">
        <v>3401</v>
      </c>
    </row>
    <row r="1691" spans="1:7" x14ac:dyDescent="0.25">
      <c r="A1691" s="141" t="s">
        <v>4735</v>
      </c>
      <c r="B1691" s="141" t="s">
        <v>2101</v>
      </c>
      <c r="C1691" s="141"/>
      <c r="D1691" s="141" t="s">
        <v>2173</v>
      </c>
      <c r="E1691" s="141" t="s">
        <v>2101</v>
      </c>
      <c r="F1691" s="141" t="s">
        <v>4700</v>
      </c>
      <c r="G1691" s="141" t="s">
        <v>3401</v>
      </c>
    </row>
    <row r="1692" spans="1:7" x14ac:dyDescent="0.25">
      <c r="A1692" s="141" t="s">
        <v>4736</v>
      </c>
      <c r="B1692" s="141" t="s">
        <v>2101</v>
      </c>
      <c r="C1692" s="141"/>
      <c r="D1692" s="141" t="s">
        <v>2095</v>
      </c>
      <c r="E1692" s="141" t="s">
        <v>2101</v>
      </c>
      <c r="F1692" s="141" t="s">
        <v>4700</v>
      </c>
      <c r="G1692" s="141" t="s">
        <v>3401</v>
      </c>
    </row>
    <row r="1693" spans="1:7" x14ac:dyDescent="0.25">
      <c r="A1693" s="141" t="s">
        <v>4737</v>
      </c>
      <c r="B1693" s="141" t="s">
        <v>2101</v>
      </c>
      <c r="C1693" s="141"/>
      <c r="D1693" s="141" t="s">
        <v>2336</v>
      </c>
      <c r="E1693" s="141" t="s">
        <v>2101</v>
      </c>
      <c r="F1693" s="141" t="s">
        <v>4700</v>
      </c>
      <c r="G1693" s="141" t="s">
        <v>3401</v>
      </c>
    </row>
    <row r="1694" spans="1:7" x14ac:dyDescent="0.25">
      <c r="A1694" s="141" t="s">
        <v>4738</v>
      </c>
      <c r="B1694" s="141" t="s">
        <v>2101</v>
      </c>
      <c r="C1694" s="141"/>
      <c r="D1694" s="141" t="s">
        <v>2173</v>
      </c>
      <c r="E1694" s="141" t="s">
        <v>2101</v>
      </c>
      <c r="F1694" s="141" t="s">
        <v>4700</v>
      </c>
      <c r="G1694" s="141" t="s">
        <v>3401</v>
      </c>
    </row>
    <row r="1695" spans="1:7" x14ac:dyDescent="0.25">
      <c r="A1695" s="141" t="s">
        <v>4739</v>
      </c>
      <c r="B1695" s="141" t="s">
        <v>2101</v>
      </c>
      <c r="C1695" s="141"/>
      <c r="D1695" s="141" t="s">
        <v>2152</v>
      </c>
      <c r="E1695" s="141" t="s">
        <v>2101</v>
      </c>
      <c r="F1695" s="141" t="s">
        <v>4700</v>
      </c>
      <c r="G1695" s="141" t="s">
        <v>3401</v>
      </c>
    </row>
    <row r="1696" spans="1:7" x14ac:dyDescent="0.25">
      <c r="A1696" s="141" t="s">
        <v>4740</v>
      </c>
      <c r="B1696" s="141" t="s">
        <v>2101</v>
      </c>
      <c r="C1696" s="141"/>
      <c r="D1696" s="141" t="s">
        <v>2108</v>
      </c>
      <c r="E1696" s="141" t="s">
        <v>2101</v>
      </c>
      <c r="F1696" s="141" t="s">
        <v>4700</v>
      </c>
      <c r="G1696" s="141" t="s">
        <v>3401</v>
      </c>
    </row>
    <row r="1697" spans="1:7" x14ac:dyDescent="0.25">
      <c r="A1697" s="141" t="s">
        <v>1100</v>
      </c>
      <c r="B1697" s="141" t="s">
        <v>2101</v>
      </c>
      <c r="C1697" s="141"/>
      <c r="D1697" s="141" t="s">
        <v>2173</v>
      </c>
      <c r="E1697" s="141" t="s">
        <v>2101</v>
      </c>
      <c r="F1697" s="141" t="s">
        <v>4700</v>
      </c>
      <c r="G1697" s="141" t="s">
        <v>3401</v>
      </c>
    </row>
    <row r="1698" spans="1:7" x14ac:dyDescent="0.25">
      <c r="A1698" s="141" t="s">
        <v>4741</v>
      </c>
      <c r="B1698" s="141" t="s">
        <v>2101</v>
      </c>
      <c r="C1698" s="141"/>
      <c r="D1698" s="141" t="s">
        <v>2108</v>
      </c>
      <c r="E1698" s="141" t="s">
        <v>2101</v>
      </c>
      <c r="F1698" s="141" t="s">
        <v>4700</v>
      </c>
      <c r="G1698" s="141" t="s">
        <v>3401</v>
      </c>
    </row>
    <row r="1699" spans="1:7" x14ac:dyDescent="0.25">
      <c r="A1699" s="141" t="s">
        <v>4742</v>
      </c>
      <c r="B1699" s="141" t="s">
        <v>2101</v>
      </c>
      <c r="C1699" s="141"/>
      <c r="D1699" s="141" t="s">
        <v>2095</v>
      </c>
      <c r="E1699" s="141" t="s">
        <v>2101</v>
      </c>
      <c r="F1699" s="141" t="s">
        <v>4700</v>
      </c>
      <c r="G1699" s="141" t="s">
        <v>3401</v>
      </c>
    </row>
    <row r="1700" spans="1:7" x14ac:dyDescent="0.25">
      <c r="A1700" s="141" t="s">
        <v>4743</v>
      </c>
      <c r="B1700" s="141" t="s">
        <v>2101</v>
      </c>
      <c r="C1700" s="141"/>
      <c r="D1700" s="141" t="s">
        <v>2095</v>
      </c>
      <c r="E1700" s="141" t="s">
        <v>2101</v>
      </c>
      <c r="F1700" s="141" t="s">
        <v>4700</v>
      </c>
      <c r="G1700" s="141" t="s">
        <v>3401</v>
      </c>
    </row>
    <row r="1701" spans="1:7" x14ac:dyDescent="0.25">
      <c r="A1701" s="141" t="s">
        <v>4744</v>
      </c>
      <c r="B1701" s="141" t="s">
        <v>2101</v>
      </c>
      <c r="C1701" s="141"/>
      <c r="D1701" s="141" t="s">
        <v>2173</v>
      </c>
      <c r="E1701" s="141" t="s">
        <v>2101</v>
      </c>
      <c r="F1701" s="141" t="s">
        <v>4700</v>
      </c>
      <c r="G1701" s="141" t="s">
        <v>3401</v>
      </c>
    </row>
    <row r="1702" spans="1:7" x14ac:dyDescent="0.25">
      <c r="A1702" s="141" t="s">
        <v>4745</v>
      </c>
      <c r="B1702" s="141" t="s">
        <v>2101</v>
      </c>
      <c r="C1702" s="141"/>
      <c r="D1702" s="141" t="s">
        <v>2095</v>
      </c>
      <c r="E1702" s="141" t="s">
        <v>2101</v>
      </c>
      <c r="F1702" s="141" t="s">
        <v>4700</v>
      </c>
      <c r="G1702" s="141" t="s">
        <v>3401</v>
      </c>
    </row>
    <row r="1703" spans="1:7" x14ac:dyDescent="0.25">
      <c r="A1703" s="141" t="s">
        <v>4746</v>
      </c>
      <c r="B1703" s="141" t="s">
        <v>2101</v>
      </c>
      <c r="C1703" s="141"/>
      <c r="D1703" s="141" t="s">
        <v>2173</v>
      </c>
      <c r="E1703" s="141" t="s">
        <v>2101</v>
      </c>
      <c r="F1703" s="141" t="s">
        <v>4700</v>
      </c>
      <c r="G1703" s="141" t="s">
        <v>3401</v>
      </c>
    </row>
    <row r="1704" spans="1:7" x14ac:dyDescent="0.25">
      <c r="A1704" s="141" t="s">
        <v>4747</v>
      </c>
      <c r="B1704" s="141" t="s">
        <v>2101</v>
      </c>
      <c r="C1704" s="141"/>
      <c r="D1704" s="141" t="s">
        <v>2108</v>
      </c>
      <c r="E1704" s="141" t="s">
        <v>2101</v>
      </c>
      <c r="F1704" s="141" t="s">
        <v>4700</v>
      </c>
      <c r="G1704" s="141" t="s">
        <v>3401</v>
      </c>
    </row>
    <row r="1705" spans="1:7" x14ac:dyDescent="0.25">
      <c r="A1705" s="141" t="s">
        <v>4748</v>
      </c>
      <c r="B1705" s="141" t="s">
        <v>2101</v>
      </c>
      <c r="C1705" s="141"/>
      <c r="D1705" s="141" t="s">
        <v>2095</v>
      </c>
      <c r="E1705" s="141" t="s">
        <v>2101</v>
      </c>
      <c r="F1705" s="141" t="s">
        <v>4700</v>
      </c>
      <c r="G1705" s="141" t="s">
        <v>3401</v>
      </c>
    </row>
    <row r="1706" spans="1:7" x14ac:dyDescent="0.25">
      <c r="A1706" s="141" t="s">
        <v>4749</v>
      </c>
      <c r="B1706" s="141" t="s">
        <v>2101</v>
      </c>
      <c r="C1706" s="141"/>
      <c r="D1706" s="141" t="s">
        <v>2095</v>
      </c>
      <c r="E1706" s="141" t="s">
        <v>2101</v>
      </c>
      <c r="F1706" s="141" t="s">
        <v>4700</v>
      </c>
      <c r="G1706" s="141" t="s">
        <v>3401</v>
      </c>
    </row>
    <row r="1707" spans="1:7" x14ac:dyDescent="0.25">
      <c r="A1707" s="141" t="s">
        <v>4750</v>
      </c>
      <c r="B1707" s="141" t="s">
        <v>2101</v>
      </c>
      <c r="C1707" s="141"/>
      <c r="D1707" s="141" t="s">
        <v>2173</v>
      </c>
      <c r="E1707" s="141" t="s">
        <v>2101</v>
      </c>
      <c r="F1707" s="141" t="s">
        <v>4700</v>
      </c>
      <c r="G1707" s="141" t="s">
        <v>3401</v>
      </c>
    </row>
    <row r="1708" spans="1:7" x14ac:dyDescent="0.25">
      <c r="A1708" s="141" t="s">
        <v>4751</v>
      </c>
      <c r="B1708" s="141" t="s">
        <v>2101</v>
      </c>
      <c r="C1708" s="141"/>
      <c r="D1708" s="141" t="s">
        <v>2173</v>
      </c>
      <c r="E1708" s="141" t="s">
        <v>2101</v>
      </c>
      <c r="F1708" s="141" t="s">
        <v>4700</v>
      </c>
      <c r="G1708" s="141" t="s">
        <v>3401</v>
      </c>
    </row>
    <row r="1709" spans="1:7" x14ac:dyDescent="0.25">
      <c r="A1709" s="141" t="s">
        <v>4752</v>
      </c>
      <c r="B1709" s="141" t="s">
        <v>2101</v>
      </c>
      <c r="C1709" s="141"/>
      <c r="D1709" s="141" t="s">
        <v>2095</v>
      </c>
      <c r="E1709" s="141" t="s">
        <v>2101</v>
      </c>
      <c r="F1709" s="141" t="s">
        <v>4700</v>
      </c>
      <c r="G1709" s="141" t="s">
        <v>3401</v>
      </c>
    </row>
    <row r="1710" spans="1:7" x14ac:dyDescent="0.25">
      <c r="A1710" s="141" t="s">
        <v>4753</v>
      </c>
      <c r="B1710" s="141" t="s">
        <v>2101</v>
      </c>
      <c r="C1710" s="141"/>
      <c r="D1710" s="141" t="s">
        <v>2173</v>
      </c>
      <c r="E1710" s="141" t="s">
        <v>2101</v>
      </c>
      <c r="F1710" s="141" t="s">
        <v>4700</v>
      </c>
      <c r="G1710" s="141" t="s">
        <v>3401</v>
      </c>
    </row>
    <row r="1711" spans="1:7" x14ac:dyDescent="0.25">
      <c r="A1711" s="141" t="s">
        <v>4754</v>
      </c>
      <c r="B1711" s="141" t="s">
        <v>2101</v>
      </c>
      <c r="C1711" s="141"/>
      <c r="D1711" s="141" t="s">
        <v>2095</v>
      </c>
      <c r="E1711" s="141" t="s">
        <v>2101</v>
      </c>
      <c r="F1711" s="141" t="s">
        <v>4700</v>
      </c>
      <c r="G1711" s="141" t="s">
        <v>3401</v>
      </c>
    </row>
    <row r="1712" spans="1:7" x14ac:dyDescent="0.25">
      <c r="A1712" s="141" t="s">
        <v>4755</v>
      </c>
      <c r="B1712" s="141" t="s">
        <v>2101</v>
      </c>
      <c r="C1712" s="141"/>
      <c r="D1712" s="141" t="s">
        <v>2173</v>
      </c>
      <c r="E1712" s="141" t="s">
        <v>2101</v>
      </c>
      <c r="F1712" s="141" t="s">
        <v>4700</v>
      </c>
      <c r="G1712" s="141" t="s">
        <v>3401</v>
      </c>
    </row>
    <row r="1713" spans="1:7" x14ac:dyDescent="0.25">
      <c r="A1713" s="141" t="s">
        <v>4756</v>
      </c>
      <c r="B1713" s="141" t="s">
        <v>2101</v>
      </c>
      <c r="C1713" s="141"/>
      <c r="D1713" s="141" t="s">
        <v>2108</v>
      </c>
      <c r="E1713" s="141" t="s">
        <v>2101</v>
      </c>
      <c r="F1713" s="141" t="s">
        <v>4700</v>
      </c>
      <c r="G1713" s="141" t="s">
        <v>3401</v>
      </c>
    </row>
    <row r="1714" spans="1:7" x14ac:dyDescent="0.25">
      <c r="A1714" s="141" t="s">
        <v>4757</v>
      </c>
      <c r="B1714" s="141" t="s">
        <v>2101</v>
      </c>
      <c r="C1714" s="141"/>
      <c r="D1714" s="141" t="s">
        <v>2095</v>
      </c>
      <c r="E1714" s="141" t="s">
        <v>2101</v>
      </c>
      <c r="F1714" s="141" t="s">
        <v>4700</v>
      </c>
      <c r="G1714" s="141" t="s">
        <v>3401</v>
      </c>
    </row>
    <row r="1715" spans="1:7" x14ac:dyDescent="0.25">
      <c r="A1715" s="141" t="s">
        <v>4758</v>
      </c>
      <c r="B1715" s="141" t="s">
        <v>2101</v>
      </c>
      <c r="C1715" s="141"/>
      <c r="D1715" s="141" t="s">
        <v>2173</v>
      </c>
      <c r="E1715" s="141" t="s">
        <v>2101</v>
      </c>
      <c r="F1715" s="141" t="s">
        <v>4700</v>
      </c>
      <c r="G1715" s="141" t="s">
        <v>3401</v>
      </c>
    </row>
    <row r="1716" spans="1:7" x14ac:dyDescent="0.25">
      <c r="A1716" s="141" t="s">
        <v>4759</v>
      </c>
      <c r="B1716" s="141" t="s">
        <v>2101</v>
      </c>
      <c r="C1716" s="141"/>
      <c r="D1716" s="141" t="s">
        <v>2336</v>
      </c>
      <c r="E1716" s="141" t="s">
        <v>2101</v>
      </c>
      <c r="F1716" s="141" t="s">
        <v>4700</v>
      </c>
      <c r="G1716" s="141" t="s">
        <v>3401</v>
      </c>
    </row>
    <row r="1717" spans="1:7" x14ac:dyDescent="0.25">
      <c r="A1717" s="141" t="s">
        <v>4760</v>
      </c>
      <c r="B1717" s="141" t="s">
        <v>2101</v>
      </c>
      <c r="C1717" s="141"/>
      <c r="D1717" s="141" t="s">
        <v>2173</v>
      </c>
      <c r="E1717" s="141" t="s">
        <v>2101</v>
      </c>
      <c r="F1717" s="141" t="s">
        <v>4700</v>
      </c>
      <c r="G1717" s="141" t="s">
        <v>3401</v>
      </c>
    </row>
    <row r="1718" spans="1:7" x14ac:dyDescent="0.25">
      <c r="A1718" s="141" t="s">
        <v>4761</v>
      </c>
      <c r="B1718" s="141" t="s">
        <v>2101</v>
      </c>
      <c r="C1718" s="141"/>
      <c r="D1718" s="141" t="s">
        <v>2095</v>
      </c>
      <c r="E1718" s="141" t="s">
        <v>2101</v>
      </c>
      <c r="F1718" s="141" t="s">
        <v>4700</v>
      </c>
      <c r="G1718" s="141" t="s">
        <v>3401</v>
      </c>
    </row>
    <row r="1719" spans="1:7" x14ac:dyDescent="0.25">
      <c r="A1719" s="141" t="s">
        <v>4762</v>
      </c>
      <c r="B1719" s="141" t="s">
        <v>2101</v>
      </c>
      <c r="C1719" s="141"/>
      <c r="D1719" s="141" t="s">
        <v>2095</v>
      </c>
      <c r="E1719" s="141" t="s">
        <v>2101</v>
      </c>
      <c r="F1719" s="141" t="s">
        <v>4700</v>
      </c>
      <c r="G1719" s="141" t="s">
        <v>3401</v>
      </c>
    </row>
    <row r="1720" spans="1:7" x14ac:dyDescent="0.25">
      <c r="A1720" s="141" t="s">
        <v>4763</v>
      </c>
      <c r="B1720" s="141" t="s">
        <v>2101</v>
      </c>
      <c r="C1720" s="141"/>
      <c r="D1720" s="141" t="s">
        <v>2173</v>
      </c>
      <c r="E1720" s="141" t="s">
        <v>2101</v>
      </c>
      <c r="F1720" s="141" t="s">
        <v>4700</v>
      </c>
      <c r="G1720" s="141" t="s">
        <v>3401</v>
      </c>
    </row>
    <row r="1721" spans="1:7" x14ac:dyDescent="0.25">
      <c r="A1721" s="141" t="s">
        <v>4764</v>
      </c>
      <c r="B1721" s="141" t="s">
        <v>2101</v>
      </c>
      <c r="C1721" s="141"/>
      <c r="D1721" s="141" t="s">
        <v>2095</v>
      </c>
      <c r="E1721" s="141" t="s">
        <v>2101</v>
      </c>
      <c r="F1721" s="141" t="s">
        <v>4700</v>
      </c>
      <c r="G1721" s="141" t="s">
        <v>3401</v>
      </c>
    </row>
    <row r="1722" spans="1:7" x14ac:dyDescent="0.25">
      <c r="A1722" s="141" t="s">
        <v>4765</v>
      </c>
      <c r="B1722" s="141" t="s">
        <v>2101</v>
      </c>
      <c r="C1722" s="141"/>
      <c r="D1722" s="141" t="s">
        <v>2173</v>
      </c>
      <c r="E1722" s="141" t="s">
        <v>2101</v>
      </c>
      <c r="F1722" s="141" t="s">
        <v>4700</v>
      </c>
      <c r="G1722" s="141" t="s">
        <v>3401</v>
      </c>
    </row>
    <row r="1723" spans="1:7" x14ac:dyDescent="0.25">
      <c r="A1723" s="141" t="s">
        <v>4766</v>
      </c>
      <c r="B1723" s="141" t="s">
        <v>2101</v>
      </c>
      <c r="C1723" s="141"/>
      <c r="D1723" s="141" t="s">
        <v>2095</v>
      </c>
      <c r="E1723" s="141" t="s">
        <v>2101</v>
      </c>
      <c r="F1723" s="141" t="s">
        <v>4700</v>
      </c>
      <c r="G1723" s="141" t="s">
        <v>3401</v>
      </c>
    </row>
    <row r="1724" spans="1:7" x14ac:dyDescent="0.25">
      <c r="A1724" s="141" t="s">
        <v>4767</v>
      </c>
      <c r="B1724" s="141" t="s">
        <v>2101</v>
      </c>
      <c r="C1724" s="141"/>
      <c r="D1724" s="141" t="s">
        <v>2173</v>
      </c>
      <c r="E1724" s="141" t="s">
        <v>2101</v>
      </c>
      <c r="F1724" s="141" t="s">
        <v>4700</v>
      </c>
      <c r="G1724" s="141" t="s">
        <v>3401</v>
      </c>
    </row>
    <row r="1725" spans="1:7" x14ac:dyDescent="0.25">
      <c r="A1725" s="141" t="s">
        <v>4768</v>
      </c>
      <c r="B1725" s="141" t="s">
        <v>2101</v>
      </c>
      <c r="C1725" s="141"/>
      <c r="D1725" s="141" t="s">
        <v>2095</v>
      </c>
      <c r="E1725" s="141" t="s">
        <v>2101</v>
      </c>
      <c r="F1725" s="141" t="s">
        <v>4700</v>
      </c>
      <c r="G1725" s="141" t="s">
        <v>3401</v>
      </c>
    </row>
    <row r="1726" spans="1:7" x14ac:dyDescent="0.25">
      <c r="A1726" s="141" t="s">
        <v>4769</v>
      </c>
      <c r="B1726" s="141" t="s">
        <v>2101</v>
      </c>
      <c r="C1726" s="141"/>
      <c r="D1726" s="141" t="s">
        <v>2173</v>
      </c>
      <c r="E1726" s="141" t="s">
        <v>2101</v>
      </c>
      <c r="F1726" s="141" t="s">
        <v>4700</v>
      </c>
      <c r="G1726" s="141" t="s">
        <v>3401</v>
      </c>
    </row>
    <row r="1727" spans="1:7" x14ac:dyDescent="0.25">
      <c r="A1727" s="141" t="s">
        <v>2051</v>
      </c>
      <c r="B1727" s="141" t="s">
        <v>2101</v>
      </c>
      <c r="C1727" s="141"/>
      <c r="D1727" s="141" t="s">
        <v>4770</v>
      </c>
      <c r="E1727" s="141" t="s">
        <v>2101</v>
      </c>
      <c r="F1727" s="141" t="s">
        <v>4771</v>
      </c>
      <c r="G1727" s="141" t="s">
        <v>2136</v>
      </c>
    </row>
    <row r="1728" spans="1:7" x14ac:dyDescent="0.25">
      <c r="A1728" s="141" t="s">
        <v>2043</v>
      </c>
      <c r="B1728" s="141" t="s">
        <v>2101</v>
      </c>
      <c r="C1728" s="141"/>
      <c r="D1728" s="141" t="s">
        <v>2336</v>
      </c>
      <c r="E1728" s="141" t="s">
        <v>2101</v>
      </c>
      <c r="F1728" s="141" t="s">
        <v>4771</v>
      </c>
      <c r="G1728" s="141" t="s">
        <v>2337</v>
      </c>
    </row>
    <row r="1729" spans="1:7" x14ac:dyDescent="0.25">
      <c r="A1729" s="141" t="s">
        <v>1089</v>
      </c>
      <c r="B1729" s="141" t="s">
        <v>2101</v>
      </c>
      <c r="C1729" s="141"/>
      <c r="D1729" s="141" t="s">
        <v>2336</v>
      </c>
      <c r="E1729" s="141" t="s">
        <v>2101</v>
      </c>
      <c r="F1729" s="141" t="s">
        <v>4771</v>
      </c>
      <c r="G1729" s="141" t="s">
        <v>2337</v>
      </c>
    </row>
    <row r="1730" spans="1:7" x14ac:dyDescent="0.25">
      <c r="A1730" s="141" t="s">
        <v>4772</v>
      </c>
      <c r="B1730" s="141" t="s">
        <v>2101</v>
      </c>
      <c r="C1730" s="141"/>
      <c r="D1730" s="141" t="s">
        <v>4773</v>
      </c>
      <c r="E1730" s="141" t="s">
        <v>2101</v>
      </c>
      <c r="F1730" s="141" t="s">
        <v>4771</v>
      </c>
      <c r="G1730" s="141" t="s">
        <v>3195</v>
      </c>
    </row>
    <row r="1731" spans="1:7" x14ac:dyDescent="0.25">
      <c r="A1731" s="141" t="s">
        <v>4774</v>
      </c>
      <c r="B1731" s="141" t="s">
        <v>2101</v>
      </c>
      <c r="C1731" s="141"/>
      <c r="D1731" s="141" t="s">
        <v>2228</v>
      </c>
      <c r="E1731" s="141" t="s">
        <v>2101</v>
      </c>
      <c r="F1731" s="141" t="s">
        <v>4771</v>
      </c>
      <c r="G1731" s="141" t="s">
        <v>2229</v>
      </c>
    </row>
    <row r="1732" spans="1:7" x14ac:dyDescent="0.25">
      <c r="A1732" s="141" t="s">
        <v>423</v>
      </c>
      <c r="B1732" s="141" t="s">
        <v>2101</v>
      </c>
      <c r="C1732" s="141"/>
      <c r="D1732" s="141" t="s">
        <v>2132</v>
      </c>
      <c r="E1732" s="141" t="s">
        <v>2101</v>
      </c>
      <c r="F1732" s="141" t="s">
        <v>4771</v>
      </c>
      <c r="G1732" s="141" t="s">
        <v>2126</v>
      </c>
    </row>
    <row r="1733" spans="1:7" x14ac:dyDescent="0.25">
      <c r="A1733" s="141" t="s">
        <v>2077</v>
      </c>
      <c r="B1733" s="141" t="s">
        <v>2101</v>
      </c>
      <c r="C1733" s="141"/>
      <c r="D1733" s="141" t="s">
        <v>4775</v>
      </c>
      <c r="E1733" s="141" t="s">
        <v>2101</v>
      </c>
      <c r="F1733" s="141" t="s">
        <v>4771</v>
      </c>
      <c r="G1733" s="141" t="s">
        <v>3730</v>
      </c>
    </row>
    <row r="1734" spans="1:7" x14ac:dyDescent="0.25">
      <c r="A1734" s="141" t="s">
        <v>2046</v>
      </c>
      <c r="B1734" s="141" t="s">
        <v>2101</v>
      </c>
      <c r="C1734" s="141"/>
      <c r="D1734" s="141" t="s">
        <v>2108</v>
      </c>
      <c r="E1734" s="141" t="s">
        <v>2101</v>
      </c>
      <c r="F1734" s="141" t="s">
        <v>4771</v>
      </c>
      <c r="G1734" s="141" t="s">
        <v>2109</v>
      </c>
    </row>
    <row r="1735" spans="1:7" x14ac:dyDescent="0.25">
      <c r="A1735" s="141" t="s">
        <v>4776</v>
      </c>
      <c r="B1735" s="141" t="s">
        <v>2101</v>
      </c>
      <c r="C1735" s="141"/>
      <c r="D1735" s="141" t="s">
        <v>2524</v>
      </c>
      <c r="E1735" s="141" t="s">
        <v>2101</v>
      </c>
      <c r="F1735" s="141" t="s">
        <v>4771</v>
      </c>
      <c r="G1735" s="141" t="s">
        <v>2525</v>
      </c>
    </row>
    <row r="1736" spans="1:7" x14ac:dyDescent="0.25">
      <c r="A1736" s="141" t="s">
        <v>2071</v>
      </c>
      <c r="B1736" s="141" t="s">
        <v>2101</v>
      </c>
      <c r="C1736" s="141"/>
      <c r="D1736" s="141" t="s">
        <v>2116</v>
      </c>
      <c r="E1736" s="141" t="s">
        <v>2101</v>
      </c>
      <c r="F1736" s="141" t="s">
        <v>4771</v>
      </c>
      <c r="G1736" s="141" t="s">
        <v>2119</v>
      </c>
    </row>
    <row r="1737" spans="1:7" x14ac:dyDescent="0.25">
      <c r="A1737" s="141" t="s">
        <v>401</v>
      </c>
      <c r="B1737" s="141" t="s">
        <v>2101</v>
      </c>
      <c r="C1737" s="141"/>
      <c r="D1737" s="141" t="s">
        <v>2116</v>
      </c>
      <c r="E1737" s="141" t="s">
        <v>2101</v>
      </c>
      <c r="F1737" s="141" t="s">
        <v>4771</v>
      </c>
      <c r="G1737" s="141" t="s">
        <v>2119</v>
      </c>
    </row>
    <row r="1738" spans="1:7" x14ac:dyDescent="0.25">
      <c r="A1738" s="141" t="s">
        <v>4777</v>
      </c>
      <c r="B1738" s="141" t="s">
        <v>2101</v>
      </c>
      <c r="C1738" s="141"/>
      <c r="D1738" s="141" t="s">
        <v>2729</v>
      </c>
      <c r="E1738" s="141" t="s">
        <v>2101</v>
      </c>
      <c r="F1738" s="141" t="s">
        <v>4771</v>
      </c>
      <c r="G1738" s="141" t="s">
        <v>2730</v>
      </c>
    </row>
    <row r="1739" spans="1:7" x14ac:dyDescent="0.25">
      <c r="A1739" s="141" t="s">
        <v>4778</v>
      </c>
      <c r="B1739" s="141" t="s">
        <v>2101</v>
      </c>
      <c r="C1739" s="141"/>
      <c r="D1739" s="141" t="s">
        <v>2116</v>
      </c>
      <c r="E1739" s="141" t="s">
        <v>2101</v>
      </c>
      <c r="F1739" s="141" t="s">
        <v>4771</v>
      </c>
      <c r="G1739" s="141" t="s">
        <v>2119</v>
      </c>
    </row>
    <row r="1740" spans="1:7" x14ac:dyDescent="0.25">
      <c r="A1740" s="141" t="s">
        <v>4779</v>
      </c>
      <c r="B1740" s="141" t="s">
        <v>2101</v>
      </c>
      <c r="C1740" s="141"/>
      <c r="D1740" s="141" t="s">
        <v>2121</v>
      </c>
      <c r="E1740" s="141" t="s">
        <v>2101</v>
      </c>
      <c r="F1740" s="141" t="s">
        <v>4771</v>
      </c>
      <c r="G1740" s="141" t="s">
        <v>2122</v>
      </c>
    </row>
    <row r="1741" spans="1:7" x14ac:dyDescent="0.25">
      <c r="A1741" s="141" t="s">
        <v>4780</v>
      </c>
      <c r="B1741" s="141" t="s">
        <v>2101</v>
      </c>
      <c r="C1741" s="141"/>
      <c r="D1741" s="141" t="s">
        <v>2272</v>
      </c>
      <c r="E1741" s="141" t="s">
        <v>2101</v>
      </c>
      <c r="F1741" s="141" t="s">
        <v>4771</v>
      </c>
      <c r="G1741" s="141" t="s">
        <v>2273</v>
      </c>
    </row>
    <row r="1742" spans="1:7" x14ac:dyDescent="0.25">
      <c r="A1742" s="141" t="s">
        <v>637</v>
      </c>
      <c r="B1742" s="141" t="s">
        <v>2101</v>
      </c>
      <c r="C1742" s="141"/>
      <c r="D1742" s="141" t="s">
        <v>2095</v>
      </c>
      <c r="E1742" s="141" t="s">
        <v>2101</v>
      </c>
      <c r="F1742" s="141" t="s">
        <v>4771</v>
      </c>
      <c r="G1742" s="141" t="s">
        <v>2098</v>
      </c>
    </row>
    <row r="1743" spans="1:7" x14ac:dyDescent="0.25">
      <c r="A1743" s="141" t="s">
        <v>4781</v>
      </c>
      <c r="B1743" s="141" t="s">
        <v>2101</v>
      </c>
      <c r="C1743" s="141"/>
      <c r="D1743" s="141" t="s">
        <v>2095</v>
      </c>
      <c r="E1743" s="141" t="s">
        <v>2101</v>
      </c>
      <c r="F1743" s="141" t="s">
        <v>4771</v>
      </c>
      <c r="G1743" s="141" t="s">
        <v>2098</v>
      </c>
    </row>
    <row r="1744" spans="1:7" x14ac:dyDescent="0.25">
      <c r="A1744" s="141" t="s">
        <v>1157</v>
      </c>
      <c r="B1744" s="141" t="s">
        <v>2101</v>
      </c>
      <c r="C1744" s="141"/>
      <c r="D1744" s="141" t="s">
        <v>2095</v>
      </c>
      <c r="E1744" s="141" t="s">
        <v>2101</v>
      </c>
      <c r="F1744" s="141" t="s">
        <v>4771</v>
      </c>
      <c r="G1744" s="141" t="s">
        <v>2098</v>
      </c>
    </row>
    <row r="1745" spans="1:7" x14ac:dyDescent="0.25">
      <c r="A1745" s="141" t="s">
        <v>4782</v>
      </c>
      <c r="B1745" s="141" t="s">
        <v>2101</v>
      </c>
      <c r="C1745" s="141"/>
      <c r="D1745" s="141" t="s">
        <v>2095</v>
      </c>
      <c r="E1745" s="141" t="s">
        <v>2101</v>
      </c>
      <c r="F1745" s="141" t="s">
        <v>4771</v>
      </c>
      <c r="G1745" s="141" t="s">
        <v>2098</v>
      </c>
    </row>
    <row r="1746" spans="1:7" x14ac:dyDescent="0.25">
      <c r="A1746" s="141" t="s">
        <v>4783</v>
      </c>
      <c r="B1746" s="141" t="s">
        <v>2101</v>
      </c>
      <c r="C1746" s="141"/>
      <c r="D1746" s="141" t="s">
        <v>4784</v>
      </c>
      <c r="E1746" s="141" t="s">
        <v>2101</v>
      </c>
      <c r="F1746" s="141" t="s">
        <v>4771</v>
      </c>
      <c r="G1746" s="141" t="s">
        <v>2140</v>
      </c>
    </row>
    <row r="1747" spans="1:7" x14ac:dyDescent="0.25">
      <c r="A1747" s="141" t="s">
        <v>4785</v>
      </c>
      <c r="B1747" s="141" t="s">
        <v>2101</v>
      </c>
      <c r="C1747" s="141"/>
      <c r="D1747" s="141" t="s">
        <v>4786</v>
      </c>
      <c r="E1747" s="141" t="s">
        <v>2101</v>
      </c>
      <c r="F1747" s="141" t="s">
        <v>4771</v>
      </c>
      <c r="G1747" s="141" t="s">
        <v>3401</v>
      </c>
    </row>
    <row r="1748" spans="1:7" x14ac:dyDescent="0.25">
      <c r="A1748" s="141" t="s">
        <v>1006</v>
      </c>
      <c r="B1748" s="141" t="s">
        <v>2101</v>
      </c>
      <c r="C1748" s="141"/>
      <c r="D1748" s="141" t="s">
        <v>2173</v>
      </c>
      <c r="E1748" s="141" t="s">
        <v>2101</v>
      </c>
      <c r="F1748" s="141" t="s">
        <v>4771</v>
      </c>
      <c r="G1748" s="141" t="s">
        <v>2174</v>
      </c>
    </row>
    <row r="1749" spans="1:7" x14ac:dyDescent="0.25">
      <c r="A1749" s="141" t="s">
        <v>4787</v>
      </c>
      <c r="B1749" s="141" t="s">
        <v>2101</v>
      </c>
      <c r="C1749" s="141"/>
      <c r="D1749" s="141" t="s">
        <v>3729</v>
      </c>
      <c r="E1749" s="141" t="s">
        <v>2101</v>
      </c>
      <c r="F1749" s="141" t="s">
        <v>4788</v>
      </c>
      <c r="G1749" s="141" t="s">
        <v>3730</v>
      </c>
    </row>
    <row r="1750" spans="1:7" x14ac:dyDescent="0.25">
      <c r="A1750" s="141" t="s">
        <v>4789</v>
      </c>
      <c r="B1750" s="141" t="s">
        <v>2101</v>
      </c>
      <c r="C1750" s="141"/>
      <c r="D1750" s="141" t="s">
        <v>3729</v>
      </c>
      <c r="E1750" s="141" t="s">
        <v>2101</v>
      </c>
      <c r="F1750" s="141" t="s">
        <v>4788</v>
      </c>
      <c r="G1750" s="141" t="s">
        <v>3730</v>
      </c>
    </row>
    <row r="1751" spans="1:7" x14ac:dyDescent="0.25">
      <c r="A1751" s="141" t="s">
        <v>4790</v>
      </c>
      <c r="B1751" s="141" t="s">
        <v>2101</v>
      </c>
      <c r="C1751" s="141"/>
      <c r="D1751" s="141" t="s">
        <v>3729</v>
      </c>
      <c r="E1751" s="141" t="s">
        <v>2101</v>
      </c>
      <c r="F1751" s="141" t="s">
        <v>4788</v>
      </c>
      <c r="G1751" s="141" t="s">
        <v>3730</v>
      </c>
    </row>
    <row r="1752" spans="1:7" x14ac:dyDescent="0.25">
      <c r="A1752" s="141" t="s">
        <v>4791</v>
      </c>
      <c r="B1752" s="141" t="s">
        <v>2101</v>
      </c>
      <c r="C1752" s="141"/>
      <c r="D1752" s="141" t="s">
        <v>3729</v>
      </c>
      <c r="E1752" s="141" t="s">
        <v>2101</v>
      </c>
      <c r="F1752" s="141" t="s">
        <v>4788</v>
      </c>
      <c r="G1752" s="141" t="s">
        <v>4792</v>
      </c>
    </row>
    <row r="1753" spans="1:7" x14ac:dyDescent="0.25">
      <c r="A1753" s="141" t="s">
        <v>4793</v>
      </c>
      <c r="B1753" s="141" t="s">
        <v>2101</v>
      </c>
      <c r="C1753" s="141"/>
      <c r="D1753" s="141" t="s">
        <v>3729</v>
      </c>
      <c r="E1753" s="141" t="s">
        <v>2101</v>
      </c>
      <c r="F1753" s="141" t="s">
        <v>4788</v>
      </c>
      <c r="G1753" s="141" t="s">
        <v>3730</v>
      </c>
    </row>
    <row r="1754" spans="1:7" x14ac:dyDescent="0.25">
      <c r="A1754" s="141" t="s">
        <v>121</v>
      </c>
      <c r="B1754" s="141" t="s">
        <v>2101</v>
      </c>
      <c r="C1754" s="141"/>
      <c r="D1754" s="141" t="s">
        <v>4770</v>
      </c>
      <c r="E1754" s="141" t="s">
        <v>2101</v>
      </c>
      <c r="F1754" s="141" t="s">
        <v>4794</v>
      </c>
      <c r="G1754" s="141" t="s">
        <v>2136</v>
      </c>
    </row>
    <row r="1755" spans="1:7" x14ac:dyDescent="0.25">
      <c r="A1755" s="141" t="s">
        <v>413</v>
      </c>
      <c r="B1755" s="141" t="s">
        <v>2101</v>
      </c>
      <c r="C1755" s="141"/>
      <c r="D1755" s="141" t="s">
        <v>2336</v>
      </c>
      <c r="E1755" s="141" t="s">
        <v>2101</v>
      </c>
      <c r="F1755" s="141" t="s">
        <v>4794</v>
      </c>
      <c r="G1755" s="141" t="s">
        <v>2337</v>
      </c>
    </row>
    <row r="1756" spans="1:7" x14ac:dyDescent="0.25">
      <c r="A1756" s="141" t="s">
        <v>177</v>
      </c>
      <c r="B1756" s="141" t="s">
        <v>2101</v>
      </c>
      <c r="C1756" s="141"/>
      <c r="D1756" s="141" t="s">
        <v>2336</v>
      </c>
      <c r="E1756" s="141" t="s">
        <v>2101</v>
      </c>
      <c r="F1756" s="141" t="s">
        <v>4794</v>
      </c>
      <c r="G1756" s="141" t="s">
        <v>2337</v>
      </c>
    </row>
    <row r="1757" spans="1:7" x14ac:dyDescent="0.25">
      <c r="A1757" s="141" t="s">
        <v>4795</v>
      </c>
      <c r="B1757" s="141" t="s">
        <v>2101</v>
      </c>
      <c r="C1757" s="141"/>
      <c r="D1757" s="141" t="s">
        <v>4773</v>
      </c>
      <c r="E1757" s="141" t="s">
        <v>2101</v>
      </c>
      <c r="F1757" s="141" t="s">
        <v>4794</v>
      </c>
      <c r="G1757" s="141" t="s">
        <v>3195</v>
      </c>
    </row>
    <row r="1758" spans="1:7" x14ac:dyDescent="0.25">
      <c r="A1758" s="141" t="s">
        <v>4796</v>
      </c>
      <c r="B1758" s="141" t="s">
        <v>2101</v>
      </c>
      <c r="C1758" s="141"/>
      <c r="D1758" s="141" t="s">
        <v>2228</v>
      </c>
      <c r="E1758" s="141" t="s">
        <v>2101</v>
      </c>
      <c r="F1758" s="141" t="s">
        <v>4794</v>
      </c>
      <c r="G1758" s="141" t="s">
        <v>2229</v>
      </c>
    </row>
    <row r="1759" spans="1:7" x14ac:dyDescent="0.25">
      <c r="A1759" s="141" t="s">
        <v>4797</v>
      </c>
      <c r="B1759" s="141" t="s">
        <v>2101</v>
      </c>
      <c r="C1759" s="141"/>
      <c r="D1759" s="141" t="s">
        <v>2132</v>
      </c>
      <c r="E1759" s="141" t="s">
        <v>2101</v>
      </c>
      <c r="F1759" s="141" t="s">
        <v>4794</v>
      </c>
      <c r="G1759" s="141" t="s">
        <v>2126</v>
      </c>
    </row>
    <row r="1760" spans="1:7" x14ac:dyDescent="0.25">
      <c r="A1760" s="141" t="s">
        <v>4798</v>
      </c>
      <c r="B1760" s="141" t="s">
        <v>2101</v>
      </c>
      <c r="C1760" s="141"/>
      <c r="D1760" s="141" t="s">
        <v>4775</v>
      </c>
      <c r="E1760" s="141" t="s">
        <v>2101</v>
      </c>
      <c r="F1760" s="141" t="s">
        <v>4794</v>
      </c>
      <c r="G1760" s="141" t="s">
        <v>3730</v>
      </c>
    </row>
    <row r="1761" spans="1:7" x14ac:dyDescent="0.25">
      <c r="A1761" s="141" t="s">
        <v>499</v>
      </c>
      <c r="B1761" s="141" t="s">
        <v>2101</v>
      </c>
      <c r="C1761" s="141"/>
      <c r="D1761" s="141" t="s">
        <v>2108</v>
      </c>
      <c r="E1761" s="141" t="s">
        <v>2101</v>
      </c>
      <c r="F1761" s="141" t="s">
        <v>4794</v>
      </c>
      <c r="G1761" s="141" t="s">
        <v>2109</v>
      </c>
    </row>
    <row r="1762" spans="1:7" x14ac:dyDescent="0.25">
      <c r="A1762" s="141" t="s">
        <v>4799</v>
      </c>
      <c r="B1762" s="141" t="s">
        <v>2101</v>
      </c>
      <c r="C1762" s="141"/>
      <c r="D1762" s="141" t="s">
        <v>2524</v>
      </c>
      <c r="E1762" s="141" t="s">
        <v>2101</v>
      </c>
      <c r="F1762" s="141" t="s">
        <v>4794</v>
      </c>
      <c r="G1762" s="141" t="s">
        <v>2525</v>
      </c>
    </row>
    <row r="1763" spans="1:7" x14ac:dyDescent="0.25">
      <c r="A1763" s="141" t="s">
        <v>4800</v>
      </c>
      <c r="B1763" s="141" t="s">
        <v>2101</v>
      </c>
      <c r="C1763" s="141"/>
      <c r="D1763" s="141" t="s">
        <v>2116</v>
      </c>
      <c r="E1763" s="141" t="s">
        <v>2101</v>
      </c>
      <c r="F1763" s="141" t="s">
        <v>4794</v>
      </c>
      <c r="G1763" s="141" t="s">
        <v>2119</v>
      </c>
    </row>
    <row r="1764" spans="1:7" x14ac:dyDescent="0.25">
      <c r="A1764" s="141" t="s">
        <v>4801</v>
      </c>
      <c r="B1764" s="141" t="s">
        <v>2101</v>
      </c>
      <c r="C1764" s="141"/>
      <c r="D1764" s="141" t="s">
        <v>2116</v>
      </c>
      <c r="E1764" s="141" t="s">
        <v>2101</v>
      </c>
      <c r="F1764" s="141" t="s">
        <v>4794</v>
      </c>
      <c r="G1764" s="141" t="s">
        <v>2119</v>
      </c>
    </row>
    <row r="1765" spans="1:7" x14ac:dyDescent="0.25">
      <c r="A1765" s="141" t="s">
        <v>4802</v>
      </c>
      <c r="B1765" s="141" t="s">
        <v>2101</v>
      </c>
      <c r="C1765" s="141"/>
      <c r="D1765" s="141" t="s">
        <v>2729</v>
      </c>
      <c r="E1765" s="141" t="s">
        <v>2101</v>
      </c>
      <c r="F1765" s="141" t="s">
        <v>4794</v>
      </c>
      <c r="G1765" s="141" t="s">
        <v>2730</v>
      </c>
    </row>
    <row r="1766" spans="1:7" x14ac:dyDescent="0.25">
      <c r="A1766" s="141" t="s">
        <v>4803</v>
      </c>
      <c r="B1766" s="141" t="s">
        <v>2101</v>
      </c>
      <c r="C1766" s="141"/>
      <c r="D1766" s="141" t="s">
        <v>2116</v>
      </c>
      <c r="E1766" s="141" t="s">
        <v>2101</v>
      </c>
      <c r="F1766" s="141" t="s">
        <v>4794</v>
      </c>
      <c r="G1766" s="141" t="s">
        <v>2119</v>
      </c>
    </row>
    <row r="1767" spans="1:7" x14ac:dyDescent="0.25">
      <c r="A1767" s="141" t="s">
        <v>4804</v>
      </c>
      <c r="B1767" s="141" t="s">
        <v>2101</v>
      </c>
      <c r="C1767" s="141"/>
      <c r="D1767" s="141" t="s">
        <v>2121</v>
      </c>
      <c r="E1767" s="141" t="s">
        <v>2101</v>
      </c>
      <c r="F1767" s="141" t="s">
        <v>4794</v>
      </c>
      <c r="G1767" s="141" t="s">
        <v>2122</v>
      </c>
    </row>
    <row r="1768" spans="1:7" x14ac:dyDescent="0.25">
      <c r="A1768" s="141" t="s">
        <v>4805</v>
      </c>
      <c r="B1768" s="141" t="s">
        <v>2101</v>
      </c>
      <c r="C1768" s="141"/>
      <c r="D1768" s="141" t="s">
        <v>2272</v>
      </c>
      <c r="E1768" s="141" t="s">
        <v>2101</v>
      </c>
      <c r="F1768" s="141" t="s">
        <v>4794</v>
      </c>
      <c r="G1768" s="141" t="s">
        <v>2273</v>
      </c>
    </row>
    <row r="1769" spans="1:7" x14ac:dyDescent="0.25">
      <c r="A1769" s="141" t="s">
        <v>108</v>
      </c>
      <c r="B1769" s="141" t="s">
        <v>2101</v>
      </c>
      <c r="C1769" s="141"/>
      <c r="D1769" s="141" t="s">
        <v>2095</v>
      </c>
      <c r="E1769" s="141" t="s">
        <v>2101</v>
      </c>
      <c r="F1769" s="141" t="s">
        <v>4794</v>
      </c>
      <c r="G1769" s="141" t="s">
        <v>2098</v>
      </c>
    </row>
    <row r="1770" spans="1:7" x14ac:dyDescent="0.25">
      <c r="A1770" s="141" t="s">
        <v>4806</v>
      </c>
      <c r="B1770" s="141" t="s">
        <v>2101</v>
      </c>
      <c r="C1770" s="141"/>
      <c r="D1770" s="141" t="s">
        <v>2095</v>
      </c>
      <c r="E1770" s="141" t="s">
        <v>2101</v>
      </c>
      <c r="F1770" s="141" t="s">
        <v>4794</v>
      </c>
      <c r="G1770" s="141" t="s">
        <v>2098</v>
      </c>
    </row>
    <row r="1771" spans="1:7" x14ac:dyDescent="0.25">
      <c r="A1771" s="141" t="s">
        <v>132</v>
      </c>
      <c r="B1771" s="141" t="s">
        <v>2101</v>
      </c>
      <c r="C1771" s="141"/>
      <c r="D1771" s="141" t="s">
        <v>2095</v>
      </c>
      <c r="E1771" s="141" t="s">
        <v>2101</v>
      </c>
      <c r="F1771" s="141" t="s">
        <v>4794</v>
      </c>
      <c r="G1771" s="141" t="s">
        <v>2098</v>
      </c>
    </row>
    <row r="1772" spans="1:7" x14ac:dyDescent="0.25">
      <c r="A1772" s="141" t="s">
        <v>4807</v>
      </c>
      <c r="B1772" s="141" t="s">
        <v>2101</v>
      </c>
      <c r="C1772" s="141"/>
      <c r="D1772" s="141" t="s">
        <v>2095</v>
      </c>
      <c r="E1772" s="141" t="s">
        <v>2101</v>
      </c>
      <c r="F1772" s="141" t="s">
        <v>4794</v>
      </c>
      <c r="G1772" s="141" t="s">
        <v>2098</v>
      </c>
    </row>
    <row r="1773" spans="1:7" x14ac:dyDescent="0.25">
      <c r="A1773" s="141" t="s">
        <v>4808</v>
      </c>
      <c r="B1773" s="141" t="s">
        <v>2101</v>
      </c>
      <c r="C1773" s="141"/>
      <c r="D1773" s="141" t="s">
        <v>4784</v>
      </c>
      <c r="E1773" s="141" t="s">
        <v>2101</v>
      </c>
      <c r="F1773" s="141" t="s">
        <v>4794</v>
      </c>
      <c r="G1773" s="141" t="s">
        <v>2140</v>
      </c>
    </row>
    <row r="1774" spans="1:7" x14ac:dyDescent="0.25">
      <c r="A1774" s="141" t="s">
        <v>4809</v>
      </c>
      <c r="B1774" s="141" t="s">
        <v>2101</v>
      </c>
      <c r="C1774" s="141"/>
      <c r="D1774" s="141" t="s">
        <v>4786</v>
      </c>
      <c r="E1774" s="141" t="s">
        <v>2101</v>
      </c>
      <c r="F1774" s="141" t="s">
        <v>4794</v>
      </c>
      <c r="G1774" s="141" t="s">
        <v>3401</v>
      </c>
    </row>
    <row r="1775" spans="1:7" x14ac:dyDescent="0.25">
      <c r="A1775" s="141" t="s">
        <v>406</v>
      </c>
      <c r="B1775" s="141" t="s">
        <v>2101</v>
      </c>
      <c r="C1775" s="141"/>
      <c r="D1775" s="141" t="s">
        <v>2173</v>
      </c>
      <c r="E1775" s="141" t="s">
        <v>2101</v>
      </c>
      <c r="F1775" s="141" t="s">
        <v>4794</v>
      </c>
      <c r="G1775" s="141" t="s">
        <v>2174</v>
      </c>
    </row>
    <row r="1776" spans="1:7" x14ac:dyDescent="0.25">
      <c r="A1776" s="141" t="s">
        <v>4810</v>
      </c>
      <c r="B1776" s="141" t="s">
        <v>2101</v>
      </c>
      <c r="C1776" s="141"/>
      <c r="D1776" s="141" t="s">
        <v>3729</v>
      </c>
      <c r="E1776" s="141" t="s">
        <v>2101</v>
      </c>
      <c r="F1776" s="141" t="s">
        <v>4788</v>
      </c>
      <c r="G1776" s="141" t="s">
        <v>3730</v>
      </c>
    </row>
    <row r="1777" spans="1:7" x14ac:dyDescent="0.25">
      <c r="A1777" s="141" t="s">
        <v>4811</v>
      </c>
      <c r="B1777" s="141" t="s">
        <v>2101</v>
      </c>
      <c r="C1777" s="141"/>
      <c r="D1777" s="141" t="s">
        <v>4812</v>
      </c>
      <c r="E1777" s="141" t="s">
        <v>2101</v>
      </c>
      <c r="F1777" s="141" t="s">
        <v>4813</v>
      </c>
      <c r="G1777" s="141" t="s">
        <v>3401</v>
      </c>
    </row>
    <row r="1778" spans="1:7" x14ac:dyDescent="0.25">
      <c r="A1778" s="141" t="s">
        <v>908</v>
      </c>
      <c r="B1778" s="141" t="s">
        <v>2101</v>
      </c>
      <c r="C1778" s="141"/>
      <c r="D1778" s="141" t="s">
        <v>4814</v>
      </c>
      <c r="E1778" s="141" t="s">
        <v>2101</v>
      </c>
      <c r="F1778" s="141" t="s">
        <v>4815</v>
      </c>
      <c r="G1778" s="141" t="s">
        <v>3401</v>
      </c>
    </row>
  </sheetData>
  <autoFilter ref="A1:G1778" xr:uid="{0EFD374F-A379-43EA-9FC8-6F8646214605}"/>
  <pageMargins left="0.7" right="0.7" top="0.75" bottom="0.75" header="0.3" footer="0.3"/>
  <pageSetup orientation="portrait" r:id="rId1"/>
  <headerFooter>
    <oddFooter>&amp;C&amp;1#&amp;"Calibri"&amp;12&amp;K000000Internal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2565F-D132-4E7A-AC00-7CFA229BF479}">
  <sheetPr codeName="Sheet6">
    <tabColor rgb="FF00B050"/>
    <pageSetUpPr fitToPage="1"/>
  </sheetPr>
  <dimension ref="A1:H104"/>
  <sheetViews>
    <sheetView workbookViewId="0">
      <selection activeCell="A18" sqref="A18"/>
    </sheetView>
  </sheetViews>
  <sheetFormatPr defaultColWidth="8.85546875" defaultRowHeight="12" x14ac:dyDescent="0.2"/>
  <cols>
    <col min="1" max="1" width="24.42578125" style="13" bestFit="1" customWidth="1"/>
    <col min="2" max="2" width="40.42578125" style="13" bestFit="1" customWidth="1"/>
    <col min="3" max="3" width="12.42578125" style="13" customWidth="1"/>
    <col min="4" max="4" width="12.42578125" style="13" bestFit="1" customWidth="1"/>
    <col min="5" max="16384" width="8.85546875" style="13"/>
  </cols>
  <sheetData>
    <row r="1" spans="1:4" x14ac:dyDescent="0.2">
      <c r="A1" s="16" t="s">
        <v>4816</v>
      </c>
      <c r="B1" s="16" t="s">
        <v>4817</v>
      </c>
      <c r="C1" s="16" t="s">
        <v>4818</v>
      </c>
      <c r="D1" s="17"/>
    </row>
    <row r="2" spans="1:4" x14ac:dyDescent="0.2">
      <c r="A2" s="9" t="s">
        <v>4819</v>
      </c>
      <c r="B2" s="9" t="s">
        <v>4820</v>
      </c>
      <c r="C2" s="9" t="s">
        <v>4821</v>
      </c>
    </row>
    <row r="3" spans="1:4" x14ac:dyDescent="0.2">
      <c r="A3" s="9" t="s">
        <v>4822</v>
      </c>
      <c r="B3" s="9" t="s">
        <v>4823</v>
      </c>
      <c r="C3" s="9" t="s">
        <v>4821</v>
      </c>
    </row>
    <row r="4" spans="1:4" x14ac:dyDescent="0.2">
      <c r="A4" s="9" t="s">
        <v>4824</v>
      </c>
      <c r="B4" s="9" t="s">
        <v>4825</v>
      </c>
      <c r="C4" s="9" t="s">
        <v>4826</v>
      </c>
    </row>
    <row r="5" spans="1:4" x14ac:dyDescent="0.2">
      <c r="A5" s="9" t="s">
        <v>4827</v>
      </c>
      <c r="B5" s="9" t="s">
        <v>4828</v>
      </c>
      <c r="C5" s="9" t="s">
        <v>4821</v>
      </c>
    </row>
    <row r="6" spans="1:4" x14ac:dyDescent="0.2">
      <c r="A6" s="9" t="s">
        <v>4829</v>
      </c>
      <c r="B6" s="9" t="s">
        <v>4830</v>
      </c>
      <c r="C6" s="9" t="s">
        <v>4821</v>
      </c>
    </row>
    <row r="7" spans="1:4" x14ac:dyDescent="0.2">
      <c r="A7" s="9" t="s">
        <v>4831</v>
      </c>
      <c r="B7" s="9" t="s">
        <v>4832</v>
      </c>
      <c r="C7" s="9" t="s">
        <v>4821</v>
      </c>
    </row>
    <row r="8" spans="1:4" x14ac:dyDescent="0.2">
      <c r="A8" s="9" t="s">
        <v>4833</v>
      </c>
      <c r="B8" s="9" t="s">
        <v>4834</v>
      </c>
      <c r="C8" s="9" t="s">
        <v>4826</v>
      </c>
    </row>
    <row r="9" spans="1:4" x14ac:dyDescent="0.2">
      <c r="A9" s="9" t="s">
        <v>4835</v>
      </c>
      <c r="B9" s="9" t="s">
        <v>4836</v>
      </c>
      <c r="C9" s="9" t="s">
        <v>4826</v>
      </c>
    </row>
    <row r="10" spans="1:4" x14ac:dyDescent="0.2">
      <c r="A10" s="9" t="s">
        <v>4837</v>
      </c>
      <c r="B10" s="9" t="s">
        <v>4838</v>
      </c>
      <c r="C10" s="9" t="s">
        <v>4821</v>
      </c>
    </row>
    <row r="11" spans="1:4" x14ac:dyDescent="0.2">
      <c r="A11" s="9" t="s">
        <v>4839</v>
      </c>
      <c r="B11" s="9" t="s">
        <v>4840</v>
      </c>
      <c r="C11" s="9" t="s">
        <v>4826</v>
      </c>
    </row>
    <row r="12" spans="1:4" x14ac:dyDescent="0.2">
      <c r="A12" s="9" t="s">
        <v>4841</v>
      </c>
      <c r="B12" s="9" t="s">
        <v>4842</v>
      </c>
      <c r="C12" s="9" t="s">
        <v>4826</v>
      </c>
    </row>
    <row r="13" spans="1:4" x14ac:dyDescent="0.2">
      <c r="A13" s="9" t="s">
        <v>4843</v>
      </c>
      <c r="B13" s="9" t="s">
        <v>4844</v>
      </c>
      <c r="C13" s="9" t="s">
        <v>4826</v>
      </c>
    </row>
    <row r="14" spans="1:4" x14ac:dyDescent="0.2">
      <c r="A14" s="9" t="s">
        <v>4845</v>
      </c>
      <c r="B14" s="9" t="s">
        <v>4846</v>
      </c>
      <c r="C14" s="9" t="s">
        <v>4821</v>
      </c>
    </row>
    <row r="15" spans="1:4" x14ac:dyDescent="0.2">
      <c r="A15" s="9" t="s">
        <v>4847</v>
      </c>
      <c r="B15" s="9" t="s">
        <v>4848</v>
      </c>
      <c r="C15" s="9" t="s">
        <v>4826</v>
      </c>
    </row>
    <row r="16" spans="1:4" x14ac:dyDescent="0.2">
      <c r="A16" s="9" t="s">
        <v>4849</v>
      </c>
      <c r="B16" s="9" t="s">
        <v>4850</v>
      </c>
      <c r="C16" s="9" t="s">
        <v>4821</v>
      </c>
    </row>
    <row r="17" spans="1:3" x14ac:dyDescent="0.2">
      <c r="A17" s="9" t="s">
        <v>4851</v>
      </c>
      <c r="B17" s="9" t="s">
        <v>4852</v>
      </c>
      <c r="C17" s="9" t="s">
        <v>4826</v>
      </c>
    </row>
    <row r="18" spans="1:3" x14ac:dyDescent="0.2">
      <c r="A18" s="9" t="s">
        <v>4853</v>
      </c>
      <c r="B18" s="9" t="s">
        <v>4854</v>
      </c>
      <c r="C18" s="9" t="s">
        <v>4826</v>
      </c>
    </row>
    <row r="19" spans="1:3" x14ac:dyDescent="0.2">
      <c r="A19" s="9" t="s">
        <v>4855</v>
      </c>
      <c r="B19" s="9" t="s">
        <v>4856</v>
      </c>
      <c r="C19" s="9" t="s">
        <v>4826</v>
      </c>
    </row>
    <row r="20" spans="1:3" x14ac:dyDescent="0.2">
      <c r="A20" s="9" t="s">
        <v>4857</v>
      </c>
      <c r="B20" s="9" t="s">
        <v>4858</v>
      </c>
      <c r="C20" s="9" t="s">
        <v>4821</v>
      </c>
    </row>
    <row r="21" spans="1:3" x14ac:dyDescent="0.2">
      <c r="A21" s="9" t="s">
        <v>4859</v>
      </c>
      <c r="B21" s="9" t="s">
        <v>4860</v>
      </c>
      <c r="C21" s="9" t="s">
        <v>4826</v>
      </c>
    </row>
    <row r="22" spans="1:3" x14ac:dyDescent="0.2">
      <c r="A22" s="9" t="s">
        <v>4861</v>
      </c>
      <c r="B22" s="9" t="s">
        <v>4862</v>
      </c>
      <c r="C22" s="9" t="s">
        <v>4826</v>
      </c>
    </row>
    <row r="23" spans="1:3" x14ac:dyDescent="0.2">
      <c r="A23" s="9" t="s">
        <v>4863</v>
      </c>
      <c r="B23" s="9" t="s">
        <v>4864</v>
      </c>
      <c r="C23" s="9" t="s">
        <v>4821</v>
      </c>
    </row>
    <row r="24" spans="1:3" x14ac:dyDescent="0.2">
      <c r="A24" s="9" t="s">
        <v>4865</v>
      </c>
      <c r="B24" s="9" t="s">
        <v>4866</v>
      </c>
      <c r="C24" s="9" t="s">
        <v>4826</v>
      </c>
    </row>
    <row r="25" spans="1:3" x14ac:dyDescent="0.2">
      <c r="A25" s="9" t="s">
        <v>4867</v>
      </c>
      <c r="B25" s="9" t="s">
        <v>4868</v>
      </c>
      <c r="C25" s="9" t="s">
        <v>4826</v>
      </c>
    </row>
    <row r="26" spans="1:3" x14ac:dyDescent="0.2">
      <c r="A26" s="9" t="s">
        <v>4869</v>
      </c>
      <c r="B26" s="9" t="s">
        <v>521</v>
      </c>
      <c r="C26" s="9" t="s">
        <v>4870</v>
      </c>
    </row>
    <row r="27" spans="1:3" x14ac:dyDescent="0.2">
      <c r="A27" s="9" t="s">
        <v>4871</v>
      </c>
      <c r="B27" s="9" t="s">
        <v>4872</v>
      </c>
      <c r="C27" s="9" t="s">
        <v>4826</v>
      </c>
    </row>
    <row r="28" spans="1:3" x14ac:dyDescent="0.2">
      <c r="A28" s="9" t="s">
        <v>4873</v>
      </c>
      <c r="B28" s="9" t="s">
        <v>4874</v>
      </c>
      <c r="C28" s="9" t="s">
        <v>4826</v>
      </c>
    </row>
    <row r="29" spans="1:3" x14ac:dyDescent="0.2">
      <c r="A29" s="9" t="s">
        <v>4875</v>
      </c>
      <c r="B29" s="9" t="s">
        <v>4876</v>
      </c>
      <c r="C29" s="9" t="s">
        <v>4821</v>
      </c>
    </row>
    <row r="30" spans="1:3" x14ac:dyDescent="0.2">
      <c r="A30" s="9" t="s">
        <v>4877</v>
      </c>
      <c r="B30" s="9" t="s">
        <v>4878</v>
      </c>
      <c r="C30" s="9" t="s">
        <v>4826</v>
      </c>
    </row>
    <row r="31" spans="1:3" x14ac:dyDescent="0.2">
      <c r="A31" s="9" t="s">
        <v>4879</v>
      </c>
      <c r="B31" s="9" t="s">
        <v>4880</v>
      </c>
      <c r="C31" s="9" t="s">
        <v>4826</v>
      </c>
    </row>
    <row r="32" spans="1:3" x14ac:dyDescent="0.2">
      <c r="A32" s="9" t="s">
        <v>4881</v>
      </c>
      <c r="B32" s="9" t="s">
        <v>4882</v>
      </c>
      <c r="C32" s="9" t="s">
        <v>4826</v>
      </c>
    </row>
    <row r="33" spans="1:3" x14ac:dyDescent="0.2">
      <c r="A33" s="9" t="s">
        <v>154</v>
      </c>
      <c r="B33" s="9" t="s">
        <v>4883</v>
      </c>
      <c r="C33" s="9" t="s">
        <v>4870</v>
      </c>
    </row>
    <row r="34" spans="1:3" x14ac:dyDescent="0.2">
      <c r="A34" s="9" t="s">
        <v>4884</v>
      </c>
      <c r="B34" s="9" t="s">
        <v>4885</v>
      </c>
      <c r="C34" s="9" t="s">
        <v>4870</v>
      </c>
    </row>
    <row r="35" spans="1:3" x14ac:dyDescent="0.2">
      <c r="A35" s="9" t="s">
        <v>4886</v>
      </c>
      <c r="B35" s="9" t="s">
        <v>4887</v>
      </c>
      <c r="C35" s="9" t="s">
        <v>4821</v>
      </c>
    </row>
    <row r="36" spans="1:3" x14ac:dyDescent="0.2">
      <c r="A36" s="9" t="s">
        <v>4888</v>
      </c>
      <c r="B36" s="9" t="s">
        <v>4889</v>
      </c>
      <c r="C36" s="9" t="s">
        <v>4826</v>
      </c>
    </row>
    <row r="37" spans="1:3" x14ac:dyDescent="0.2">
      <c r="A37" s="9" t="s">
        <v>4890</v>
      </c>
      <c r="B37" s="9" t="s">
        <v>4891</v>
      </c>
      <c r="C37" s="9" t="s">
        <v>4826</v>
      </c>
    </row>
    <row r="38" spans="1:3" x14ac:dyDescent="0.2">
      <c r="A38" s="9" t="s">
        <v>4892</v>
      </c>
      <c r="B38" s="9" t="s">
        <v>4893</v>
      </c>
      <c r="C38" s="9" t="s">
        <v>4826</v>
      </c>
    </row>
    <row r="39" spans="1:3" x14ac:dyDescent="0.2">
      <c r="A39" s="9" t="s">
        <v>4894</v>
      </c>
      <c r="B39" s="9" t="s">
        <v>4895</v>
      </c>
      <c r="C39" s="9" t="s">
        <v>4826</v>
      </c>
    </row>
    <row r="40" spans="1:3" x14ac:dyDescent="0.2">
      <c r="A40" s="9" t="s">
        <v>4896</v>
      </c>
      <c r="B40" s="9" t="s">
        <v>4897</v>
      </c>
      <c r="C40" s="9" t="s">
        <v>4821</v>
      </c>
    </row>
    <row r="41" spans="1:3" x14ac:dyDescent="0.2">
      <c r="A41" s="9" t="s">
        <v>4898</v>
      </c>
      <c r="B41" s="9" t="s">
        <v>4899</v>
      </c>
      <c r="C41" s="9" t="s">
        <v>4821</v>
      </c>
    </row>
    <row r="42" spans="1:3" x14ac:dyDescent="0.2">
      <c r="A42" s="9" t="s">
        <v>4900</v>
      </c>
      <c r="B42" s="9" t="s">
        <v>4901</v>
      </c>
      <c r="C42" s="9" t="s">
        <v>4826</v>
      </c>
    </row>
    <row r="43" spans="1:3" x14ac:dyDescent="0.2">
      <c r="A43" s="9" t="s">
        <v>4902</v>
      </c>
      <c r="B43" s="9" t="s">
        <v>4903</v>
      </c>
      <c r="C43" s="9" t="s">
        <v>4826</v>
      </c>
    </row>
    <row r="44" spans="1:3" x14ac:dyDescent="0.2">
      <c r="A44" s="9" t="s">
        <v>4904</v>
      </c>
      <c r="B44" s="9" t="s">
        <v>4905</v>
      </c>
      <c r="C44" s="9" t="s">
        <v>4906</v>
      </c>
    </row>
    <row r="45" spans="1:3" x14ac:dyDescent="0.2">
      <c r="A45" s="9" t="s">
        <v>4907</v>
      </c>
      <c r="B45" s="9" t="s">
        <v>4908</v>
      </c>
      <c r="C45" s="9" t="s">
        <v>4870</v>
      </c>
    </row>
    <row r="46" spans="1:3" x14ac:dyDescent="0.2">
      <c r="A46" s="9" t="s">
        <v>4909</v>
      </c>
      <c r="B46" s="9" t="s">
        <v>4910</v>
      </c>
      <c r="C46" s="9" t="s">
        <v>4870</v>
      </c>
    </row>
    <row r="47" spans="1:3" x14ac:dyDescent="0.2">
      <c r="A47" s="9" t="s">
        <v>4911</v>
      </c>
      <c r="B47" s="9" t="s">
        <v>4912</v>
      </c>
      <c r="C47" s="9" t="s">
        <v>4826</v>
      </c>
    </row>
    <row r="48" spans="1:3" x14ac:dyDescent="0.2">
      <c r="A48" s="9" t="s">
        <v>4913</v>
      </c>
      <c r="B48" s="9" t="s">
        <v>4914</v>
      </c>
      <c r="C48" s="9" t="s">
        <v>4826</v>
      </c>
    </row>
    <row r="49" spans="1:8" x14ac:dyDescent="0.2">
      <c r="A49" s="9" t="s">
        <v>4915</v>
      </c>
      <c r="B49" s="9" t="s">
        <v>4916</v>
      </c>
      <c r="C49" s="9" t="s">
        <v>4826</v>
      </c>
    </row>
    <row r="50" spans="1:8" x14ac:dyDescent="0.2">
      <c r="A50" s="9" t="s">
        <v>4917</v>
      </c>
      <c r="B50" s="9" t="s">
        <v>4918</v>
      </c>
      <c r="C50" s="9" t="s">
        <v>4826</v>
      </c>
    </row>
    <row r="51" spans="1:8" x14ac:dyDescent="0.2">
      <c r="A51" s="9" t="s">
        <v>4919</v>
      </c>
      <c r="B51" s="9" t="s">
        <v>4920</v>
      </c>
      <c r="C51" s="9" t="s">
        <v>4826</v>
      </c>
    </row>
    <row r="52" spans="1:8" x14ac:dyDescent="0.2">
      <c r="A52" s="9" t="s">
        <v>4921</v>
      </c>
      <c r="B52" s="9" t="s">
        <v>4922</v>
      </c>
      <c r="C52" s="9" t="s">
        <v>4821</v>
      </c>
    </row>
    <row r="53" spans="1:8" x14ac:dyDescent="0.2">
      <c r="A53" s="9" t="s">
        <v>4923</v>
      </c>
      <c r="B53" s="9" t="s">
        <v>4924</v>
      </c>
      <c r="C53" s="9" t="s">
        <v>4821</v>
      </c>
    </row>
    <row r="54" spans="1:8" x14ac:dyDescent="0.2">
      <c r="A54" s="9" t="s">
        <v>4925</v>
      </c>
      <c r="B54" s="9" t="s">
        <v>4926</v>
      </c>
      <c r="C54" s="9" t="s">
        <v>4821</v>
      </c>
    </row>
    <row r="55" spans="1:8" x14ac:dyDescent="0.2">
      <c r="A55" s="9" t="s">
        <v>4927</v>
      </c>
      <c r="B55" s="9" t="s">
        <v>4928</v>
      </c>
      <c r="C55" s="9" t="s">
        <v>4821</v>
      </c>
    </row>
    <row r="56" spans="1:8" x14ac:dyDescent="0.2">
      <c r="A56" s="9" t="s">
        <v>4929</v>
      </c>
      <c r="B56" s="9" t="s">
        <v>4930</v>
      </c>
      <c r="C56" s="9" t="s">
        <v>4821</v>
      </c>
    </row>
    <row r="57" spans="1:8" x14ac:dyDescent="0.2">
      <c r="A57" s="9" t="s">
        <v>4931</v>
      </c>
      <c r="B57" s="9" t="s">
        <v>4932</v>
      </c>
      <c r="C57" s="9" t="s">
        <v>4821</v>
      </c>
    </row>
    <row r="58" spans="1:8" x14ac:dyDescent="0.2">
      <c r="A58" s="9" t="s">
        <v>4933</v>
      </c>
      <c r="B58" s="9" t="s">
        <v>4934</v>
      </c>
      <c r="C58" s="9" t="s">
        <v>4821</v>
      </c>
    </row>
    <row r="59" spans="1:8" x14ac:dyDescent="0.2">
      <c r="A59" s="9" t="s">
        <v>4935</v>
      </c>
      <c r="B59" s="9" t="s">
        <v>4936</v>
      </c>
      <c r="C59" s="9" t="s">
        <v>4937</v>
      </c>
    </row>
    <row r="60" spans="1:8" x14ac:dyDescent="0.2">
      <c r="A60" s="9" t="s">
        <v>4938</v>
      </c>
      <c r="B60" s="9" t="s">
        <v>4939</v>
      </c>
      <c r="C60" s="9" t="s">
        <v>4937</v>
      </c>
    </row>
    <row r="61" spans="1:8" x14ac:dyDescent="0.2">
      <c r="A61" s="9" t="s">
        <v>4940</v>
      </c>
      <c r="B61" s="9" t="s">
        <v>4941</v>
      </c>
      <c r="C61" s="9" t="s">
        <v>4906</v>
      </c>
    </row>
    <row r="62" spans="1:8" x14ac:dyDescent="0.2">
      <c r="A62" s="9" t="s">
        <v>4942</v>
      </c>
      <c r="B62" s="9" t="s">
        <v>4943</v>
      </c>
      <c r="C62" s="9" t="s">
        <v>4937</v>
      </c>
    </row>
    <row r="63" spans="1:8" x14ac:dyDescent="0.2">
      <c r="A63" s="10" t="s">
        <v>4944</v>
      </c>
      <c r="B63" s="11" t="s">
        <v>4945</v>
      </c>
      <c r="C63" s="9" t="s">
        <v>4946</v>
      </c>
      <c r="D63" s="14"/>
      <c r="E63" s="14"/>
      <c r="H63" s="15"/>
    </row>
    <row r="64" spans="1:8" x14ac:dyDescent="0.2">
      <c r="A64" s="9" t="s">
        <v>4947</v>
      </c>
      <c r="B64" s="9" t="s">
        <v>4948</v>
      </c>
      <c r="C64" s="9" t="s">
        <v>4906</v>
      </c>
      <c r="D64" s="14"/>
      <c r="E64" s="14"/>
      <c r="H64" s="15"/>
    </row>
    <row r="65" spans="1:8" x14ac:dyDescent="0.2">
      <c r="A65" s="10" t="s">
        <v>4949</v>
      </c>
      <c r="B65" s="9" t="s">
        <v>4950</v>
      </c>
      <c r="C65" s="9" t="s">
        <v>4946</v>
      </c>
      <c r="D65" s="14"/>
      <c r="E65" s="14"/>
      <c r="H65" s="15"/>
    </row>
    <row r="66" spans="1:8" x14ac:dyDescent="0.2">
      <c r="A66" s="10" t="s">
        <v>4951</v>
      </c>
      <c r="B66" s="9" t="s">
        <v>4952</v>
      </c>
      <c r="C66" s="9" t="s">
        <v>4946</v>
      </c>
      <c r="D66" s="14"/>
      <c r="E66" s="14"/>
      <c r="H66" s="15"/>
    </row>
    <row r="67" spans="1:8" x14ac:dyDescent="0.2">
      <c r="A67" s="9" t="s">
        <v>4953</v>
      </c>
      <c r="B67" s="12" t="s">
        <v>4954</v>
      </c>
      <c r="C67" s="9" t="s">
        <v>4906</v>
      </c>
      <c r="D67" s="14"/>
      <c r="E67" s="14"/>
      <c r="H67" s="15"/>
    </row>
    <row r="68" spans="1:8" x14ac:dyDescent="0.2">
      <c r="A68" s="12" t="s">
        <v>4955</v>
      </c>
      <c r="B68" s="12" t="s">
        <v>4956</v>
      </c>
      <c r="C68" s="9" t="s">
        <v>4946</v>
      </c>
      <c r="D68" s="14"/>
      <c r="E68" s="14"/>
      <c r="H68" s="15"/>
    </row>
    <row r="69" spans="1:8" x14ac:dyDescent="0.2">
      <c r="A69" s="10" t="s">
        <v>4957</v>
      </c>
      <c r="B69" s="9" t="s">
        <v>4958</v>
      </c>
      <c r="C69" s="9" t="s">
        <v>4946</v>
      </c>
      <c r="D69" s="14"/>
      <c r="E69" s="14"/>
      <c r="H69" s="15"/>
    </row>
    <row r="70" spans="1:8" x14ac:dyDescent="0.2">
      <c r="A70" s="10" t="s">
        <v>4959</v>
      </c>
      <c r="B70" s="9" t="s">
        <v>4960</v>
      </c>
      <c r="C70" s="9" t="s">
        <v>4946</v>
      </c>
      <c r="D70" s="14"/>
      <c r="E70" s="14"/>
      <c r="H70" s="15"/>
    </row>
    <row r="71" spans="1:8" x14ac:dyDescent="0.2">
      <c r="A71" s="9" t="s">
        <v>4961</v>
      </c>
      <c r="B71" s="9" t="s">
        <v>4962</v>
      </c>
      <c r="C71" s="9" t="s">
        <v>4946</v>
      </c>
      <c r="D71" s="14"/>
      <c r="E71" s="14"/>
      <c r="H71" s="15"/>
    </row>
    <row r="72" spans="1:8" x14ac:dyDescent="0.2">
      <c r="A72" s="9" t="s">
        <v>4963</v>
      </c>
      <c r="B72" s="12" t="s">
        <v>4964</v>
      </c>
      <c r="C72" s="9" t="s">
        <v>4906</v>
      </c>
      <c r="D72" s="14"/>
      <c r="E72" s="14"/>
      <c r="H72" s="15"/>
    </row>
    <row r="73" spans="1:8" x14ac:dyDescent="0.2">
      <c r="A73" s="11" t="s">
        <v>4965</v>
      </c>
      <c r="B73" s="9" t="s">
        <v>4966</v>
      </c>
      <c r="C73" s="9" t="s">
        <v>4906</v>
      </c>
      <c r="D73" s="14"/>
      <c r="E73" s="14"/>
      <c r="H73" s="15"/>
    </row>
    <row r="74" spans="1:8" x14ac:dyDescent="0.2">
      <c r="A74" s="9" t="s">
        <v>4967</v>
      </c>
      <c r="B74" s="9" t="s">
        <v>4968</v>
      </c>
      <c r="C74" s="9" t="s">
        <v>4946</v>
      </c>
      <c r="D74" s="14"/>
      <c r="E74" s="14"/>
      <c r="H74" s="15"/>
    </row>
    <row r="75" spans="1:8" x14ac:dyDescent="0.2">
      <c r="A75" s="9" t="s">
        <v>4969</v>
      </c>
      <c r="B75" s="9" t="s">
        <v>4970</v>
      </c>
      <c r="C75" s="9" t="s">
        <v>4906</v>
      </c>
      <c r="D75" s="14"/>
      <c r="E75" s="14"/>
      <c r="H75" s="15"/>
    </row>
    <row r="76" spans="1:8" x14ac:dyDescent="0.2">
      <c r="A76" s="9" t="s">
        <v>2103</v>
      </c>
      <c r="B76" s="9" t="s">
        <v>2103</v>
      </c>
      <c r="C76" s="9" t="s">
        <v>4906</v>
      </c>
      <c r="D76" s="14"/>
      <c r="E76" s="14"/>
      <c r="H76" s="15"/>
    </row>
    <row r="77" spans="1:8" x14ac:dyDescent="0.2">
      <c r="A77" s="9" t="s">
        <v>4971</v>
      </c>
      <c r="B77" s="9" t="s">
        <v>4972</v>
      </c>
      <c r="C77" s="9" t="s">
        <v>4946</v>
      </c>
      <c r="D77" s="14"/>
      <c r="E77" s="14"/>
      <c r="H77" s="15"/>
    </row>
    <row r="78" spans="1:8" x14ac:dyDescent="0.2">
      <c r="A78" s="9" t="s">
        <v>4973</v>
      </c>
      <c r="B78" s="9" t="s">
        <v>4974</v>
      </c>
      <c r="C78" s="9" t="s">
        <v>4906</v>
      </c>
      <c r="D78" s="14"/>
      <c r="E78" s="14"/>
      <c r="H78" s="15"/>
    </row>
    <row r="79" spans="1:8" x14ac:dyDescent="0.2">
      <c r="A79" s="9" t="s">
        <v>4975</v>
      </c>
      <c r="B79" s="9" t="s">
        <v>4976</v>
      </c>
      <c r="C79" s="9" t="s">
        <v>4906</v>
      </c>
      <c r="D79" s="14"/>
      <c r="E79" s="14"/>
      <c r="H79" s="15"/>
    </row>
    <row r="80" spans="1:8" x14ac:dyDescent="0.2">
      <c r="A80" s="9" t="s">
        <v>4977</v>
      </c>
      <c r="B80" s="9" t="s">
        <v>4978</v>
      </c>
      <c r="C80" s="9" t="s">
        <v>4946</v>
      </c>
      <c r="D80" s="14"/>
      <c r="E80" s="14"/>
      <c r="H80" s="15"/>
    </row>
    <row r="81" spans="1:8" x14ac:dyDescent="0.2">
      <c r="A81" s="9" t="s">
        <v>4979</v>
      </c>
      <c r="B81" s="12" t="s">
        <v>4980</v>
      </c>
      <c r="C81" s="9" t="s">
        <v>4946</v>
      </c>
      <c r="D81" s="14"/>
      <c r="E81" s="14"/>
      <c r="H81" s="15"/>
    </row>
    <row r="82" spans="1:8" x14ac:dyDescent="0.2">
      <c r="A82" s="9" t="s">
        <v>4981</v>
      </c>
      <c r="B82" s="9" t="s">
        <v>4982</v>
      </c>
      <c r="C82" s="9" t="s">
        <v>4906</v>
      </c>
      <c r="D82" s="14"/>
      <c r="E82" s="14"/>
      <c r="H82" s="15"/>
    </row>
    <row r="83" spans="1:8" x14ac:dyDescent="0.2">
      <c r="A83" s="9" t="s">
        <v>4983</v>
      </c>
      <c r="B83" s="12" t="s">
        <v>4984</v>
      </c>
      <c r="C83" s="9" t="s">
        <v>4946</v>
      </c>
      <c r="D83" s="14"/>
      <c r="E83" s="14"/>
      <c r="H83" s="15"/>
    </row>
    <row r="84" spans="1:8" x14ac:dyDescent="0.2">
      <c r="A84" s="9" t="s">
        <v>4985</v>
      </c>
      <c r="B84" s="9" t="s">
        <v>4986</v>
      </c>
      <c r="C84" s="9" t="s">
        <v>4946</v>
      </c>
      <c r="D84" s="14"/>
      <c r="E84" s="14"/>
      <c r="H84" s="15"/>
    </row>
    <row r="85" spans="1:8" x14ac:dyDescent="0.2">
      <c r="A85" s="9" t="s">
        <v>4987</v>
      </c>
      <c r="B85" s="9" t="s">
        <v>195</v>
      </c>
      <c r="C85" s="9" t="s">
        <v>4946</v>
      </c>
      <c r="D85" s="14"/>
      <c r="E85" s="14"/>
      <c r="H85" s="15"/>
    </row>
    <row r="86" spans="1:8" x14ac:dyDescent="0.2">
      <c r="A86" s="9" t="s">
        <v>4988</v>
      </c>
      <c r="B86" s="12" t="s">
        <v>4989</v>
      </c>
      <c r="C86" s="9" t="s">
        <v>4946</v>
      </c>
      <c r="D86" s="14"/>
      <c r="E86" s="14"/>
      <c r="H86" s="15"/>
    </row>
    <row r="87" spans="1:8" x14ac:dyDescent="0.2">
      <c r="A87" s="9" t="s">
        <v>4990</v>
      </c>
      <c r="B87" s="9" t="s">
        <v>4991</v>
      </c>
      <c r="C87" s="9" t="s">
        <v>4946</v>
      </c>
      <c r="D87" s="14"/>
      <c r="E87" s="14"/>
      <c r="H87" s="15"/>
    </row>
    <row r="88" spans="1:8" x14ac:dyDescent="0.2">
      <c r="A88" s="9" t="s">
        <v>4992</v>
      </c>
      <c r="B88" s="12" t="s">
        <v>4993</v>
      </c>
      <c r="C88" s="9" t="s">
        <v>4906</v>
      </c>
      <c r="D88" s="14"/>
      <c r="E88" s="14"/>
      <c r="H88" s="15"/>
    </row>
    <row r="89" spans="1:8" x14ac:dyDescent="0.2">
      <c r="A89" s="9" t="s">
        <v>4994</v>
      </c>
      <c r="B89" s="12" t="s">
        <v>4995</v>
      </c>
      <c r="C89" s="9" t="s">
        <v>4906</v>
      </c>
      <c r="D89" s="14"/>
      <c r="E89" s="14"/>
      <c r="H89" s="15"/>
    </row>
    <row r="90" spans="1:8" x14ac:dyDescent="0.2">
      <c r="A90" s="10" t="s">
        <v>4996</v>
      </c>
      <c r="B90" s="12" t="s">
        <v>4997</v>
      </c>
      <c r="C90" s="9" t="s">
        <v>4946</v>
      </c>
      <c r="D90" s="14"/>
      <c r="E90" s="14"/>
      <c r="H90" s="15"/>
    </row>
    <row r="91" spans="1:8" x14ac:dyDescent="0.2">
      <c r="A91" s="9" t="s">
        <v>4998</v>
      </c>
      <c r="B91" s="9" t="s">
        <v>4999</v>
      </c>
      <c r="C91" s="9" t="s">
        <v>4946</v>
      </c>
      <c r="D91" s="14"/>
      <c r="E91" s="14"/>
      <c r="H91" s="15"/>
    </row>
    <row r="92" spans="1:8" x14ac:dyDescent="0.2">
      <c r="A92" s="9" t="s">
        <v>5000</v>
      </c>
      <c r="B92" s="9" t="s">
        <v>5001</v>
      </c>
      <c r="C92" s="9" t="s">
        <v>4906</v>
      </c>
      <c r="D92" s="14"/>
      <c r="E92" s="14"/>
      <c r="H92" s="15"/>
    </row>
    <row r="93" spans="1:8" x14ac:dyDescent="0.2">
      <c r="A93" s="9" t="s">
        <v>5002</v>
      </c>
      <c r="B93" s="9" t="s">
        <v>5002</v>
      </c>
      <c r="C93" s="9" t="s">
        <v>4906</v>
      </c>
      <c r="D93" s="14"/>
      <c r="E93" s="14"/>
      <c r="H93" s="15"/>
    </row>
    <row r="94" spans="1:8" x14ac:dyDescent="0.2">
      <c r="A94" s="10" t="s">
        <v>5003</v>
      </c>
      <c r="B94" s="9" t="s">
        <v>5004</v>
      </c>
      <c r="C94" s="9" t="s">
        <v>4946</v>
      </c>
      <c r="D94" s="14"/>
      <c r="E94" s="14"/>
      <c r="H94" s="15"/>
    </row>
    <row r="95" spans="1:8" x14ac:dyDescent="0.2">
      <c r="A95" s="9" t="s">
        <v>5005</v>
      </c>
      <c r="B95" s="12" t="s">
        <v>5006</v>
      </c>
      <c r="C95" s="9" t="s">
        <v>4906</v>
      </c>
      <c r="D95" s="14"/>
      <c r="E95" s="14"/>
      <c r="H95" s="15"/>
    </row>
    <row r="96" spans="1:8" x14ac:dyDescent="0.2">
      <c r="A96" s="9" t="s">
        <v>5007</v>
      </c>
      <c r="B96" s="9" t="s">
        <v>5008</v>
      </c>
      <c r="C96" s="9" t="s">
        <v>4946</v>
      </c>
      <c r="D96" s="14"/>
      <c r="E96" s="14"/>
      <c r="H96" s="15"/>
    </row>
    <row r="97" spans="1:8" x14ac:dyDescent="0.2">
      <c r="A97" s="9" t="s">
        <v>5009</v>
      </c>
      <c r="B97" s="9" t="s">
        <v>5010</v>
      </c>
      <c r="C97" s="9" t="s">
        <v>4906</v>
      </c>
      <c r="D97" s="14"/>
      <c r="E97" s="14"/>
      <c r="H97" s="15"/>
    </row>
    <row r="98" spans="1:8" x14ac:dyDescent="0.2">
      <c r="A98" s="10" t="s">
        <v>5011</v>
      </c>
      <c r="B98" s="9" t="s">
        <v>5012</v>
      </c>
      <c r="C98" s="9" t="s">
        <v>4946</v>
      </c>
      <c r="D98" s="14"/>
      <c r="E98" s="14"/>
      <c r="H98" s="15"/>
    </row>
    <row r="99" spans="1:8" x14ac:dyDescent="0.2">
      <c r="A99" s="9" t="s">
        <v>5013</v>
      </c>
      <c r="B99" s="9" t="s">
        <v>5014</v>
      </c>
      <c r="C99" s="9" t="s">
        <v>4946</v>
      </c>
      <c r="D99" s="14"/>
      <c r="E99" s="14"/>
      <c r="H99" s="15"/>
    </row>
    <row r="100" spans="1:8" x14ac:dyDescent="0.2">
      <c r="A100" s="9" t="s">
        <v>5015</v>
      </c>
      <c r="B100" s="9" t="s">
        <v>5016</v>
      </c>
      <c r="C100" s="9" t="s">
        <v>4946</v>
      </c>
      <c r="D100" s="14"/>
      <c r="E100" s="14"/>
      <c r="H100" s="15"/>
    </row>
    <row r="101" spans="1:8" x14ac:dyDescent="0.2">
      <c r="A101" s="9" t="s">
        <v>5017</v>
      </c>
      <c r="B101" s="9" t="s">
        <v>5018</v>
      </c>
      <c r="C101" s="9"/>
      <c r="D101" s="14"/>
      <c r="E101" s="14"/>
      <c r="H101" s="15"/>
    </row>
    <row r="102" spans="1:8" x14ac:dyDescent="0.2">
      <c r="A102" s="9" t="s">
        <v>5017</v>
      </c>
      <c r="B102" s="9" t="s">
        <v>5019</v>
      </c>
      <c r="C102" s="9"/>
      <c r="D102" s="14"/>
      <c r="E102" s="14"/>
      <c r="H102" s="15"/>
    </row>
    <row r="103" spans="1:8" x14ac:dyDescent="0.2">
      <c r="A103" s="9" t="s">
        <v>5017</v>
      </c>
      <c r="B103" s="9" t="s">
        <v>5020</v>
      </c>
      <c r="C103" s="9"/>
      <c r="D103" s="14"/>
      <c r="E103" s="14"/>
      <c r="H103" s="15"/>
    </row>
    <row r="104" spans="1:8" x14ac:dyDescent="0.2">
      <c r="A104" s="9" t="s">
        <v>5017</v>
      </c>
      <c r="B104" s="9" t="s">
        <v>100</v>
      </c>
      <c r="C104" s="9" t="s">
        <v>5017</v>
      </c>
    </row>
  </sheetData>
  <conditionalFormatting sqref="A105:A1048576 A1:A62">
    <cfRule type="duplicateValues" dxfId="5" priority="2"/>
    <cfRule type="duplicateValues" dxfId="4" priority="3"/>
    <cfRule type="duplicateValues" dxfId="3" priority="4"/>
  </conditionalFormatting>
  <conditionalFormatting sqref="B104:B1048576 B1:B62 B64">
    <cfRule type="duplicateValues" dxfId="2" priority="1"/>
  </conditionalFormatting>
  <pageMargins left="0.7" right="0.7" top="0.75" bottom="0.75" header="0.3" footer="0.3"/>
  <pageSetup fitToHeight="0" orientation="portrait" r:id="rId1"/>
  <headerFooter>
    <oddFooter>&amp;C&amp;1#&amp;"Calibri"&amp;12&amp;K000000Internal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7CA0B-C98A-4C92-9C39-C6383990EC3B}">
  <sheetPr codeName="Sheet7">
    <tabColor rgb="FF00B050"/>
  </sheetPr>
  <dimension ref="A1:BV93"/>
  <sheetViews>
    <sheetView topLeftCell="F6" workbookViewId="0">
      <selection activeCell="N19" sqref="N19"/>
    </sheetView>
  </sheetViews>
  <sheetFormatPr defaultColWidth="9.140625" defaultRowHeight="15" x14ac:dyDescent="0.25"/>
  <cols>
    <col min="1" max="1" width="14.85546875" style="3" bestFit="1" customWidth="1"/>
    <col min="2" max="2" width="5" style="3" bestFit="1" customWidth="1"/>
    <col min="3" max="3" width="7.28515625" style="3" bestFit="1" customWidth="1"/>
    <col min="4" max="4" width="4.85546875" style="3" bestFit="1" customWidth="1"/>
    <col min="5" max="5" width="9.42578125" style="3" bestFit="1" customWidth="1"/>
    <col min="6" max="6" width="8.28515625" style="3" bestFit="1" customWidth="1"/>
    <col min="7" max="7" width="16.85546875" style="3" customWidth="1"/>
    <col min="8" max="8" width="14" style="3" bestFit="1" customWidth="1"/>
    <col min="9" max="9" width="12.42578125" style="3" bestFit="1" customWidth="1"/>
    <col min="10" max="10" width="18.7109375" style="3" bestFit="1" customWidth="1"/>
    <col min="11" max="11" width="23.7109375" style="3" bestFit="1" customWidth="1"/>
    <col min="12" max="12" width="30" style="3" bestFit="1" customWidth="1"/>
    <col min="13" max="13" width="25" style="2" bestFit="1" customWidth="1"/>
    <col min="14" max="14" width="31" style="2" bestFit="1" customWidth="1"/>
    <col min="15" max="15" width="26.140625" style="2" bestFit="1" customWidth="1"/>
    <col min="16" max="16" width="28.42578125" style="2" bestFit="1" customWidth="1"/>
    <col min="17" max="17" width="20.42578125" style="2" bestFit="1" customWidth="1"/>
    <col min="18" max="19" width="16.85546875" style="2" customWidth="1"/>
    <col min="20" max="20" width="24.85546875" style="2" bestFit="1" customWidth="1"/>
    <col min="21" max="32" width="7.85546875" style="2" customWidth="1"/>
    <col min="33" max="33" width="9.140625" style="2"/>
    <col min="34" max="34" width="24.85546875" style="2" bestFit="1" customWidth="1"/>
    <col min="35" max="46" width="8" style="2" customWidth="1"/>
    <col min="47" max="47" width="9.140625" style="2"/>
    <col min="48" max="48" width="22.140625" style="2" bestFit="1" customWidth="1"/>
    <col min="49" max="61" width="9.140625" style="2"/>
    <col min="62" max="62" width="22.140625" style="2" bestFit="1" customWidth="1"/>
    <col min="63" max="16384" width="9.140625" style="2"/>
  </cols>
  <sheetData>
    <row r="1" spans="1:74" x14ac:dyDescent="0.25">
      <c r="A1" s="22" t="s">
        <v>18</v>
      </c>
      <c r="B1" s="23" t="s">
        <v>5021</v>
      </c>
      <c r="C1" s="23" t="s">
        <v>5022</v>
      </c>
      <c r="D1" s="23" t="s">
        <v>5023</v>
      </c>
      <c r="E1" s="23" t="s">
        <v>5024</v>
      </c>
      <c r="F1" s="23" t="s">
        <v>5025</v>
      </c>
      <c r="G1" s="23" t="s">
        <v>5026</v>
      </c>
      <c r="H1" s="23" t="s">
        <v>5027</v>
      </c>
      <c r="I1" s="23" t="s">
        <v>5028</v>
      </c>
      <c r="J1" s="23" t="s">
        <v>5029</v>
      </c>
      <c r="K1" s="23" t="s">
        <v>5030</v>
      </c>
      <c r="L1" s="23" t="s">
        <v>5031</v>
      </c>
      <c r="M1" s="23" t="s">
        <v>27</v>
      </c>
      <c r="N1" s="43" t="s">
        <v>5032</v>
      </c>
      <c r="O1" s="23" t="s">
        <v>5033</v>
      </c>
      <c r="P1" s="23" t="s">
        <v>5034</v>
      </c>
      <c r="Q1" s="23" t="s">
        <v>5035</v>
      </c>
      <c r="R1" s="23" t="s">
        <v>5036</v>
      </c>
      <c r="T1" s="23" t="s">
        <v>5037</v>
      </c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H1" s="23" t="s">
        <v>5038</v>
      </c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V1" s="23" t="s">
        <v>5039</v>
      </c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J1" s="23" t="s">
        <v>5040</v>
      </c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</row>
    <row r="2" spans="1:74" ht="22.5" x14ac:dyDescent="0.25">
      <c r="A2" s="3" t="s">
        <v>95</v>
      </c>
      <c r="B2" s="4">
        <v>0</v>
      </c>
      <c r="C2" s="4" t="s">
        <v>103</v>
      </c>
      <c r="D2" s="3" t="s">
        <v>101</v>
      </c>
      <c r="E2" s="3" t="s">
        <v>101</v>
      </c>
      <c r="F2" s="4" t="s">
        <v>99</v>
      </c>
      <c r="G2" s="4" t="s">
        <v>1369</v>
      </c>
      <c r="H2" s="4" t="s">
        <v>927</v>
      </c>
      <c r="I2" s="3" t="s">
        <v>101</v>
      </c>
      <c r="J2" s="3" t="s">
        <v>101</v>
      </c>
      <c r="K2" s="3" t="s">
        <v>101</v>
      </c>
      <c r="L2" s="3" t="s">
        <v>104</v>
      </c>
      <c r="M2" s="6" t="s">
        <v>5041</v>
      </c>
      <c r="N2" s="44" t="s">
        <v>101</v>
      </c>
      <c r="O2" s="44" t="s">
        <v>649</v>
      </c>
      <c r="P2" s="44" t="s">
        <v>123</v>
      </c>
      <c r="Q2" s="44" t="s">
        <v>105</v>
      </c>
      <c r="R2" s="44" t="s">
        <v>98</v>
      </c>
      <c r="T2" s="23" t="s">
        <v>2093</v>
      </c>
      <c r="U2" s="23">
        <v>2024</v>
      </c>
      <c r="V2" s="23">
        <v>2025</v>
      </c>
      <c r="W2" s="23">
        <v>2026</v>
      </c>
      <c r="X2" s="23">
        <v>2027</v>
      </c>
      <c r="Y2" s="23">
        <v>2028</v>
      </c>
      <c r="Z2" s="23">
        <v>2029</v>
      </c>
      <c r="AA2" s="23">
        <v>2030</v>
      </c>
      <c r="AB2" s="23">
        <v>2031</v>
      </c>
      <c r="AC2" s="23">
        <v>2032</v>
      </c>
      <c r="AD2" s="23">
        <v>2033</v>
      </c>
      <c r="AE2" s="23">
        <v>2034</v>
      </c>
      <c r="AF2" s="23">
        <v>2035</v>
      </c>
      <c r="AH2" s="23" t="s">
        <v>2093</v>
      </c>
      <c r="AI2" s="23">
        <v>2024</v>
      </c>
      <c r="AJ2" s="23">
        <v>2025</v>
      </c>
      <c r="AK2" s="23">
        <v>2026</v>
      </c>
      <c r="AL2" s="23">
        <v>2027</v>
      </c>
      <c r="AM2" s="23">
        <v>2028</v>
      </c>
      <c r="AN2" s="23">
        <v>2029</v>
      </c>
      <c r="AO2" s="23">
        <v>2030</v>
      </c>
      <c r="AP2" s="23">
        <v>2031</v>
      </c>
      <c r="AQ2" s="23">
        <v>2032</v>
      </c>
      <c r="AR2" s="23">
        <v>2033</v>
      </c>
      <c r="AS2" s="23">
        <v>2034</v>
      </c>
      <c r="AT2" s="23">
        <v>2035</v>
      </c>
      <c r="AW2" s="23">
        <v>2024</v>
      </c>
      <c r="AX2" s="23">
        <v>2025</v>
      </c>
      <c r="AY2" s="23">
        <v>2026</v>
      </c>
      <c r="AZ2" s="23">
        <v>2027</v>
      </c>
      <c r="BA2" s="23">
        <v>2028</v>
      </c>
      <c r="BB2" s="23">
        <v>2029</v>
      </c>
      <c r="BC2" s="23">
        <v>2030</v>
      </c>
      <c r="BD2" s="23">
        <v>2031</v>
      </c>
      <c r="BE2" s="23">
        <v>2032</v>
      </c>
      <c r="BF2" s="23">
        <v>2033</v>
      </c>
      <c r="BG2" s="23">
        <v>2034</v>
      </c>
      <c r="BH2" s="23">
        <v>2035</v>
      </c>
      <c r="BK2" s="23">
        <v>2024</v>
      </c>
      <c r="BL2" s="23">
        <v>2025</v>
      </c>
      <c r="BM2" s="23">
        <v>2026</v>
      </c>
      <c r="BN2" s="23">
        <v>2027</v>
      </c>
      <c r="BO2" s="23">
        <v>2028</v>
      </c>
      <c r="BP2" s="23">
        <v>2029</v>
      </c>
      <c r="BQ2" s="23">
        <v>2030</v>
      </c>
      <c r="BR2" s="23">
        <v>2031</v>
      </c>
      <c r="BS2" s="23">
        <v>2032</v>
      </c>
      <c r="BT2" s="23">
        <v>2033</v>
      </c>
      <c r="BU2" s="23">
        <v>2034</v>
      </c>
      <c r="BV2" s="23">
        <v>2035</v>
      </c>
    </row>
    <row r="3" spans="1:74" x14ac:dyDescent="0.25">
      <c r="A3" s="3" t="s">
        <v>5042</v>
      </c>
      <c r="B3" s="4">
        <v>1</v>
      </c>
      <c r="C3" s="4" t="s">
        <v>116</v>
      </c>
      <c r="D3" s="3">
        <v>1970</v>
      </c>
      <c r="E3" s="3">
        <v>1</v>
      </c>
      <c r="F3" s="4" t="s">
        <v>2037</v>
      </c>
      <c r="G3" s="4" t="s">
        <v>926</v>
      </c>
      <c r="H3" s="4" t="s">
        <v>1540</v>
      </c>
      <c r="I3" s="3" t="s">
        <v>5043</v>
      </c>
      <c r="J3" s="3">
        <v>1</v>
      </c>
      <c r="K3" s="3" t="s">
        <v>5044</v>
      </c>
      <c r="L3" s="3" t="s">
        <v>1104</v>
      </c>
      <c r="M3" s="6" t="s">
        <v>5045</v>
      </c>
      <c r="N3" s="44" t="s">
        <v>522</v>
      </c>
      <c r="O3" s="44" t="s">
        <v>5046</v>
      </c>
      <c r="P3" s="44" t="s">
        <v>5047</v>
      </c>
      <c r="Q3" s="44" t="s">
        <v>117</v>
      </c>
      <c r="R3" s="44" t="s">
        <v>124</v>
      </c>
      <c r="T3" s="23" t="s">
        <v>2174</v>
      </c>
      <c r="U3" s="122">
        <v>0.11841355076102321</v>
      </c>
      <c r="V3" s="122">
        <v>0.13636070685128646</v>
      </c>
      <c r="W3" s="122">
        <v>0.15430786294154972</v>
      </c>
      <c r="X3" s="122">
        <v>0.10693659222396304</v>
      </c>
      <c r="Y3" s="122">
        <v>5.9565321506376369E-2</v>
      </c>
      <c r="Z3" s="122">
        <v>7.7201442724824779E-2</v>
      </c>
      <c r="AA3" s="122">
        <v>9.4837563943273195E-2</v>
      </c>
      <c r="AB3" s="122">
        <v>8.4644753263379724E-2</v>
      </c>
      <c r="AC3" s="122">
        <v>7.4451942583486252E-2</v>
      </c>
      <c r="AD3" s="122">
        <v>6.4259131903592781E-2</v>
      </c>
      <c r="AE3" s="122">
        <v>5.406632122369931E-2</v>
      </c>
      <c r="AF3" s="122">
        <v>4.3873510543805838E-2</v>
      </c>
      <c r="AH3" s="23" t="s">
        <v>2174</v>
      </c>
      <c r="AI3" s="122">
        <v>0.15102941403529452</v>
      </c>
      <c r="AJ3" s="122">
        <v>0.15178846902809942</v>
      </c>
      <c r="AK3" s="122">
        <v>0.15254752402090432</v>
      </c>
      <c r="AL3" s="122">
        <v>0.11848326121551586</v>
      </c>
      <c r="AM3" s="122">
        <v>8.4418998410127413E-2</v>
      </c>
      <c r="AN3" s="122">
        <v>8.3416882718990337E-2</v>
      </c>
      <c r="AO3" s="122">
        <v>8.2414767027853275E-2</v>
      </c>
      <c r="AP3" s="122">
        <v>7.4829691124404837E-2</v>
      </c>
      <c r="AQ3" s="122">
        <v>6.72446152209564E-2</v>
      </c>
      <c r="AR3" s="122">
        <v>5.9659539317507955E-2</v>
      </c>
      <c r="AS3" s="122">
        <v>5.207446341405951E-2</v>
      </c>
      <c r="AT3" s="122">
        <v>4.4489387510611059E-2</v>
      </c>
      <c r="AW3" s="133">
        <v>0.77201871279722722</v>
      </c>
      <c r="AX3" s="133">
        <v>0.78867470616438251</v>
      </c>
      <c r="AY3" s="133">
        <v>0.80390270140610376</v>
      </c>
      <c r="AZ3" s="133">
        <v>0.77610409059689334</v>
      </c>
      <c r="BA3" s="133">
        <v>0.75027694884377893</v>
      </c>
      <c r="BB3" s="133">
        <v>0.76246521023924085</v>
      </c>
      <c r="BC3" s="133">
        <v>0.77457060149091872</v>
      </c>
      <c r="BD3" s="133">
        <v>0.74274625791973614</v>
      </c>
      <c r="BE3" s="133">
        <v>0.71261162813758272</v>
      </c>
      <c r="BF3" s="133">
        <v>0.6827328847380274</v>
      </c>
      <c r="BG3" s="133">
        <v>0.65390251423413703</v>
      </c>
      <c r="BH3" s="133">
        <v>0.62577079443506212</v>
      </c>
      <c r="BK3" s="133">
        <v>0.80029848011116889</v>
      </c>
      <c r="BL3" s="133">
        <v>0.81896333891271367</v>
      </c>
      <c r="BM3" s="133">
        <v>0.83611438362607471</v>
      </c>
      <c r="BN3" s="133">
        <v>0.79544567238840358</v>
      </c>
      <c r="BO3" s="133">
        <v>0.75709177033813169</v>
      </c>
      <c r="BP3" s="133">
        <v>0.73673303550177849</v>
      </c>
      <c r="BQ3" s="133">
        <v>0.71703757483484865</v>
      </c>
      <c r="BR3" s="133">
        <v>0.69918925792169562</v>
      </c>
      <c r="BS3" s="133">
        <v>0.68264892770624752</v>
      </c>
      <c r="BT3" s="133">
        <v>0.66607760402249072</v>
      </c>
      <c r="BU3" s="133">
        <v>0.65025016398978508</v>
      </c>
      <c r="BV3" s="133">
        <v>0.63484459547384975</v>
      </c>
    </row>
    <row r="4" spans="1:74" x14ac:dyDescent="0.25">
      <c r="A4" s="3" t="s">
        <v>403</v>
      </c>
      <c r="C4" s="3" t="s">
        <v>101</v>
      </c>
      <c r="D4" s="3">
        <v>1971</v>
      </c>
      <c r="E4" s="3">
        <v>2</v>
      </c>
      <c r="F4" s="4" t="s">
        <v>615</v>
      </c>
      <c r="G4" s="4" t="s">
        <v>182</v>
      </c>
      <c r="H4" s="4" t="s">
        <v>541</v>
      </c>
      <c r="I4" s="3" t="s">
        <v>689</v>
      </c>
      <c r="J4" s="3" t="s">
        <v>1906</v>
      </c>
      <c r="K4" s="3" t="s">
        <v>5048</v>
      </c>
      <c r="L4" s="3" t="s">
        <v>128</v>
      </c>
      <c r="M4" s="6" t="s">
        <v>5049</v>
      </c>
      <c r="N4" s="44" t="s">
        <v>2075</v>
      </c>
      <c r="O4" s="44" t="s">
        <v>208</v>
      </c>
      <c r="P4" s="44" t="s">
        <v>5050</v>
      </c>
      <c r="R4" s="44" t="s">
        <v>263</v>
      </c>
      <c r="T4" s="23" t="s">
        <v>2377</v>
      </c>
      <c r="U4" s="122">
        <v>0.23682710152204642</v>
      </c>
      <c r="V4" s="122">
        <v>0.27272141370257291</v>
      </c>
      <c r="W4" s="122">
        <v>0.30861572588309943</v>
      </c>
      <c r="X4" s="122">
        <v>0.21387318444792608</v>
      </c>
      <c r="Y4" s="122">
        <v>0.11913064301275274</v>
      </c>
      <c r="Z4" s="122">
        <v>0.15440288544964956</v>
      </c>
      <c r="AA4" s="122">
        <v>0.18967512788654639</v>
      </c>
      <c r="AB4" s="122">
        <v>0.16928950652675945</v>
      </c>
      <c r="AC4" s="122">
        <v>0.1489038851669725</v>
      </c>
      <c r="AD4" s="122">
        <v>0.12851826380718556</v>
      </c>
      <c r="AE4" s="122">
        <v>0.10813264244739862</v>
      </c>
      <c r="AF4" s="122">
        <v>8.7747021087611676E-2</v>
      </c>
      <c r="AH4" s="23" t="s">
        <v>2377</v>
      </c>
      <c r="AI4" s="122">
        <v>0.30205882807058904</v>
      </c>
      <c r="AJ4" s="122">
        <v>0.30357693805619884</v>
      </c>
      <c r="AK4" s="122">
        <v>0.30509504804180865</v>
      </c>
      <c r="AL4" s="122">
        <v>0.23696652243103172</v>
      </c>
      <c r="AM4" s="122">
        <v>0.16883799682025483</v>
      </c>
      <c r="AN4" s="122">
        <v>0.16683376543798067</v>
      </c>
      <c r="AO4" s="122">
        <v>0.16482953405570655</v>
      </c>
      <c r="AP4" s="122">
        <v>0.14965938224880967</v>
      </c>
      <c r="AQ4" s="122">
        <v>0.1344892304419128</v>
      </c>
      <c r="AR4" s="122">
        <v>0.11931907863501591</v>
      </c>
      <c r="AS4" s="122">
        <v>0.10414892682811902</v>
      </c>
      <c r="AT4" s="122">
        <v>8.8978775021222117E-2</v>
      </c>
    </row>
    <row r="5" spans="1:74" x14ac:dyDescent="0.25">
      <c r="A5" s="3" t="s">
        <v>110</v>
      </c>
      <c r="D5" s="3">
        <v>1972</v>
      </c>
      <c r="E5" s="3">
        <v>3</v>
      </c>
      <c r="G5" s="4" t="s">
        <v>195</v>
      </c>
      <c r="H5" s="4" t="s">
        <v>395</v>
      </c>
      <c r="I5" s="3" t="s">
        <v>115</v>
      </c>
      <c r="J5" s="3">
        <v>2</v>
      </c>
      <c r="K5" s="3" t="s">
        <v>5051</v>
      </c>
      <c r="M5" s="6" t="s">
        <v>5052</v>
      </c>
      <c r="N5" s="44" t="s">
        <v>5053</v>
      </c>
      <c r="O5" s="44" t="s">
        <v>5054</v>
      </c>
      <c r="P5" s="44" t="s">
        <v>5055</v>
      </c>
      <c r="R5" s="44" t="s">
        <v>2073</v>
      </c>
      <c r="T5" s="23" t="s">
        <v>3455</v>
      </c>
      <c r="U5" s="122">
        <v>0.46897827577694978</v>
      </c>
      <c r="V5" s="122">
        <v>0.45359083280372914</v>
      </c>
      <c r="W5" s="122">
        <v>0.43820338983050844</v>
      </c>
      <c r="X5" s="122">
        <v>0.38080451179552754</v>
      </c>
      <c r="Y5" s="122">
        <v>0.3234056337605466</v>
      </c>
      <c r="Z5" s="122">
        <v>0.32954852469028811</v>
      </c>
      <c r="AA5" s="122">
        <v>0.33569141562002963</v>
      </c>
      <c r="AB5" s="122">
        <v>0.32866160707229491</v>
      </c>
      <c r="AC5" s="122">
        <v>0.3216317985245602</v>
      </c>
      <c r="AD5" s="122">
        <v>0.31460198997682548</v>
      </c>
      <c r="AE5" s="122">
        <v>0.30757218142909076</v>
      </c>
      <c r="AF5" s="122">
        <v>0.30054237288135593</v>
      </c>
      <c r="AH5" s="23" t="s">
        <v>3455</v>
      </c>
      <c r="AI5" s="122">
        <v>0.42559322033898306</v>
      </c>
      <c r="AJ5" s="122">
        <v>0.39180370915668034</v>
      </c>
      <c r="AK5" s="122">
        <v>0.35801419797437761</v>
      </c>
      <c r="AL5" s="122">
        <v>0.37372282962154058</v>
      </c>
      <c r="AM5" s="122">
        <v>0.38943146126870348</v>
      </c>
      <c r="AN5" s="122">
        <v>0.31241064588858902</v>
      </c>
      <c r="AO5" s="122">
        <v>0.23538983050847456</v>
      </c>
      <c r="AP5" s="122">
        <v>0.24842033898305083</v>
      </c>
      <c r="AQ5" s="122">
        <v>0.26145084745762709</v>
      </c>
      <c r="AR5" s="122">
        <v>0.27448135593220335</v>
      </c>
      <c r="AS5" s="122">
        <v>0.28751186440677962</v>
      </c>
      <c r="AT5" s="122">
        <v>0.30054237288135593</v>
      </c>
    </row>
    <row r="6" spans="1:74" ht="22.5" x14ac:dyDescent="0.25">
      <c r="A6" s="3" t="s">
        <v>399</v>
      </c>
      <c r="D6" s="3">
        <v>1973</v>
      </c>
      <c r="E6" s="3">
        <v>4</v>
      </c>
      <c r="G6" s="4" t="s">
        <v>247</v>
      </c>
      <c r="H6" s="4" t="s">
        <v>1087</v>
      </c>
      <c r="I6" s="3" t="s">
        <v>698</v>
      </c>
      <c r="J6" s="3" t="s">
        <v>1951</v>
      </c>
      <c r="K6" s="3" t="s">
        <v>5056</v>
      </c>
      <c r="M6" s="6" t="s">
        <v>5057</v>
      </c>
      <c r="N6" s="44" t="s">
        <v>1635</v>
      </c>
      <c r="O6" s="44"/>
      <c r="P6" s="44"/>
      <c r="T6" s="23" t="s">
        <v>3408</v>
      </c>
      <c r="U6" s="122">
        <v>0.28743829805684018</v>
      </c>
      <c r="V6" s="122">
        <v>0.27800728462164043</v>
      </c>
      <c r="W6" s="122">
        <v>0.26857627118644067</v>
      </c>
      <c r="X6" s="122">
        <v>0.23339631368112979</v>
      </c>
      <c r="Y6" s="122">
        <v>0.19821635617581887</v>
      </c>
      <c r="Z6" s="122">
        <v>0.20198135384243465</v>
      </c>
      <c r="AA6" s="122">
        <v>0.20574635150905043</v>
      </c>
      <c r="AB6" s="122">
        <v>0.20143775917334206</v>
      </c>
      <c r="AC6" s="122">
        <v>0.19712916683763368</v>
      </c>
      <c r="AD6" s="122">
        <v>0.1928205745019253</v>
      </c>
      <c r="AE6" s="122">
        <v>0.18851198216621692</v>
      </c>
      <c r="AF6" s="122">
        <v>0.18420338983050849</v>
      </c>
      <c r="AH6" s="23" t="s">
        <v>3408</v>
      </c>
      <c r="AI6" s="122">
        <v>0.26084745762711864</v>
      </c>
      <c r="AJ6" s="122">
        <v>0.24013775722506214</v>
      </c>
      <c r="AK6" s="122">
        <v>0.21942805682300565</v>
      </c>
      <c r="AL6" s="122">
        <v>0.22905592783255713</v>
      </c>
      <c r="AM6" s="122">
        <v>0.23868379884210861</v>
      </c>
      <c r="AN6" s="122">
        <v>0.1914774926413933</v>
      </c>
      <c r="AO6" s="122">
        <v>0.14427118644067796</v>
      </c>
      <c r="AP6" s="122">
        <v>0.15225762711864407</v>
      </c>
      <c r="AQ6" s="122">
        <v>0.16024406779661018</v>
      </c>
      <c r="AR6" s="122">
        <v>0.1682305084745763</v>
      </c>
      <c r="AS6" s="122">
        <v>0.17621694915254241</v>
      </c>
      <c r="AT6" s="122">
        <v>0.18420338983050849</v>
      </c>
    </row>
    <row r="7" spans="1:74" ht="22.5" x14ac:dyDescent="0.25">
      <c r="D7" s="3">
        <v>1974</v>
      </c>
      <c r="E7" s="3">
        <v>5</v>
      </c>
      <c r="G7" s="4" t="s">
        <v>137</v>
      </c>
      <c r="H7" s="4" t="s">
        <v>5058</v>
      </c>
      <c r="I7" s="3" t="s">
        <v>166</v>
      </c>
      <c r="J7" s="3" t="s">
        <v>5059</v>
      </c>
      <c r="K7" s="3" t="s">
        <v>5060</v>
      </c>
      <c r="M7" s="6" t="s">
        <v>5061</v>
      </c>
      <c r="N7" s="44" t="s">
        <v>415</v>
      </c>
      <c r="O7" s="44"/>
      <c r="P7" s="44"/>
      <c r="T7" s="23" t="s">
        <v>2291</v>
      </c>
      <c r="U7" s="122">
        <v>0.42359328134692242</v>
      </c>
      <c r="V7" s="122">
        <v>0.40969494575820697</v>
      </c>
      <c r="W7" s="122">
        <v>0.39579661016949158</v>
      </c>
      <c r="X7" s="122">
        <v>0.34395246226692811</v>
      </c>
      <c r="Y7" s="122">
        <v>0.29210831436436469</v>
      </c>
      <c r="Z7" s="122">
        <v>0.29765673197832476</v>
      </c>
      <c r="AA7" s="122">
        <v>0.30320514959228489</v>
      </c>
      <c r="AB7" s="122">
        <v>0.29685564509755674</v>
      </c>
      <c r="AC7" s="122">
        <v>0.29050614060282859</v>
      </c>
      <c r="AD7" s="122">
        <v>0.28415663610810044</v>
      </c>
      <c r="AE7" s="122">
        <v>0.27780713161337228</v>
      </c>
      <c r="AF7" s="122">
        <v>0.27145762711864413</v>
      </c>
      <c r="AH7" s="23" t="s">
        <v>2291</v>
      </c>
      <c r="AI7" s="122">
        <v>0.384406779661017</v>
      </c>
      <c r="AJ7" s="122">
        <v>0.3538872211737758</v>
      </c>
      <c r="AK7" s="122">
        <v>0.32336766268653466</v>
      </c>
      <c r="AL7" s="122">
        <v>0.33755610417429471</v>
      </c>
      <c r="AM7" s="122">
        <v>0.35174454566205482</v>
      </c>
      <c r="AN7" s="122">
        <v>0.28217735757679013</v>
      </c>
      <c r="AO7" s="122">
        <v>0.21261016949152545</v>
      </c>
      <c r="AP7" s="122">
        <v>0.22437966101694917</v>
      </c>
      <c r="AQ7" s="122">
        <v>0.2361491525423729</v>
      </c>
      <c r="AR7" s="122">
        <v>0.24791864406779662</v>
      </c>
      <c r="AS7" s="122">
        <v>0.25968813559322035</v>
      </c>
      <c r="AT7" s="122">
        <v>0.27145762711864413</v>
      </c>
    </row>
    <row r="8" spans="1:74" ht="22.5" x14ac:dyDescent="0.25">
      <c r="D8" s="3">
        <v>1975</v>
      </c>
      <c r="E8" s="3">
        <v>6</v>
      </c>
      <c r="G8" s="4" t="s">
        <v>608</v>
      </c>
      <c r="H8" s="4" t="s">
        <v>303</v>
      </c>
      <c r="I8" s="3" t="s">
        <v>219</v>
      </c>
      <c r="J8" s="3">
        <v>3</v>
      </c>
      <c r="K8" s="3" t="s">
        <v>5062</v>
      </c>
      <c r="M8" s="6" t="s">
        <v>5063</v>
      </c>
      <c r="N8" s="44" t="s">
        <v>168</v>
      </c>
      <c r="O8" s="44"/>
      <c r="P8" s="44"/>
      <c r="T8" s="23" t="s">
        <v>4650</v>
      </c>
      <c r="U8" s="122">
        <v>0.66745107707355167</v>
      </c>
      <c r="V8" s="122">
        <v>0.61580710432933394</v>
      </c>
      <c r="W8" s="122">
        <v>0.56416313158511622</v>
      </c>
      <c r="X8" s="122">
        <v>0.55718196245584084</v>
      </c>
      <c r="Y8" s="122">
        <v>0.55020079332656546</v>
      </c>
      <c r="Z8" s="122">
        <v>0.5803035093936455</v>
      </c>
      <c r="AA8" s="122">
        <v>0.61040622546072543</v>
      </c>
      <c r="AB8" s="122">
        <v>0.55232498036858035</v>
      </c>
      <c r="AC8" s="122">
        <v>0.49424373527643528</v>
      </c>
      <c r="AD8" s="122">
        <v>0.43616249018429021</v>
      </c>
      <c r="AE8" s="122">
        <v>0.37808124509214514</v>
      </c>
      <c r="AF8" s="122">
        <v>0.32</v>
      </c>
      <c r="AH8" s="23" t="s">
        <v>4650</v>
      </c>
      <c r="AI8" s="122">
        <v>0.54900000000000004</v>
      </c>
      <c r="AJ8" s="122">
        <v>0.50668405182051957</v>
      </c>
      <c r="AK8" s="122">
        <v>0.46436810364103909</v>
      </c>
      <c r="AL8" s="122">
        <v>0.48659667347489211</v>
      </c>
      <c r="AM8" s="122">
        <v>0.50882524330874512</v>
      </c>
      <c r="AN8" s="122">
        <v>0.46741262165437258</v>
      </c>
      <c r="AO8" s="122">
        <v>0.42599999999999999</v>
      </c>
      <c r="AP8" s="122">
        <v>0.40479999999999999</v>
      </c>
      <c r="AQ8" s="122">
        <v>0.3836</v>
      </c>
      <c r="AR8" s="122">
        <v>0.3624</v>
      </c>
      <c r="AS8" s="122">
        <v>0.3412</v>
      </c>
      <c r="AT8" s="122">
        <v>0.32</v>
      </c>
    </row>
    <row r="9" spans="1:74" ht="23.25" x14ac:dyDescent="0.25">
      <c r="D9" s="3">
        <v>1976</v>
      </c>
      <c r="E9" s="3">
        <v>7</v>
      </c>
      <c r="G9" s="4" t="s">
        <v>718</v>
      </c>
      <c r="H9" s="4" t="s">
        <v>5064</v>
      </c>
      <c r="I9" s="3" t="s">
        <v>364</v>
      </c>
      <c r="J9" s="3" t="s">
        <v>5065</v>
      </c>
      <c r="K9" s="3" t="s">
        <v>5066</v>
      </c>
      <c r="M9" s="6" t="s">
        <v>5067</v>
      </c>
      <c r="N9" s="44" t="s">
        <v>501</v>
      </c>
      <c r="O9" s="44"/>
      <c r="P9" s="44"/>
      <c r="T9" s="23" t="s">
        <v>2098</v>
      </c>
      <c r="U9" s="122">
        <v>0.12434584155282009</v>
      </c>
      <c r="V9" s="122">
        <v>0.12102944303332039</v>
      </c>
      <c r="W9" s="122">
        <v>0.11771304451382068</v>
      </c>
      <c r="X9" s="122">
        <v>0.1001620473979912</v>
      </c>
      <c r="Y9" s="122">
        <v>8.261105028216173E-2</v>
      </c>
      <c r="Z9" s="122">
        <v>7.6604612550074003E-2</v>
      </c>
      <c r="AA9" s="122">
        <v>7.0598174817986262E-2</v>
      </c>
      <c r="AB9" s="122">
        <v>6.9278539854389004E-2</v>
      </c>
      <c r="AC9" s="122">
        <v>6.7958904890791746E-2</v>
      </c>
      <c r="AD9" s="122">
        <v>6.6639269927194489E-2</v>
      </c>
      <c r="AE9" s="122">
        <v>6.5319634963597231E-2</v>
      </c>
      <c r="AF9" s="122">
        <v>6.4000000000000001E-2</v>
      </c>
      <c r="AH9" s="23" t="s">
        <v>2098</v>
      </c>
      <c r="AI9" s="122">
        <v>9.6000000000000002E-2</v>
      </c>
      <c r="AJ9" s="122">
        <v>0.10220064352589828</v>
      </c>
      <c r="AK9" s="122">
        <v>0.10840128705179657</v>
      </c>
      <c r="AL9" s="122">
        <v>0.1016803220430352</v>
      </c>
      <c r="AM9" s="122">
        <v>9.4959357034273828E-2</v>
      </c>
      <c r="AN9" s="122">
        <v>7.7479678517136913E-2</v>
      </c>
      <c r="AO9" s="122">
        <v>0.06</v>
      </c>
      <c r="AP9" s="122">
        <v>6.08E-2</v>
      </c>
      <c r="AQ9" s="122">
        <v>6.1600000000000002E-2</v>
      </c>
      <c r="AR9" s="122">
        <v>6.2400000000000004E-2</v>
      </c>
      <c r="AS9" s="122">
        <v>6.3200000000000006E-2</v>
      </c>
      <c r="AT9" s="122">
        <v>6.4000000000000001E-2</v>
      </c>
    </row>
    <row r="10" spans="1:74" ht="23.25" x14ac:dyDescent="0.25">
      <c r="D10" s="3">
        <v>1977</v>
      </c>
      <c r="E10" s="3">
        <v>8</v>
      </c>
      <c r="G10" s="4" t="s">
        <v>325</v>
      </c>
      <c r="H10" s="4" t="s">
        <v>248</v>
      </c>
      <c r="I10" s="3" t="s">
        <v>5068</v>
      </c>
      <c r="K10" s="3" t="s">
        <v>5069</v>
      </c>
      <c r="M10" s="6" t="s">
        <v>5070</v>
      </c>
      <c r="N10" s="44" t="s">
        <v>404</v>
      </c>
      <c r="O10" s="44"/>
      <c r="P10" s="44"/>
      <c r="T10" s="23" t="s">
        <v>4792</v>
      </c>
      <c r="U10" s="122">
        <v>5.3182100841591383E-2</v>
      </c>
      <c r="V10" s="122">
        <v>4.865045278619004E-2</v>
      </c>
      <c r="W10" s="122">
        <v>4.4118804730788705E-2</v>
      </c>
      <c r="X10" s="122">
        <v>5.2547949194918675E-2</v>
      </c>
      <c r="Y10" s="122">
        <v>6.0977093659048652E-2</v>
      </c>
      <c r="Z10" s="122">
        <v>5.4040407611745077E-2</v>
      </c>
      <c r="AA10" s="122">
        <v>4.7103721564441502E-2</v>
      </c>
      <c r="AB10" s="122">
        <v>4.8882977251553203E-2</v>
      </c>
      <c r="AC10" s="122">
        <v>5.0662232938664904E-2</v>
      </c>
      <c r="AD10" s="122">
        <v>5.2441488625776606E-2</v>
      </c>
      <c r="AE10" s="122">
        <v>5.4220744312888307E-2</v>
      </c>
      <c r="AF10" s="122">
        <v>5.6000000000000001E-2</v>
      </c>
      <c r="AH10" s="23" t="s">
        <v>4792</v>
      </c>
      <c r="AI10" s="122">
        <v>8.8999999999999996E-2</v>
      </c>
      <c r="AJ10" s="122">
        <v>9.3703365409453621E-2</v>
      </c>
      <c r="AK10" s="122">
        <v>9.8406730818907232E-2</v>
      </c>
      <c r="AL10" s="122">
        <v>8.2703365409453611E-2</v>
      </c>
      <c r="AM10" s="122">
        <v>6.7000000000000004E-2</v>
      </c>
      <c r="AN10" s="122">
        <v>5.6000000000000001E-2</v>
      </c>
      <c r="AO10" s="122">
        <v>4.4999999999999998E-2</v>
      </c>
      <c r="AP10" s="122">
        <v>4.7199999999999999E-2</v>
      </c>
      <c r="AQ10" s="122">
        <v>4.9399999999999999E-2</v>
      </c>
      <c r="AR10" s="122">
        <v>5.16E-2</v>
      </c>
      <c r="AS10" s="122">
        <v>5.3800000000000001E-2</v>
      </c>
      <c r="AT10" s="122">
        <v>5.6000000000000001E-2</v>
      </c>
    </row>
    <row r="11" spans="1:74" ht="22.5" x14ac:dyDescent="0.25">
      <c r="D11" s="3">
        <v>1978</v>
      </c>
      <c r="E11" s="3">
        <v>9</v>
      </c>
      <c r="G11" s="4" t="s">
        <v>295</v>
      </c>
      <c r="H11" s="4" t="s">
        <v>284</v>
      </c>
      <c r="I11" s="3" t="s">
        <v>882</v>
      </c>
      <c r="K11" s="3" t="s">
        <v>5071</v>
      </c>
      <c r="M11" s="6" t="s">
        <v>5072</v>
      </c>
      <c r="N11" s="44" t="s">
        <v>621</v>
      </c>
      <c r="O11" s="44"/>
      <c r="P11" s="44"/>
      <c r="T11" s="23" t="s">
        <v>5073</v>
      </c>
      <c r="U11" s="122">
        <v>0.85399999999999998</v>
      </c>
      <c r="V11" s="122">
        <v>0.86399999999999999</v>
      </c>
      <c r="W11" s="122">
        <v>0.874</v>
      </c>
      <c r="X11" s="122">
        <v>0.84499999999999997</v>
      </c>
      <c r="Y11" s="122">
        <v>0.81599999999999995</v>
      </c>
      <c r="Z11" s="122">
        <v>0.85299999999999998</v>
      </c>
      <c r="AA11" s="122">
        <v>0.89</v>
      </c>
      <c r="AB11" s="122">
        <v>0.79220000000000002</v>
      </c>
      <c r="AC11" s="122">
        <v>0.69440000000000002</v>
      </c>
      <c r="AD11" s="122">
        <v>0.59660000000000002</v>
      </c>
      <c r="AE11" s="122">
        <v>0.49880000000000002</v>
      </c>
      <c r="AF11" s="122">
        <v>0.40100000000000002</v>
      </c>
      <c r="AH11" s="23" t="s">
        <v>5073</v>
      </c>
      <c r="AI11" s="122">
        <v>0.88500000000000001</v>
      </c>
      <c r="AJ11" s="122">
        <v>0.90149999999999997</v>
      </c>
      <c r="AK11" s="122">
        <v>0.91800000000000004</v>
      </c>
      <c r="AL11" s="122">
        <v>0.84550000000000003</v>
      </c>
      <c r="AM11" s="122">
        <v>0.77300000000000002</v>
      </c>
      <c r="AN11" s="122">
        <v>0.75900000000000001</v>
      </c>
      <c r="AO11" s="122">
        <v>0.745</v>
      </c>
      <c r="AP11" s="122">
        <v>0.67620000000000002</v>
      </c>
      <c r="AQ11" s="122">
        <v>0.60740000000000005</v>
      </c>
      <c r="AR11" s="122">
        <v>0.53860000000000008</v>
      </c>
      <c r="AS11" s="122">
        <v>0.46980000000000011</v>
      </c>
      <c r="AT11" s="122">
        <v>0.40100000000000002</v>
      </c>
    </row>
    <row r="12" spans="1:74" ht="22.5" x14ac:dyDescent="0.25">
      <c r="D12" s="3">
        <v>1979</v>
      </c>
      <c r="E12" s="3">
        <v>10</v>
      </c>
      <c r="G12" s="4" t="s">
        <v>5074</v>
      </c>
      <c r="H12" s="4" t="s">
        <v>1763</v>
      </c>
      <c r="I12" s="3" t="s">
        <v>140</v>
      </c>
      <c r="K12" s="3" t="s">
        <v>5075</v>
      </c>
      <c r="M12" s="6" t="s">
        <v>5076</v>
      </c>
      <c r="N12" s="44" t="s">
        <v>408</v>
      </c>
      <c r="O12" s="44"/>
      <c r="P12" s="44"/>
      <c r="T12" s="23" t="s">
        <v>5077</v>
      </c>
      <c r="U12" s="122">
        <v>0.86399999999999999</v>
      </c>
      <c r="V12" s="122">
        <v>0.86962499999999998</v>
      </c>
      <c r="W12" s="122">
        <v>0.87524999999999997</v>
      </c>
      <c r="X12" s="122">
        <v>0.85087500000000005</v>
      </c>
      <c r="Y12" s="122">
        <v>0.82650000000000001</v>
      </c>
      <c r="Z12" s="122">
        <v>0.85824999999999996</v>
      </c>
      <c r="AA12" s="122">
        <v>0.89</v>
      </c>
      <c r="AB12" s="122">
        <v>0.80695000000000006</v>
      </c>
      <c r="AC12" s="122">
        <v>0.72389999999999999</v>
      </c>
      <c r="AD12" s="122">
        <v>0.64084999999999992</v>
      </c>
      <c r="AE12" s="122">
        <v>0.55779999999999996</v>
      </c>
      <c r="AF12" s="122">
        <v>0.47475000000000001</v>
      </c>
      <c r="AH12" s="23" t="s">
        <v>5077</v>
      </c>
      <c r="AI12" s="122">
        <v>0.88675000000000004</v>
      </c>
      <c r="AJ12" s="122">
        <v>0.90387499999999998</v>
      </c>
      <c r="AK12" s="122">
        <v>0.92100000000000004</v>
      </c>
      <c r="AL12" s="122">
        <v>0.85887500000000006</v>
      </c>
      <c r="AM12" s="122">
        <v>0.79675000000000007</v>
      </c>
      <c r="AN12" s="122">
        <v>0.78362500000000002</v>
      </c>
      <c r="AO12" s="122">
        <v>0.77049999999999996</v>
      </c>
      <c r="AP12" s="122">
        <v>0.71135000000000004</v>
      </c>
      <c r="AQ12" s="122">
        <v>0.6522</v>
      </c>
      <c r="AR12" s="122">
        <v>0.59305000000000008</v>
      </c>
      <c r="AS12" s="122">
        <v>0.53390000000000004</v>
      </c>
      <c r="AT12" s="122">
        <v>0.47475000000000001</v>
      </c>
    </row>
    <row r="13" spans="1:74" ht="23.25" x14ac:dyDescent="0.25">
      <c r="D13" s="3">
        <v>1980</v>
      </c>
      <c r="E13" s="3">
        <v>11</v>
      </c>
      <c r="G13" s="4" t="s">
        <v>154</v>
      </c>
      <c r="H13" s="4" t="s">
        <v>352</v>
      </c>
      <c r="I13" s="3" t="s">
        <v>1038</v>
      </c>
      <c r="K13" s="3" t="s">
        <v>5078</v>
      </c>
      <c r="M13" s="6" t="s">
        <v>5079</v>
      </c>
      <c r="N13" s="44" t="s">
        <v>452</v>
      </c>
      <c r="O13" s="44"/>
      <c r="P13" s="44"/>
      <c r="T13" s="23" t="s">
        <v>5080</v>
      </c>
      <c r="U13" s="122">
        <v>0.874</v>
      </c>
      <c r="V13" s="122">
        <v>0.87524999999999997</v>
      </c>
      <c r="W13" s="122">
        <v>0.87649999999999995</v>
      </c>
      <c r="X13" s="122">
        <v>0.85675000000000012</v>
      </c>
      <c r="Y13" s="122">
        <v>0.83699999999999997</v>
      </c>
      <c r="Z13" s="122">
        <v>0.86349999999999993</v>
      </c>
      <c r="AA13" s="122">
        <v>0.89</v>
      </c>
      <c r="AB13" s="122">
        <v>0.8217000000000001</v>
      </c>
      <c r="AC13" s="122">
        <v>0.75339999999999996</v>
      </c>
      <c r="AD13" s="122">
        <v>0.68509999999999982</v>
      </c>
      <c r="AE13" s="122">
        <v>0.6167999999999999</v>
      </c>
      <c r="AF13" s="122">
        <v>0.54849999999999999</v>
      </c>
      <c r="AH13" s="23" t="s">
        <v>5080</v>
      </c>
      <c r="AI13" s="122">
        <v>0.88850000000000007</v>
      </c>
      <c r="AJ13" s="122">
        <v>0.90625</v>
      </c>
      <c r="AK13" s="122">
        <v>0.92400000000000004</v>
      </c>
      <c r="AL13" s="122">
        <v>0.87225000000000008</v>
      </c>
      <c r="AM13" s="122">
        <v>0.82050000000000001</v>
      </c>
      <c r="AN13" s="122">
        <v>0.80825000000000002</v>
      </c>
      <c r="AO13" s="122">
        <v>0.79599999999999993</v>
      </c>
      <c r="AP13" s="122">
        <v>0.74650000000000005</v>
      </c>
      <c r="AQ13" s="122">
        <v>0.69699999999999995</v>
      </c>
      <c r="AR13" s="122">
        <v>0.64750000000000008</v>
      </c>
      <c r="AS13" s="122">
        <v>0.59799999999999998</v>
      </c>
      <c r="AT13" s="122">
        <v>0.54849999999999999</v>
      </c>
    </row>
    <row r="14" spans="1:74" ht="23.25" x14ac:dyDescent="0.25">
      <c r="D14" s="3">
        <v>1981</v>
      </c>
      <c r="E14" s="3">
        <v>12</v>
      </c>
      <c r="G14" s="4" t="s">
        <v>4884</v>
      </c>
      <c r="H14" s="4" t="s">
        <v>359</v>
      </c>
      <c r="I14" s="3" t="s">
        <v>1288</v>
      </c>
      <c r="K14" s="3" t="s">
        <v>5081</v>
      </c>
      <c r="M14" s="6" t="s">
        <v>5082</v>
      </c>
      <c r="N14" s="44" t="s">
        <v>5083</v>
      </c>
      <c r="O14" s="44"/>
      <c r="P14" s="44"/>
      <c r="T14" s="23" t="s">
        <v>5084</v>
      </c>
      <c r="U14" s="122">
        <v>0.88400000000000001</v>
      </c>
      <c r="V14" s="122">
        <v>0.88087499999999996</v>
      </c>
      <c r="W14" s="122">
        <v>0.87774999999999992</v>
      </c>
      <c r="X14" s="122">
        <v>0.8626250000000002</v>
      </c>
      <c r="Y14" s="122">
        <v>0.84749999999999992</v>
      </c>
      <c r="Z14" s="122">
        <v>0.86874999999999991</v>
      </c>
      <c r="AA14" s="122">
        <v>0.89</v>
      </c>
      <c r="AB14" s="122">
        <v>0.83645000000000014</v>
      </c>
      <c r="AC14" s="122">
        <v>0.78289999999999993</v>
      </c>
      <c r="AD14" s="122">
        <v>0.72934999999999972</v>
      </c>
      <c r="AE14" s="122">
        <v>0.67579999999999985</v>
      </c>
      <c r="AF14" s="122">
        <v>0.62224999999999997</v>
      </c>
      <c r="AH14" s="23" t="s">
        <v>5084</v>
      </c>
      <c r="AI14" s="122">
        <v>0.8902500000000001</v>
      </c>
      <c r="AJ14" s="122">
        <v>0.90862500000000002</v>
      </c>
      <c r="AK14" s="122">
        <v>0.92700000000000005</v>
      </c>
      <c r="AL14" s="122">
        <v>0.88562500000000011</v>
      </c>
      <c r="AM14" s="122">
        <v>0.84424999999999994</v>
      </c>
      <c r="AN14" s="122">
        <v>0.83287500000000003</v>
      </c>
      <c r="AO14" s="122">
        <v>0.8214999999999999</v>
      </c>
      <c r="AP14" s="122">
        <v>0.78165000000000007</v>
      </c>
      <c r="AQ14" s="122">
        <v>0.7417999999999999</v>
      </c>
      <c r="AR14" s="122">
        <v>0.70195000000000007</v>
      </c>
      <c r="AS14" s="122">
        <v>0.66209999999999991</v>
      </c>
      <c r="AT14" s="122">
        <v>0.62224999999999997</v>
      </c>
    </row>
    <row r="15" spans="1:74" ht="23.25" x14ac:dyDescent="0.25">
      <c r="D15" s="3">
        <v>1982</v>
      </c>
      <c r="E15" s="3">
        <v>13</v>
      </c>
      <c r="G15" s="6" t="s">
        <v>5085</v>
      </c>
      <c r="H15" s="6" t="s">
        <v>273</v>
      </c>
      <c r="I15" s="3" t="s">
        <v>1236</v>
      </c>
      <c r="K15" s="3" t="s">
        <v>5086</v>
      </c>
      <c r="M15" s="6" t="s">
        <v>5087</v>
      </c>
      <c r="N15" s="44" t="s">
        <v>495</v>
      </c>
      <c r="O15" s="44"/>
      <c r="P15" s="44"/>
      <c r="T15" s="23" t="s">
        <v>5088</v>
      </c>
      <c r="U15" s="122">
        <v>0.89400000000000002</v>
      </c>
      <c r="V15" s="122">
        <v>0.88650000000000007</v>
      </c>
      <c r="W15" s="122">
        <v>0.879</v>
      </c>
      <c r="X15" s="122">
        <v>0.86850000000000005</v>
      </c>
      <c r="Y15" s="122">
        <v>0.85799999999999998</v>
      </c>
      <c r="Z15" s="122">
        <v>0.874</v>
      </c>
      <c r="AA15" s="122">
        <v>0.89</v>
      </c>
      <c r="AB15" s="122">
        <v>0.85119999999999996</v>
      </c>
      <c r="AC15" s="122">
        <v>0.8123999999999999</v>
      </c>
      <c r="AD15" s="122">
        <v>0.77359999999999984</v>
      </c>
      <c r="AE15" s="122">
        <v>0.73479999999999979</v>
      </c>
      <c r="AF15" s="122">
        <v>0.69599999999999995</v>
      </c>
      <c r="AH15" s="23" t="s">
        <v>5088</v>
      </c>
      <c r="AI15" s="122">
        <v>0.89200000000000002</v>
      </c>
      <c r="AJ15" s="122">
        <v>0.91100000000000003</v>
      </c>
      <c r="AK15" s="122">
        <v>0.93</v>
      </c>
      <c r="AL15" s="122">
        <v>0.89900000000000002</v>
      </c>
      <c r="AM15" s="122">
        <v>0.86799999999999999</v>
      </c>
      <c r="AN15" s="122">
        <v>0.85749999999999993</v>
      </c>
      <c r="AO15" s="122">
        <v>0.84699999999999998</v>
      </c>
      <c r="AP15" s="122">
        <v>0.81679999999999997</v>
      </c>
      <c r="AQ15" s="122">
        <v>0.78659999999999997</v>
      </c>
      <c r="AR15" s="122">
        <v>0.75639999999999996</v>
      </c>
      <c r="AS15" s="122">
        <v>0.72619999999999996</v>
      </c>
      <c r="AT15" s="122">
        <v>0.69599999999999995</v>
      </c>
    </row>
    <row r="16" spans="1:74" x14ac:dyDescent="0.25">
      <c r="D16" s="3">
        <v>1983</v>
      </c>
      <c r="E16" s="3">
        <v>14</v>
      </c>
      <c r="G16" s="6" t="s">
        <v>5089</v>
      </c>
      <c r="H16" s="6" t="s">
        <v>138</v>
      </c>
      <c r="I16" s="3" t="s">
        <v>1905</v>
      </c>
      <c r="K16" s="3" t="s">
        <v>5090</v>
      </c>
      <c r="M16" s="6" t="s">
        <v>5091</v>
      </c>
      <c r="N16" s="44" t="s">
        <v>476</v>
      </c>
      <c r="O16" s="44"/>
      <c r="P16" s="44"/>
      <c r="T16" s="23" t="s">
        <v>2273</v>
      </c>
      <c r="U16" s="122">
        <v>0.90100000000000002</v>
      </c>
      <c r="V16" s="122">
        <v>0.89</v>
      </c>
      <c r="W16" s="122">
        <v>0.879</v>
      </c>
      <c r="X16" s="122">
        <v>0.86850000000000005</v>
      </c>
      <c r="Y16" s="122">
        <v>0.85799999999999998</v>
      </c>
      <c r="Z16" s="122">
        <v>0.874</v>
      </c>
      <c r="AA16" s="122">
        <v>0.89</v>
      </c>
      <c r="AB16" s="122">
        <v>0.85860000000000003</v>
      </c>
      <c r="AC16" s="122">
        <v>0.82720000000000005</v>
      </c>
      <c r="AD16" s="122">
        <v>0.79580000000000006</v>
      </c>
      <c r="AE16" s="122">
        <v>0.76440000000000008</v>
      </c>
      <c r="AF16" s="122">
        <v>0.73299999999999998</v>
      </c>
      <c r="AH16" s="23" t="s">
        <v>2273</v>
      </c>
      <c r="AI16" s="122">
        <v>0.89400000000000002</v>
      </c>
      <c r="AJ16" s="122">
        <v>0.91400000000000003</v>
      </c>
      <c r="AK16" s="122">
        <v>0.93400000000000005</v>
      </c>
      <c r="AL16" s="122">
        <v>0.91300000000000003</v>
      </c>
      <c r="AM16" s="122">
        <v>0.89200000000000002</v>
      </c>
      <c r="AN16" s="122">
        <v>0.89050000000000007</v>
      </c>
      <c r="AO16" s="122">
        <v>0.88900000000000001</v>
      </c>
      <c r="AP16" s="122">
        <v>0.85780000000000001</v>
      </c>
      <c r="AQ16" s="122">
        <v>0.8266</v>
      </c>
      <c r="AR16" s="122">
        <v>0.7954</v>
      </c>
      <c r="AS16" s="122">
        <v>0.76419999999999999</v>
      </c>
      <c r="AT16" s="122">
        <v>0.73299999999999998</v>
      </c>
    </row>
    <row r="17" spans="4:46" ht="23.25" x14ac:dyDescent="0.25">
      <c r="D17" s="3">
        <v>1984</v>
      </c>
      <c r="E17" s="3">
        <v>15</v>
      </c>
      <c r="G17" s="6" t="s">
        <v>2235</v>
      </c>
      <c r="H17" s="6" t="s">
        <v>309</v>
      </c>
      <c r="I17" s="3" t="s">
        <v>147</v>
      </c>
      <c r="K17" s="3" t="s">
        <v>5092</v>
      </c>
      <c r="M17" s="6" t="s">
        <v>5093</v>
      </c>
      <c r="N17" s="44" t="s">
        <v>472</v>
      </c>
      <c r="O17" s="44"/>
      <c r="P17" s="44"/>
      <c r="T17" s="23" t="s">
        <v>3730</v>
      </c>
      <c r="U17" s="122">
        <v>0.7724039633086085</v>
      </c>
      <c r="V17" s="122">
        <v>0.79750142153712067</v>
      </c>
      <c r="W17" s="122">
        <v>0.82259887976563284</v>
      </c>
      <c r="X17" s="122">
        <v>0.77486011512236863</v>
      </c>
      <c r="Y17" s="122">
        <v>0.72712135047910442</v>
      </c>
      <c r="Z17" s="122">
        <v>0.79507732791389651</v>
      </c>
      <c r="AA17" s="122">
        <v>0.86303330534868861</v>
      </c>
      <c r="AB17" s="122">
        <v>0.71922664427895089</v>
      </c>
      <c r="AC17" s="122">
        <v>0.57541998320921317</v>
      </c>
      <c r="AD17" s="122">
        <v>0.43161332213947545</v>
      </c>
      <c r="AE17" s="122">
        <v>0.28780666106973773</v>
      </c>
      <c r="AF17" s="122">
        <v>0.14399999999999999</v>
      </c>
      <c r="AH17" s="23" t="s">
        <v>3730</v>
      </c>
      <c r="AI17" s="122">
        <v>0.89300000000000002</v>
      </c>
      <c r="AJ17" s="122">
        <v>0.9083512608449148</v>
      </c>
      <c r="AK17" s="122">
        <v>0.92370252168982958</v>
      </c>
      <c r="AL17" s="122">
        <v>0.77235126084491479</v>
      </c>
      <c r="AM17" s="122">
        <v>0.621</v>
      </c>
      <c r="AN17" s="122">
        <v>0.60599999999999998</v>
      </c>
      <c r="AO17" s="122">
        <v>0.59099999999999997</v>
      </c>
      <c r="AP17" s="122">
        <v>0.50159999999999993</v>
      </c>
      <c r="AQ17" s="122">
        <v>0.41219999999999996</v>
      </c>
      <c r="AR17" s="122">
        <v>0.32279999999999998</v>
      </c>
      <c r="AS17" s="122">
        <v>0.2334</v>
      </c>
      <c r="AT17" s="122">
        <v>0.14399999999999999</v>
      </c>
    </row>
    <row r="18" spans="4:46" ht="23.25" x14ac:dyDescent="0.25">
      <c r="D18" s="3">
        <v>1985</v>
      </c>
      <c r="E18" s="3">
        <v>16</v>
      </c>
      <c r="G18" s="6" t="s">
        <v>2444</v>
      </c>
      <c r="H18" s="6" t="s">
        <v>1164</v>
      </c>
      <c r="I18" s="3" t="s">
        <v>257</v>
      </c>
      <c r="K18" s="3" t="s">
        <v>5094</v>
      </c>
      <c r="M18" s="6" t="s">
        <v>5095</v>
      </c>
      <c r="N18" s="44" t="s">
        <v>465</v>
      </c>
      <c r="O18" s="44"/>
      <c r="P18" s="44"/>
      <c r="T18" s="23" t="s">
        <v>2119</v>
      </c>
      <c r="U18" s="122">
        <v>0.50808542614523622</v>
      </c>
      <c r="V18" s="122">
        <v>0.52136584004877395</v>
      </c>
      <c r="W18" s="122">
        <v>0.53464625395231169</v>
      </c>
      <c r="X18" s="122">
        <v>0.52463421830816248</v>
      </c>
      <c r="Y18" s="122">
        <v>0.51462218266401338</v>
      </c>
      <c r="Z18" s="122">
        <v>0.52965938625731068</v>
      </c>
      <c r="AA18" s="122">
        <v>0.54469658985060787</v>
      </c>
      <c r="AB18" s="122">
        <v>0.52172491439930901</v>
      </c>
      <c r="AC18" s="122">
        <v>0.4987532389480101</v>
      </c>
      <c r="AD18" s="122">
        <v>0.47578156349671119</v>
      </c>
      <c r="AE18" s="122">
        <v>0.45280988804541228</v>
      </c>
      <c r="AF18" s="122">
        <v>0.42983821259411337</v>
      </c>
      <c r="AH18" s="23" t="s">
        <v>2119</v>
      </c>
      <c r="AI18" s="122">
        <v>0.56660491660133128</v>
      </c>
      <c r="AJ18" s="122">
        <v>0.5639186026863886</v>
      </c>
      <c r="AK18" s="122">
        <v>0.56123228877144593</v>
      </c>
      <c r="AL18" s="122">
        <v>0.53191654140391154</v>
      </c>
      <c r="AM18" s="122">
        <v>0.50260079403637703</v>
      </c>
      <c r="AN18" s="122">
        <v>0.49249487994717378</v>
      </c>
      <c r="AO18" s="122">
        <v>0.48238896585797048</v>
      </c>
      <c r="AP18" s="122">
        <v>0.47187881520519903</v>
      </c>
      <c r="AQ18" s="122">
        <v>0.46136866455242759</v>
      </c>
      <c r="AR18" s="122">
        <v>0.45085851389965614</v>
      </c>
      <c r="AS18" s="122">
        <v>0.4403483632468847</v>
      </c>
      <c r="AT18" s="122">
        <v>0.42983821259411337</v>
      </c>
    </row>
    <row r="19" spans="4:46" x14ac:dyDescent="0.25">
      <c r="D19" s="3">
        <v>1986</v>
      </c>
      <c r="E19" s="3">
        <v>17</v>
      </c>
      <c r="G19" s="6" t="s">
        <v>2281</v>
      </c>
      <c r="H19" s="6" t="s">
        <v>5096</v>
      </c>
      <c r="I19" s="3" t="s">
        <v>5097</v>
      </c>
      <c r="K19" s="3" t="s">
        <v>5098</v>
      </c>
      <c r="M19" s="6" t="s">
        <v>5099</v>
      </c>
      <c r="N19" s="44" t="s">
        <v>119</v>
      </c>
      <c r="O19" s="44"/>
      <c r="P19" s="44"/>
      <c r="T19" s="23" t="s">
        <v>2153</v>
      </c>
      <c r="U19" s="122">
        <v>0.36439596011147751</v>
      </c>
      <c r="V19" s="122">
        <v>0.37392059696589919</v>
      </c>
      <c r="W19" s="122">
        <v>0.38344523382032081</v>
      </c>
      <c r="X19" s="122">
        <v>0.37626465915023138</v>
      </c>
      <c r="Y19" s="122">
        <v>0.36908408448014196</v>
      </c>
      <c r="Z19" s="122">
        <v>0.37986868084682657</v>
      </c>
      <c r="AA19" s="122">
        <v>0.39065327721351117</v>
      </c>
      <c r="AB19" s="122">
        <v>0.37417812303529918</v>
      </c>
      <c r="AC19" s="122">
        <v>0.35770296885708719</v>
      </c>
      <c r="AD19" s="122">
        <v>0.3412278146788752</v>
      </c>
      <c r="AE19" s="122">
        <v>0.3247526605006632</v>
      </c>
      <c r="AF19" s="122">
        <v>0.3082775063224511</v>
      </c>
      <c r="AH19" s="23" t="s">
        <v>2153</v>
      </c>
      <c r="AI19" s="122">
        <v>0.40636580378868559</v>
      </c>
      <c r="AJ19" s="122">
        <v>0.40443919482132551</v>
      </c>
      <c r="AK19" s="122">
        <v>0.40251258585396549</v>
      </c>
      <c r="AL19" s="122">
        <v>0.38148749960139383</v>
      </c>
      <c r="AM19" s="122">
        <v>0.36046241334882212</v>
      </c>
      <c r="AN19" s="122">
        <v>0.35321450959515949</v>
      </c>
      <c r="AO19" s="122">
        <v>0.34596660584149685</v>
      </c>
      <c r="AP19" s="122">
        <v>0.33842878593768772</v>
      </c>
      <c r="AQ19" s="122">
        <v>0.33089096603387858</v>
      </c>
      <c r="AR19" s="122">
        <v>0.32335314613006944</v>
      </c>
      <c r="AS19" s="122">
        <v>0.3158153262262603</v>
      </c>
      <c r="AT19" s="122">
        <v>0.3082775063224511</v>
      </c>
    </row>
    <row r="20" spans="4:46" x14ac:dyDescent="0.25">
      <c r="D20" s="3">
        <v>1987</v>
      </c>
      <c r="E20" s="3">
        <v>18</v>
      </c>
      <c r="G20" s="6" t="s">
        <v>5100</v>
      </c>
      <c r="H20" s="6" t="s">
        <v>5101</v>
      </c>
      <c r="I20" s="3" t="s">
        <v>1269</v>
      </c>
      <c r="K20" s="3" t="s">
        <v>5102</v>
      </c>
      <c r="M20" s="6" t="s">
        <v>5103</v>
      </c>
      <c r="N20" s="44" t="s">
        <v>411</v>
      </c>
      <c r="O20" s="44"/>
      <c r="P20" s="44"/>
      <c r="T20" s="23" t="s">
        <v>2109</v>
      </c>
      <c r="U20" s="122">
        <v>0.86035735395693558</v>
      </c>
      <c r="V20" s="122">
        <v>0.88845422376818506</v>
      </c>
      <c r="W20" s="122">
        <v>0.91655109357943454</v>
      </c>
      <c r="X20" s="122">
        <v>0.92141545041207906</v>
      </c>
      <c r="Y20" s="122">
        <v>0.92627980724472359</v>
      </c>
      <c r="Z20" s="122">
        <v>0.91906618301364429</v>
      </c>
      <c r="AA20" s="122">
        <v>0.91185255878256499</v>
      </c>
      <c r="AB20" s="122">
        <v>0.91955797078363211</v>
      </c>
      <c r="AC20" s="122">
        <v>0.92726338278469922</v>
      </c>
      <c r="AD20" s="122">
        <v>0.93496879478576633</v>
      </c>
      <c r="AE20" s="122">
        <v>0.94267420678683345</v>
      </c>
      <c r="AF20" s="122">
        <v>0.95037961878790056</v>
      </c>
      <c r="AH20" s="23" t="s">
        <v>2109</v>
      </c>
      <c r="AI20" s="122">
        <v>0.86400365575892546</v>
      </c>
      <c r="AJ20" s="122">
        <v>0.8782620417931235</v>
      </c>
      <c r="AK20" s="122">
        <v>0.89252042782732166</v>
      </c>
      <c r="AL20" s="122">
        <v>0.91001836007896375</v>
      </c>
      <c r="AM20" s="122">
        <v>0.92751629233060595</v>
      </c>
      <c r="AN20" s="122">
        <v>0.92280590133888829</v>
      </c>
      <c r="AO20" s="122">
        <v>0.91809551034717063</v>
      </c>
      <c r="AP20" s="122">
        <v>0.92538472229861102</v>
      </c>
      <c r="AQ20" s="122">
        <v>0.93267393425005141</v>
      </c>
      <c r="AR20" s="122">
        <v>0.93996314620149179</v>
      </c>
      <c r="AS20" s="122">
        <v>0.94725235815293218</v>
      </c>
      <c r="AT20" s="122">
        <v>0.95454157010437257</v>
      </c>
    </row>
    <row r="21" spans="4:46" ht="23.25" x14ac:dyDescent="0.25">
      <c r="D21" s="3">
        <v>1988</v>
      </c>
      <c r="E21" s="3">
        <v>19</v>
      </c>
      <c r="G21" s="6" t="s">
        <v>5104</v>
      </c>
      <c r="H21" s="6" t="s">
        <v>5105</v>
      </c>
      <c r="I21" s="3" t="s">
        <v>189</v>
      </c>
      <c r="K21" s="3" t="s">
        <v>5106</v>
      </c>
      <c r="M21" s="6" t="s">
        <v>5107</v>
      </c>
      <c r="N21" s="44" t="s">
        <v>430</v>
      </c>
      <c r="O21" s="44"/>
      <c r="P21" s="44"/>
      <c r="T21" s="23" t="s">
        <v>2337</v>
      </c>
      <c r="U21" s="122">
        <v>0.7760796336578174</v>
      </c>
      <c r="V21" s="122">
        <v>0.79410595910163018</v>
      </c>
      <c r="W21" s="122">
        <v>0.81213228454544306</v>
      </c>
      <c r="X21" s="122">
        <v>0.81927788031425353</v>
      </c>
      <c r="Y21" s="122">
        <v>0.82642347608306399</v>
      </c>
      <c r="Z21" s="122">
        <v>0.81498790039485203</v>
      </c>
      <c r="AA21" s="122">
        <v>0.80355232470664006</v>
      </c>
      <c r="AB21" s="122">
        <v>0.81956505086438813</v>
      </c>
      <c r="AC21" s="122">
        <v>0.8355777770221362</v>
      </c>
      <c r="AD21" s="122">
        <v>0.85159050317988427</v>
      </c>
      <c r="AE21" s="122">
        <v>0.86760322933763234</v>
      </c>
      <c r="AF21" s="122">
        <v>0.88361595549538019</v>
      </c>
      <c r="AH21" s="23" t="s">
        <v>2337</v>
      </c>
      <c r="AI21" s="122">
        <v>0.78777252109464602</v>
      </c>
      <c r="AJ21" s="122">
        <v>0.80873519104432079</v>
      </c>
      <c r="AK21" s="122">
        <v>0.82969786099399567</v>
      </c>
      <c r="AL21" s="122">
        <v>0.83028460488270484</v>
      </c>
      <c r="AM21" s="122">
        <v>0.83087134877141389</v>
      </c>
      <c r="AN21" s="122">
        <v>0.82344593040995451</v>
      </c>
      <c r="AO21" s="122">
        <v>0.81602051204849513</v>
      </c>
      <c r="AP21" s="122">
        <v>0.83149916107410415</v>
      </c>
      <c r="AQ21" s="122">
        <v>0.84697781009971318</v>
      </c>
      <c r="AR21" s="122">
        <v>0.86245645912532221</v>
      </c>
      <c r="AS21" s="122">
        <v>0.87793510815093123</v>
      </c>
      <c r="AT21" s="122">
        <v>0.89341375717654026</v>
      </c>
    </row>
    <row r="22" spans="4:46" ht="23.25" x14ac:dyDescent="0.25">
      <c r="D22" s="3">
        <v>1989</v>
      </c>
      <c r="E22" s="3">
        <v>20</v>
      </c>
      <c r="G22" s="6" t="s">
        <v>5108</v>
      </c>
      <c r="H22" s="6" t="s">
        <v>609</v>
      </c>
      <c r="I22" s="3" t="s">
        <v>310</v>
      </c>
      <c r="K22" s="3" t="s">
        <v>5109</v>
      </c>
      <c r="M22" s="6" t="s">
        <v>5110</v>
      </c>
      <c r="N22" s="44" t="s">
        <v>5111</v>
      </c>
      <c r="O22" s="44"/>
      <c r="P22" s="44"/>
      <c r="T22" s="23" t="s">
        <v>2668</v>
      </c>
      <c r="U22" s="122">
        <v>0.74993508538984277</v>
      </c>
      <c r="V22" s="122">
        <v>0.76621477432747476</v>
      </c>
      <c r="W22" s="122">
        <v>0.78249446326510674</v>
      </c>
      <c r="X22" s="122">
        <v>0.78556571387656016</v>
      </c>
      <c r="Y22" s="122">
        <v>0.78863696448801368</v>
      </c>
      <c r="Z22" s="122">
        <v>0.77725397013863851</v>
      </c>
      <c r="AA22" s="122">
        <v>0.76587097578926322</v>
      </c>
      <c r="AB22" s="122">
        <v>0.78423035140973241</v>
      </c>
      <c r="AC22" s="122">
        <v>0.80258972703020159</v>
      </c>
      <c r="AD22" s="122">
        <v>0.82094910265067078</v>
      </c>
      <c r="AE22" s="122">
        <v>0.83930847827113997</v>
      </c>
      <c r="AF22" s="122">
        <v>0.85766785389160938</v>
      </c>
      <c r="AH22" s="23" t="s">
        <v>2668</v>
      </c>
      <c r="AI22" s="122">
        <v>0.75849976538356267</v>
      </c>
      <c r="AJ22" s="122">
        <v>0.77833009661414909</v>
      </c>
      <c r="AK22" s="122">
        <v>0.79816042784473562</v>
      </c>
      <c r="AL22" s="122">
        <v>0.79513379797889616</v>
      </c>
      <c r="AM22" s="122">
        <v>0.7921071681130567</v>
      </c>
      <c r="AN22" s="122">
        <v>0.78251806948180391</v>
      </c>
      <c r="AO22" s="122">
        <v>0.77292897085055123</v>
      </c>
      <c r="AP22" s="122">
        <v>0.79192907385472411</v>
      </c>
      <c r="AQ22" s="122">
        <v>0.81092917685889698</v>
      </c>
      <c r="AR22" s="122">
        <v>0.82992927986306986</v>
      </c>
      <c r="AS22" s="122">
        <v>0.84892938286724273</v>
      </c>
      <c r="AT22" s="122">
        <v>0.86792948587141583</v>
      </c>
    </row>
    <row r="23" spans="4:46" x14ac:dyDescent="0.25">
      <c r="D23" s="3">
        <v>1990</v>
      </c>
      <c r="E23" s="3">
        <v>21</v>
      </c>
      <c r="G23" s="6" t="s">
        <v>5112</v>
      </c>
      <c r="H23" s="6" t="s">
        <v>5113</v>
      </c>
      <c r="I23" s="3" t="s">
        <v>5114</v>
      </c>
      <c r="K23" s="44" t="s">
        <v>5115</v>
      </c>
      <c r="N23" s="44" t="s">
        <v>5116</v>
      </c>
      <c r="O23" s="44"/>
      <c r="P23" s="44"/>
      <c r="T23" s="23" t="s">
        <v>2730</v>
      </c>
      <c r="U23" s="122">
        <v>0.93356208910726446</v>
      </c>
      <c r="V23" s="122">
        <v>0.93542040714074237</v>
      </c>
      <c r="W23" s="122">
        <v>0.93727872517422017</v>
      </c>
      <c r="X23" s="122">
        <v>0.93803958722410496</v>
      </c>
      <c r="Y23" s="122">
        <v>0.93880044927398987</v>
      </c>
      <c r="Z23" s="122">
        <v>0.93205531633495187</v>
      </c>
      <c r="AA23" s="122">
        <v>0.92531018339591387</v>
      </c>
      <c r="AB23" s="122">
        <v>0.93233873256863709</v>
      </c>
      <c r="AC23" s="122">
        <v>0.9393672817413603</v>
      </c>
      <c r="AD23" s="122">
        <v>0.94639583091408352</v>
      </c>
      <c r="AE23" s="122">
        <v>0.95342438008680674</v>
      </c>
      <c r="AF23" s="122">
        <v>0.96045292925952974</v>
      </c>
      <c r="AH23" s="23" t="s">
        <v>2730</v>
      </c>
      <c r="AI23" s="122">
        <v>0.93139197880214852</v>
      </c>
      <c r="AJ23" s="122">
        <v>0.93996144395127801</v>
      </c>
      <c r="AK23" s="122">
        <v>0.9485309091004076</v>
      </c>
      <c r="AL23" s="122">
        <v>0.94333376244952838</v>
      </c>
      <c r="AM23" s="122">
        <v>0.93813661579864904</v>
      </c>
      <c r="AN23" s="122">
        <v>0.93575640725694242</v>
      </c>
      <c r="AO23" s="122">
        <v>0.93337619871523581</v>
      </c>
      <c r="AP23" s="122">
        <v>0.93933118321638243</v>
      </c>
      <c r="AQ23" s="122">
        <v>0.94528616771752905</v>
      </c>
      <c r="AR23" s="122">
        <v>0.95124115221867567</v>
      </c>
      <c r="AS23" s="122">
        <v>0.95719613671982229</v>
      </c>
      <c r="AT23" s="122">
        <v>0.96315112122096869</v>
      </c>
    </row>
    <row r="24" spans="4:46" x14ac:dyDescent="0.25">
      <c r="D24" s="3">
        <v>1991</v>
      </c>
      <c r="E24" s="3">
        <v>22</v>
      </c>
      <c r="G24" s="6" t="s">
        <v>5117</v>
      </c>
      <c r="H24" s="6" t="s">
        <v>5118</v>
      </c>
      <c r="I24" s="3" t="s">
        <v>5119</v>
      </c>
      <c r="K24" s="2"/>
      <c r="N24" s="44" t="s">
        <v>2078</v>
      </c>
      <c r="O24" s="44"/>
      <c r="P24" s="44"/>
      <c r="T24" s="23" t="s">
        <v>2126</v>
      </c>
      <c r="U24" s="122">
        <v>0.84405545915455138</v>
      </c>
      <c r="V24" s="122">
        <v>0.85378805932691004</v>
      </c>
      <c r="W24" s="122">
        <v>0.86352065949926871</v>
      </c>
      <c r="X24" s="122">
        <v>0.86634980076266022</v>
      </c>
      <c r="Y24" s="122">
        <v>0.86917894202605173</v>
      </c>
      <c r="Z24" s="122">
        <v>0.85956321379360601</v>
      </c>
      <c r="AA24" s="122">
        <v>0.84994748556116018</v>
      </c>
      <c r="AB24" s="122">
        <v>0.86140444290247919</v>
      </c>
      <c r="AC24" s="122">
        <v>0.87286140024379821</v>
      </c>
      <c r="AD24" s="122">
        <v>0.88431835758511723</v>
      </c>
      <c r="AE24" s="122">
        <v>0.89577531492643625</v>
      </c>
      <c r="AF24" s="122">
        <v>0.90723227226775538</v>
      </c>
      <c r="AH24" s="23" t="s">
        <v>2126</v>
      </c>
      <c r="AI24" s="122">
        <v>0.84814757974875532</v>
      </c>
      <c r="AJ24" s="122">
        <v>0.86263887009961904</v>
      </c>
      <c r="AK24" s="122">
        <v>0.87713016045048275</v>
      </c>
      <c r="AL24" s="122">
        <v>0.87417936920023021</v>
      </c>
      <c r="AM24" s="122">
        <v>0.87122857794997766</v>
      </c>
      <c r="AN24" s="122">
        <v>0.86089172285515003</v>
      </c>
      <c r="AO24" s="122">
        <v>0.85055486776032241</v>
      </c>
      <c r="AP24" s="122">
        <v>0.86298372454380101</v>
      </c>
      <c r="AQ24" s="122">
        <v>0.87541258132727962</v>
      </c>
      <c r="AR24" s="122">
        <v>0.88784143811075822</v>
      </c>
      <c r="AS24" s="122">
        <v>0.90027029489423682</v>
      </c>
      <c r="AT24" s="122">
        <v>0.91269915167771554</v>
      </c>
    </row>
    <row r="25" spans="4:46" ht="23.25" x14ac:dyDescent="0.25">
      <c r="D25" s="3">
        <v>1992</v>
      </c>
      <c r="E25" s="3">
        <v>23</v>
      </c>
      <c r="G25" s="6" t="s">
        <v>5120</v>
      </c>
      <c r="H25" s="6" t="s">
        <v>155</v>
      </c>
      <c r="I25" s="3" t="s">
        <v>928</v>
      </c>
      <c r="K25" s="2"/>
      <c r="M25" s="6"/>
      <c r="N25" s="44" t="s">
        <v>1450</v>
      </c>
      <c r="O25" s="44"/>
      <c r="P25" s="44"/>
      <c r="T25" s="23" t="s">
        <v>2122</v>
      </c>
      <c r="U25" s="122">
        <v>0.81237441831218216</v>
      </c>
      <c r="V25" s="122">
        <v>0.83458266364683165</v>
      </c>
      <c r="W25" s="122">
        <v>0.85679090898148114</v>
      </c>
      <c r="X25" s="122">
        <v>0.84024564289456083</v>
      </c>
      <c r="Y25" s="122">
        <v>0.82370037680764052</v>
      </c>
      <c r="Z25" s="122">
        <v>0.80688071641969916</v>
      </c>
      <c r="AA25" s="122">
        <v>0.7900610560317578</v>
      </c>
      <c r="AB25" s="122">
        <v>0.80257508455656523</v>
      </c>
      <c r="AC25" s="122">
        <v>0.81508911308137266</v>
      </c>
      <c r="AD25" s="122">
        <v>0.82760314160618009</v>
      </c>
      <c r="AE25" s="122">
        <v>0.84011717013098752</v>
      </c>
      <c r="AF25" s="122">
        <v>0.85263119865579484</v>
      </c>
      <c r="AH25" s="23" t="s">
        <v>2122</v>
      </c>
      <c r="AI25" s="122">
        <v>0.80210397441153047</v>
      </c>
      <c r="AJ25" s="122">
        <v>0.8164055166331512</v>
      </c>
      <c r="AK25" s="122">
        <v>0.83070705885477203</v>
      </c>
      <c r="AL25" s="122">
        <v>0.82614281229582409</v>
      </c>
      <c r="AM25" s="122">
        <v>0.82157856573687627</v>
      </c>
      <c r="AN25" s="122">
        <v>0.80581095377983025</v>
      </c>
      <c r="AO25" s="122">
        <v>0.79004334182278424</v>
      </c>
      <c r="AP25" s="122">
        <v>0.79962832305535969</v>
      </c>
      <c r="AQ25" s="122">
        <v>0.80921330428793514</v>
      </c>
      <c r="AR25" s="122">
        <v>0.81879828552051059</v>
      </c>
      <c r="AS25" s="122">
        <v>0.82838326675308604</v>
      </c>
      <c r="AT25" s="122">
        <v>0.83796824798566139</v>
      </c>
    </row>
    <row r="26" spans="4:46" x14ac:dyDescent="0.25">
      <c r="D26" s="3">
        <v>1993</v>
      </c>
      <c r="E26" s="3">
        <v>24</v>
      </c>
      <c r="G26" s="6" t="s">
        <v>5121</v>
      </c>
      <c r="H26" s="6" t="s">
        <v>5122</v>
      </c>
      <c r="I26" s="3" t="s">
        <v>347</v>
      </c>
      <c r="M26" s="6"/>
      <c r="N26" s="44" t="s">
        <v>130</v>
      </c>
      <c r="O26" s="44"/>
      <c r="P26" s="44"/>
      <c r="T26" s="23" t="s">
        <v>2229</v>
      </c>
      <c r="U26" s="122">
        <v>0.93171659158246634</v>
      </c>
      <c r="V26" s="122">
        <v>0.92982721151899872</v>
      </c>
      <c r="W26" s="122">
        <v>0.9279378314555311</v>
      </c>
      <c r="X26" s="122">
        <v>0.93426748239376611</v>
      </c>
      <c r="Y26" s="122">
        <v>0.94059713333200112</v>
      </c>
      <c r="Z26" s="122">
        <v>0.93177611621028944</v>
      </c>
      <c r="AA26" s="122">
        <v>0.92295509908857776</v>
      </c>
      <c r="AB26" s="122">
        <v>0.92509715629415346</v>
      </c>
      <c r="AC26" s="122">
        <v>0.92723921349972915</v>
      </c>
      <c r="AD26" s="122">
        <v>0.92938127070530485</v>
      </c>
      <c r="AE26" s="122">
        <v>0.93152332791088055</v>
      </c>
      <c r="AF26" s="122">
        <v>0.93366538511645647</v>
      </c>
      <c r="AH26" s="23" t="s">
        <v>2229</v>
      </c>
      <c r="AI26" s="122">
        <v>0.89510595870195142</v>
      </c>
      <c r="AJ26" s="122">
        <v>0.92080923604040321</v>
      </c>
      <c r="AK26" s="122">
        <v>0.94651251337885489</v>
      </c>
      <c r="AL26" s="122">
        <v>0.91922536104575825</v>
      </c>
      <c r="AM26" s="122">
        <v>0.89193820871266161</v>
      </c>
      <c r="AN26" s="122">
        <v>0.89034739869657353</v>
      </c>
      <c r="AO26" s="122">
        <v>0.88875658868048535</v>
      </c>
      <c r="AP26" s="122">
        <v>0.89657566327297322</v>
      </c>
      <c r="AQ26" s="122">
        <v>0.9043947378654611</v>
      </c>
      <c r="AR26" s="122">
        <v>0.91221381245794897</v>
      </c>
      <c r="AS26" s="122">
        <v>0.92003288705043684</v>
      </c>
      <c r="AT26" s="122">
        <v>0.92785196164292472</v>
      </c>
    </row>
    <row r="27" spans="4:46" x14ac:dyDescent="0.25">
      <c r="D27" s="3">
        <v>1994</v>
      </c>
      <c r="E27" s="3">
        <v>25</v>
      </c>
      <c r="G27" s="6" t="s">
        <v>5123</v>
      </c>
      <c r="H27" s="6" t="s">
        <v>5124</v>
      </c>
      <c r="I27" s="3" t="s">
        <v>5125</v>
      </c>
      <c r="M27" s="46"/>
      <c r="N27" s="44" t="s">
        <v>5126</v>
      </c>
      <c r="O27" s="44"/>
      <c r="P27" s="44"/>
      <c r="T27" s="23" t="s">
        <v>2525</v>
      </c>
      <c r="U27" s="122">
        <v>0.93417725494886394</v>
      </c>
      <c r="V27" s="122">
        <v>0.93953702885460977</v>
      </c>
      <c r="W27" s="122">
        <v>0.94489680276035559</v>
      </c>
      <c r="X27" s="122">
        <v>0.94420958116215314</v>
      </c>
      <c r="Y27" s="122">
        <v>0.94352235956395081</v>
      </c>
      <c r="Z27" s="122">
        <v>0.94551881178594521</v>
      </c>
      <c r="AA27" s="122">
        <v>0.94751526400793951</v>
      </c>
      <c r="AB27" s="122">
        <v>0.93432127731937176</v>
      </c>
      <c r="AC27" s="122">
        <v>0.92112729063080401</v>
      </c>
      <c r="AD27" s="122">
        <v>0.90793330394223626</v>
      </c>
      <c r="AE27" s="122">
        <v>0.89473931725366851</v>
      </c>
      <c r="AF27" s="122">
        <v>0.88154533056510087</v>
      </c>
      <c r="AH27" s="23" t="s">
        <v>2525</v>
      </c>
      <c r="AI27" s="122">
        <v>0.92925750703154864</v>
      </c>
      <c r="AJ27" s="122">
        <v>0.90155388721725416</v>
      </c>
      <c r="AK27" s="122">
        <v>0.87385026740295979</v>
      </c>
      <c r="AL27" s="122">
        <v>0.89802819899977204</v>
      </c>
      <c r="AM27" s="122">
        <v>0.92220613059658441</v>
      </c>
      <c r="AN27" s="122">
        <v>0.91831713786770974</v>
      </c>
      <c r="AO27" s="122">
        <v>0.91442814513883497</v>
      </c>
      <c r="AP27" s="122">
        <v>0.90430189637815794</v>
      </c>
      <c r="AQ27" s="122">
        <v>0.89417564761748092</v>
      </c>
      <c r="AR27" s="122">
        <v>0.88404939885680389</v>
      </c>
      <c r="AS27" s="122">
        <v>0.87392315009612687</v>
      </c>
      <c r="AT27" s="122">
        <v>0.86379690133544973</v>
      </c>
    </row>
    <row r="28" spans="4:46" x14ac:dyDescent="0.25">
      <c r="D28" s="3">
        <v>1995</v>
      </c>
      <c r="E28" s="3">
        <v>26</v>
      </c>
      <c r="G28" s="6" t="s">
        <v>5127</v>
      </c>
      <c r="H28" s="6" t="s">
        <v>296</v>
      </c>
      <c r="I28" s="3" t="s">
        <v>1731</v>
      </c>
      <c r="M28" s="47"/>
      <c r="N28" s="44" t="s">
        <v>5128</v>
      </c>
      <c r="O28" s="44"/>
      <c r="P28" s="44"/>
      <c r="T28" s="23" t="s">
        <v>3195</v>
      </c>
      <c r="U28" s="122">
        <v>0.68780333538830307</v>
      </c>
      <c r="V28" s="122">
        <v>0.70728773218306451</v>
      </c>
      <c r="W28" s="122">
        <v>0.72677212897782595</v>
      </c>
      <c r="X28" s="122">
        <v>0.72091463332629768</v>
      </c>
      <c r="Y28" s="122">
        <v>0.71505713767476942</v>
      </c>
      <c r="Z28" s="122">
        <v>0.68678495655552108</v>
      </c>
      <c r="AA28" s="122">
        <v>0.65851277543627273</v>
      </c>
      <c r="AB28" s="122">
        <v>0.68894203468715276</v>
      </c>
      <c r="AC28" s="122">
        <v>0.71937129393803279</v>
      </c>
      <c r="AD28" s="122">
        <v>0.74980055318891281</v>
      </c>
      <c r="AE28" s="122">
        <v>0.78022981243979284</v>
      </c>
      <c r="AF28" s="122">
        <v>0.81065907169067308</v>
      </c>
      <c r="AH28" s="23" t="s">
        <v>3195</v>
      </c>
      <c r="AI28" s="122">
        <v>0.6905015932630254</v>
      </c>
      <c r="AJ28" s="122">
        <v>0.71720881804551684</v>
      </c>
      <c r="AK28" s="122">
        <v>0.74391604282800827</v>
      </c>
      <c r="AL28" s="122">
        <v>0.73721266741320757</v>
      </c>
      <c r="AM28" s="122">
        <v>0.73050929199840686</v>
      </c>
      <c r="AN28" s="122">
        <v>0.71015565906334177</v>
      </c>
      <c r="AO28" s="122">
        <v>0.68980202612827657</v>
      </c>
      <c r="AP28" s="122">
        <v>0.71688684336924113</v>
      </c>
      <c r="AQ28" s="122">
        <v>0.7439716606102057</v>
      </c>
      <c r="AR28" s="122">
        <v>0.77105647785117026</v>
      </c>
      <c r="AS28" s="122">
        <v>0.79814129509213483</v>
      </c>
      <c r="AT28" s="122">
        <v>0.82522611233309917</v>
      </c>
    </row>
    <row r="29" spans="4:46" x14ac:dyDescent="0.25">
      <c r="D29" s="3">
        <v>1996</v>
      </c>
      <c r="E29" s="3">
        <v>27</v>
      </c>
      <c r="G29" s="6" t="s">
        <v>5129</v>
      </c>
      <c r="H29" s="6" t="s">
        <v>5130</v>
      </c>
      <c r="I29" s="3" t="s">
        <v>285</v>
      </c>
      <c r="N29" s="44" t="s">
        <v>5131</v>
      </c>
      <c r="O29" s="44"/>
      <c r="P29" s="44"/>
      <c r="T29" s="23" t="s">
        <v>2140</v>
      </c>
      <c r="U29" s="122">
        <v>0.77854029702421501</v>
      </c>
      <c r="V29" s="122">
        <v>0.79236174105596691</v>
      </c>
      <c r="W29" s="122">
        <v>0.80618318508771891</v>
      </c>
      <c r="X29" s="122">
        <v>0.80202811428072351</v>
      </c>
      <c r="Y29" s="122">
        <v>0.79787304347372801</v>
      </c>
      <c r="Z29" s="122">
        <v>0.77781790021672426</v>
      </c>
      <c r="AA29" s="122">
        <v>0.75776275695972062</v>
      </c>
      <c r="AB29" s="122">
        <v>0.77934804431009863</v>
      </c>
      <c r="AC29" s="122">
        <v>0.80093333166047664</v>
      </c>
      <c r="AD29" s="122">
        <v>0.82251861901085466</v>
      </c>
      <c r="AE29" s="122">
        <v>0.84410390636123267</v>
      </c>
      <c r="AF29" s="122">
        <v>0.86568919371161046</v>
      </c>
      <c r="AH29" s="23" t="s">
        <v>2140</v>
      </c>
      <c r="AI29" s="122">
        <v>0.7804543321668751</v>
      </c>
      <c r="AJ29" s="122">
        <v>0.79939935861356859</v>
      </c>
      <c r="AK29" s="122">
        <v>0.81834438506026208</v>
      </c>
      <c r="AL29" s="122">
        <v>0.81358928131774333</v>
      </c>
      <c r="AM29" s="122">
        <v>0.80883417757522458</v>
      </c>
      <c r="AN29" s="122">
        <v>0.79439613253754293</v>
      </c>
      <c r="AO29" s="122">
        <v>0.77995808749986129</v>
      </c>
      <c r="AP29" s="122">
        <v>0.79917096278409228</v>
      </c>
      <c r="AQ29" s="122">
        <v>0.81838383806832327</v>
      </c>
      <c r="AR29" s="122">
        <v>0.83759671335255426</v>
      </c>
      <c r="AS29" s="122">
        <v>0.85680958863678525</v>
      </c>
      <c r="AT29" s="122">
        <v>0.87602246392101613</v>
      </c>
    </row>
    <row r="30" spans="4:46" x14ac:dyDescent="0.25">
      <c r="D30" s="3">
        <v>1997</v>
      </c>
      <c r="E30" s="3">
        <v>28</v>
      </c>
      <c r="G30" s="6" t="s">
        <v>5132</v>
      </c>
      <c r="H30" s="6" t="s">
        <v>5133</v>
      </c>
      <c r="I30" s="3" t="s">
        <v>1410</v>
      </c>
      <c r="N30" s="44" t="s">
        <v>5134</v>
      </c>
      <c r="O30" s="44"/>
      <c r="P30" s="44"/>
      <c r="T30" s="23" t="s">
        <v>5135</v>
      </c>
      <c r="U30" s="122">
        <v>1</v>
      </c>
      <c r="V30" s="122">
        <v>1</v>
      </c>
      <c r="W30" s="122">
        <v>1</v>
      </c>
      <c r="X30" s="122">
        <v>1</v>
      </c>
      <c r="Y30" s="122">
        <v>1</v>
      </c>
      <c r="Z30" s="122">
        <v>1</v>
      </c>
      <c r="AA30" s="122">
        <v>1</v>
      </c>
      <c r="AB30" s="122">
        <v>1</v>
      </c>
      <c r="AC30" s="122">
        <v>1</v>
      </c>
      <c r="AD30" s="122">
        <v>1</v>
      </c>
      <c r="AE30" s="122">
        <v>1</v>
      </c>
      <c r="AF30" s="122">
        <v>1</v>
      </c>
      <c r="AH30" s="23" t="s">
        <v>5135</v>
      </c>
      <c r="AI30" s="122">
        <v>1</v>
      </c>
      <c r="AJ30" s="122">
        <v>1</v>
      </c>
      <c r="AK30" s="122">
        <v>1</v>
      </c>
      <c r="AL30" s="122">
        <v>1</v>
      </c>
      <c r="AM30" s="122">
        <v>1</v>
      </c>
      <c r="AN30" s="122">
        <v>1</v>
      </c>
      <c r="AO30" s="122">
        <v>1</v>
      </c>
      <c r="AP30" s="122">
        <v>1</v>
      </c>
      <c r="AQ30" s="122">
        <v>1</v>
      </c>
      <c r="AR30" s="122">
        <v>1</v>
      </c>
      <c r="AS30" s="122">
        <v>1</v>
      </c>
      <c r="AT30" s="122">
        <v>1</v>
      </c>
    </row>
    <row r="31" spans="4:46" x14ac:dyDescent="0.25">
      <c r="D31" s="3">
        <v>1998</v>
      </c>
      <c r="E31" s="3">
        <v>29</v>
      </c>
      <c r="G31" s="6" t="s">
        <v>2150</v>
      </c>
      <c r="H31" s="6" t="s">
        <v>183</v>
      </c>
      <c r="I31" s="3" t="s">
        <v>874</v>
      </c>
      <c r="N31" s="44"/>
      <c r="O31" s="44"/>
      <c r="P31" s="44"/>
    </row>
    <row r="32" spans="4:46" x14ac:dyDescent="0.25">
      <c r="D32" s="3">
        <v>1999</v>
      </c>
      <c r="E32" s="3">
        <v>30</v>
      </c>
      <c r="G32" s="6" t="s">
        <v>5136</v>
      </c>
      <c r="H32" s="6"/>
      <c r="I32" s="3" t="s">
        <v>5137</v>
      </c>
      <c r="N32" s="44"/>
      <c r="O32" s="44"/>
      <c r="P32" s="44"/>
    </row>
    <row r="33" spans="4:16" x14ac:dyDescent="0.25">
      <c r="D33" s="3">
        <v>2000</v>
      </c>
      <c r="E33" s="3">
        <v>31</v>
      </c>
      <c r="G33" s="6" t="s">
        <v>5138</v>
      </c>
      <c r="H33" s="6"/>
      <c r="I33" s="3" t="s">
        <v>791</v>
      </c>
      <c r="N33" s="44"/>
      <c r="O33" s="44"/>
      <c r="P33" s="44"/>
    </row>
    <row r="34" spans="4:16" x14ac:dyDescent="0.25">
      <c r="D34" s="3">
        <v>2001</v>
      </c>
      <c r="G34" s="6" t="s">
        <v>5139</v>
      </c>
      <c r="H34" s="6"/>
      <c r="I34" s="3" t="s">
        <v>693</v>
      </c>
      <c r="N34" s="44"/>
      <c r="O34" s="44"/>
      <c r="P34" s="44"/>
    </row>
    <row r="35" spans="4:16" x14ac:dyDescent="0.25">
      <c r="D35" s="3">
        <v>2002</v>
      </c>
      <c r="G35" s="6" t="s">
        <v>5140</v>
      </c>
      <c r="H35" s="6"/>
      <c r="I35" s="3" t="s">
        <v>157</v>
      </c>
      <c r="N35" s="44"/>
      <c r="O35" s="44"/>
      <c r="P35" s="44"/>
    </row>
    <row r="36" spans="4:16" ht="23.25" x14ac:dyDescent="0.25">
      <c r="D36" s="3">
        <v>2003</v>
      </c>
      <c r="G36" s="6" t="s">
        <v>5141</v>
      </c>
      <c r="H36" s="6"/>
      <c r="I36" s="3" t="s">
        <v>5142</v>
      </c>
      <c r="N36" s="44"/>
      <c r="O36" s="44"/>
      <c r="P36" s="44"/>
    </row>
    <row r="37" spans="4:16" ht="23.25" x14ac:dyDescent="0.25">
      <c r="D37" s="3">
        <v>2004</v>
      </c>
      <c r="G37" s="6" t="s">
        <v>4250</v>
      </c>
      <c r="H37" s="6"/>
      <c r="I37" s="3" t="s">
        <v>1426</v>
      </c>
      <c r="N37" s="44"/>
      <c r="O37" s="44"/>
      <c r="P37" s="44"/>
    </row>
    <row r="38" spans="4:16" ht="23.25" x14ac:dyDescent="0.25">
      <c r="D38" s="3">
        <v>2005</v>
      </c>
      <c r="G38" s="6" t="s">
        <v>5143</v>
      </c>
      <c r="H38" s="6"/>
      <c r="I38" s="3" t="s">
        <v>210</v>
      </c>
      <c r="N38" s="44"/>
      <c r="O38" s="44"/>
      <c r="P38" s="44"/>
    </row>
    <row r="39" spans="4:16" x14ac:dyDescent="0.25">
      <c r="D39" s="3">
        <v>2006</v>
      </c>
      <c r="G39" s="6" t="s">
        <v>2528</v>
      </c>
      <c r="H39" s="6"/>
      <c r="I39" s="3" t="s">
        <v>297</v>
      </c>
      <c r="N39" s="44"/>
      <c r="O39" s="44"/>
      <c r="P39" s="44"/>
    </row>
    <row r="40" spans="4:16" x14ac:dyDescent="0.25">
      <c r="D40" s="3">
        <v>2007</v>
      </c>
      <c r="G40" s="6" t="s">
        <v>5144</v>
      </c>
      <c r="H40" s="6"/>
      <c r="I40" s="3" t="s">
        <v>1226</v>
      </c>
      <c r="N40" s="44"/>
      <c r="O40" s="44"/>
      <c r="P40" s="44"/>
    </row>
    <row r="41" spans="4:16" ht="23.25" x14ac:dyDescent="0.25">
      <c r="D41" s="3">
        <v>2008</v>
      </c>
      <c r="G41" s="6" t="s">
        <v>5145</v>
      </c>
      <c r="H41" s="6"/>
      <c r="I41" s="3" t="s">
        <v>197</v>
      </c>
      <c r="N41" s="44"/>
      <c r="P41" s="44"/>
    </row>
    <row r="42" spans="4:16" ht="23.25" x14ac:dyDescent="0.25">
      <c r="D42" s="3">
        <v>2009</v>
      </c>
      <c r="G42" s="6" t="s">
        <v>5146</v>
      </c>
      <c r="H42" s="6"/>
      <c r="I42" s="3" t="s">
        <v>174</v>
      </c>
      <c r="N42" s="44"/>
      <c r="P42" s="44"/>
    </row>
    <row r="43" spans="4:16" ht="23.25" x14ac:dyDescent="0.25">
      <c r="D43" s="3">
        <v>2010</v>
      </c>
      <c r="G43" s="6" t="s">
        <v>2242</v>
      </c>
      <c r="H43" s="6"/>
      <c r="I43" s="3" t="s">
        <v>769</v>
      </c>
      <c r="N43" s="44"/>
    </row>
    <row r="44" spans="4:16" ht="23.25" x14ac:dyDescent="0.25">
      <c r="D44" s="3">
        <v>2011</v>
      </c>
      <c r="G44" s="6" t="s">
        <v>5147</v>
      </c>
      <c r="H44" s="6"/>
      <c r="I44" s="3" t="s">
        <v>821</v>
      </c>
    </row>
    <row r="45" spans="4:16" ht="23.25" x14ac:dyDescent="0.25">
      <c r="D45" s="3">
        <v>2012</v>
      </c>
      <c r="G45" s="6" t="s">
        <v>5148</v>
      </c>
      <c r="H45" s="6"/>
      <c r="I45" s="3" t="s">
        <v>250</v>
      </c>
    </row>
    <row r="46" spans="4:16" x14ac:dyDescent="0.25">
      <c r="D46" s="3">
        <v>2013</v>
      </c>
      <c r="G46" s="6" t="s">
        <v>5149</v>
      </c>
      <c r="H46" s="6"/>
      <c r="I46" s="3" t="s">
        <v>922</v>
      </c>
    </row>
    <row r="47" spans="4:16" x14ac:dyDescent="0.25">
      <c r="D47" s="3">
        <v>2014</v>
      </c>
      <c r="G47" s="6" t="s">
        <v>5150</v>
      </c>
      <c r="H47" s="6"/>
      <c r="I47" s="3" t="s">
        <v>237</v>
      </c>
    </row>
    <row r="48" spans="4:16" x14ac:dyDescent="0.25">
      <c r="D48" s="3">
        <v>2015</v>
      </c>
      <c r="G48" s="6" t="s">
        <v>5151</v>
      </c>
      <c r="H48" s="6"/>
      <c r="I48" s="3" t="s">
        <v>885</v>
      </c>
    </row>
    <row r="49" spans="4:9" x14ac:dyDescent="0.25">
      <c r="D49" s="3">
        <v>2016</v>
      </c>
      <c r="G49" s="6" t="s">
        <v>2117</v>
      </c>
      <c r="H49" s="6"/>
      <c r="I49" s="3" t="s">
        <v>5152</v>
      </c>
    </row>
    <row r="50" spans="4:9" x14ac:dyDescent="0.25">
      <c r="D50" s="3">
        <v>2017</v>
      </c>
      <c r="G50" s="6" t="s">
        <v>5153</v>
      </c>
      <c r="H50" s="6"/>
      <c r="I50" s="3" t="s">
        <v>127</v>
      </c>
    </row>
    <row r="51" spans="4:9" x14ac:dyDescent="0.25">
      <c r="D51" s="3">
        <v>2018</v>
      </c>
      <c r="G51" s="6" t="s">
        <v>5154</v>
      </c>
      <c r="H51" s="6"/>
      <c r="I51" s="3" t="s">
        <v>1541</v>
      </c>
    </row>
    <row r="52" spans="4:9" ht="23.25" x14ac:dyDescent="0.25">
      <c r="D52" s="3">
        <v>2019</v>
      </c>
      <c r="I52" s="3" t="s">
        <v>5155</v>
      </c>
    </row>
    <row r="53" spans="4:9" x14ac:dyDescent="0.25">
      <c r="D53" s="3">
        <v>2020</v>
      </c>
      <c r="I53" s="3" t="s">
        <v>396</v>
      </c>
    </row>
    <row r="54" spans="4:9" x14ac:dyDescent="0.25">
      <c r="D54" s="3">
        <v>2021</v>
      </c>
      <c r="I54" s="3" t="s">
        <v>579</v>
      </c>
    </row>
    <row r="55" spans="4:9" x14ac:dyDescent="0.25">
      <c r="D55" s="3">
        <v>2022</v>
      </c>
      <c r="I55" s="3" t="s">
        <v>1188</v>
      </c>
    </row>
    <row r="56" spans="4:9" x14ac:dyDescent="0.25">
      <c r="D56" s="3">
        <v>2023</v>
      </c>
      <c r="I56" s="3" t="s">
        <v>1048</v>
      </c>
    </row>
    <row r="57" spans="4:9" x14ac:dyDescent="0.25">
      <c r="D57" s="3">
        <v>2024</v>
      </c>
      <c r="I57" s="3" t="s">
        <v>783</v>
      </c>
    </row>
    <row r="58" spans="4:9" x14ac:dyDescent="0.25">
      <c r="D58" s="3">
        <v>2025</v>
      </c>
      <c r="I58" s="3" t="s">
        <v>5156</v>
      </c>
    </row>
    <row r="59" spans="4:9" x14ac:dyDescent="0.25">
      <c r="D59" s="3">
        <v>2026</v>
      </c>
      <c r="I59" s="3" t="s">
        <v>918</v>
      </c>
    </row>
    <row r="60" spans="4:9" x14ac:dyDescent="0.25">
      <c r="D60" s="3">
        <v>2027</v>
      </c>
      <c r="I60" s="3" t="s">
        <v>184</v>
      </c>
    </row>
    <row r="61" spans="4:9" x14ac:dyDescent="0.25">
      <c r="D61" s="3">
        <v>2028</v>
      </c>
      <c r="I61" s="3" t="s">
        <v>1010</v>
      </c>
    </row>
    <row r="62" spans="4:9" x14ac:dyDescent="0.25">
      <c r="D62" s="3">
        <v>2029</v>
      </c>
      <c r="I62" s="3" t="s">
        <v>912</v>
      </c>
    </row>
    <row r="63" spans="4:9" x14ac:dyDescent="0.25">
      <c r="D63" s="3">
        <v>2030</v>
      </c>
      <c r="I63" s="3" t="s">
        <v>5157</v>
      </c>
    </row>
    <row r="64" spans="4:9" x14ac:dyDescent="0.25">
      <c r="D64" s="3">
        <v>2031</v>
      </c>
      <c r="I64" s="3" t="s">
        <v>5158</v>
      </c>
    </row>
    <row r="65" spans="4:9" x14ac:dyDescent="0.25">
      <c r="D65" s="3">
        <v>2032</v>
      </c>
      <c r="I65" s="3" t="s">
        <v>1715</v>
      </c>
    </row>
    <row r="66" spans="4:9" x14ac:dyDescent="0.25">
      <c r="D66" s="3">
        <v>2033</v>
      </c>
      <c r="I66" s="3" t="s">
        <v>5159</v>
      </c>
    </row>
    <row r="67" spans="4:9" x14ac:dyDescent="0.25">
      <c r="D67" s="3">
        <v>2034</v>
      </c>
      <c r="I67" s="3" t="s">
        <v>1208</v>
      </c>
    </row>
    <row r="68" spans="4:9" x14ac:dyDescent="0.25">
      <c r="D68" s="3">
        <v>2035</v>
      </c>
      <c r="I68" s="3" t="s">
        <v>5160</v>
      </c>
    </row>
    <row r="69" spans="4:9" x14ac:dyDescent="0.25">
      <c r="D69" s="3">
        <v>2036</v>
      </c>
      <c r="I69" s="3" t="s">
        <v>5161</v>
      </c>
    </row>
    <row r="70" spans="4:9" x14ac:dyDescent="0.25">
      <c r="D70" s="3">
        <v>2037</v>
      </c>
      <c r="I70" s="3" t="s">
        <v>5162</v>
      </c>
    </row>
    <row r="71" spans="4:9" x14ac:dyDescent="0.25">
      <c r="D71" s="3">
        <v>2038</v>
      </c>
      <c r="I71" s="3" t="s">
        <v>5163</v>
      </c>
    </row>
    <row r="72" spans="4:9" x14ac:dyDescent="0.25">
      <c r="D72" s="3">
        <v>2039</v>
      </c>
      <c r="I72" s="3" t="s">
        <v>5164</v>
      </c>
    </row>
    <row r="73" spans="4:9" x14ac:dyDescent="0.25">
      <c r="D73" s="3">
        <v>2040</v>
      </c>
      <c r="I73" s="3" t="s">
        <v>5165</v>
      </c>
    </row>
    <row r="74" spans="4:9" ht="23.25" x14ac:dyDescent="0.25">
      <c r="D74" s="3">
        <v>2041</v>
      </c>
      <c r="I74" s="3" t="s">
        <v>5166</v>
      </c>
    </row>
    <row r="75" spans="4:9" x14ac:dyDescent="0.25">
      <c r="D75" s="3">
        <v>2042</v>
      </c>
      <c r="I75" s="3" t="s">
        <v>1103</v>
      </c>
    </row>
    <row r="76" spans="4:9" ht="23.25" x14ac:dyDescent="0.25">
      <c r="D76" s="3">
        <v>2043</v>
      </c>
      <c r="I76" s="3" t="s">
        <v>5167</v>
      </c>
    </row>
    <row r="77" spans="4:9" x14ac:dyDescent="0.25">
      <c r="D77" s="3">
        <v>2044</v>
      </c>
    </row>
    <row r="78" spans="4:9" x14ac:dyDescent="0.25">
      <c r="D78" s="3">
        <v>2045</v>
      </c>
    </row>
    <row r="79" spans="4:9" x14ac:dyDescent="0.25">
      <c r="D79" s="3">
        <v>2046</v>
      </c>
    </row>
    <row r="80" spans="4:9" x14ac:dyDescent="0.25">
      <c r="D80" s="3">
        <v>2047</v>
      </c>
    </row>
    <row r="81" spans="4:4" x14ac:dyDescent="0.25">
      <c r="D81" s="3">
        <v>2048</v>
      </c>
    </row>
    <row r="82" spans="4:4" x14ac:dyDescent="0.25">
      <c r="D82" s="3">
        <v>2049</v>
      </c>
    </row>
    <row r="83" spans="4:4" x14ac:dyDescent="0.25">
      <c r="D83" s="3">
        <v>2050</v>
      </c>
    </row>
    <row r="84" spans="4:4" x14ac:dyDescent="0.25">
      <c r="D84" s="3">
        <v>2051</v>
      </c>
    </row>
    <row r="85" spans="4:4" x14ac:dyDescent="0.25">
      <c r="D85" s="3">
        <v>2052</v>
      </c>
    </row>
    <row r="86" spans="4:4" x14ac:dyDescent="0.25">
      <c r="D86" s="3">
        <v>2053</v>
      </c>
    </row>
    <row r="87" spans="4:4" x14ac:dyDescent="0.25">
      <c r="D87" s="3">
        <v>2054</v>
      </c>
    </row>
    <row r="88" spans="4:4" x14ac:dyDescent="0.25">
      <c r="D88" s="3">
        <v>2055</v>
      </c>
    </row>
    <row r="89" spans="4:4" x14ac:dyDescent="0.25">
      <c r="D89" s="3">
        <v>2056</v>
      </c>
    </row>
    <row r="90" spans="4:4" x14ac:dyDescent="0.25">
      <c r="D90" s="3">
        <v>2057</v>
      </c>
    </row>
    <row r="91" spans="4:4" x14ac:dyDescent="0.25">
      <c r="D91" s="3">
        <v>2058</v>
      </c>
    </row>
    <row r="92" spans="4:4" x14ac:dyDescent="0.25">
      <c r="D92" s="3">
        <v>2059</v>
      </c>
    </row>
    <row r="93" spans="4:4" x14ac:dyDescent="0.25">
      <c r="D93" s="3">
        <v>2060</v>
      </c>
    </row>
  </sheetData>
  <pageMargins left="0.7" right="0.7" top="0.75" bottom="0.75" header="0.3" footer="0.3"/>
  <pageSetup orientation="portrait" horizontalDpi="90" verticalDpi="90" r:id="rId1"/>
  <headerFooter>
    <oddFooter>&amp;C&amp;1#&amp;"Calibri"&amp;12&amp;K000000Internal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1BD15-447D-4AF0-92D8-A174EF8CF7A3}">
  <sheetPr codeName="Sheet10">
    <tabColor rgb="FF00B050"/>
  </sheetPr>
  <dimension ref="B2:Q43"/>
  <sheetViews>
    <sheetView workbookViewId="0"/>
  </sheetViews>
  <sheetFormatPr defaultColWidth="8.85546875" defaultRowHeight="15" x14ac:dyDescent="0.25"/>
  <cols>
    <col min="12" max="17" width="9.28515625" bestFit="1" customWidth="1"/>
  </cols>
  <sheetData>
    <row r="2" spans="2:17" x14ac:dyDescent="0.25">
      <c r="B2" s="125"/>
      <c r="C2" s="125"/>
      <c r="D2" s="125"/>
      <c r="E2" s="125"/>
      <c r="F2" s="126" t="s">
        <v>5168</v>
      </c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</row>
    <row r="3" spans="2:17" x14ac:dyDescent="0.25">
      <c r="B3" s="127" t="s">
        <v>5169</v>
      </c>
      <c r="C3" s="127" t="s">
        <v>5170</v>
      </c>
      <c r="D3" s="127" t="s">
        <v>5171</v>
      </c>
      <c r="E3" s="127" t="s">
        <v>5172</v>
      </c>
      <c r="F3" s="127">
        <v>2024</v>
      </c>
      <c r="G3" s="127">
        <v>2025</v>
      </c>
      <c r="H3" s="127">
        <v>2026</v>
      </c>
      <c r="I3" s="127">
        <v>2027</v>
      </c>
      <c r="J3" s="127">
        <v>2028</v>
      </c>
      <c r="K3" s="127">
        <v>2029</v>
      </c>
      <c r="L3" s="127">
        <v>2030</v>
      </c>
      <c r="M3" s="127">
        <v>2031</v>
      </c>
      <c r="N3" s="127">
        <v>2032</v>
      </c>
      <c r="O3" s="127">
        <v>2033</v>
      </c>
      <c r="P3" s="127">
        <v>2034</v>
      </c>
      <c r="Q3" s="127">
        <v>2035</v>
      </c>
    </row>
    <row r="4" spans="2:17" x14ac:dyDescent="0.25"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</row>
    <row r="5" spans="2:17" x14ac:dyDescent="0.25">
      <c r="B5" s="129" t="s">
        <v>4869</v>
      </c>
      <c r="C5" s="129" t="s">
        <v>4870</v>
      </c>
      <c r="D5" s="129" t="s">
        <v>4869</v>
      </c>
      <c r="E5" s="129" t="s">
        <v>5173</v>
      </c>
      <c r="F5" s="130">
        <v>2483.8068589790723</v>
      </c>
      <c r="G5" s="130">
        <v>2670.6038103689802</v>
      </c>
      <c r="H5" s="130">
        <v>2858.9074246620553</v>
      </c>
      <c r="I5" s="130">
        <v>3056.0035900636071</v>
      </c>
      <c r="J5" s="130">
        <v>3256.6374079561342</v>
      </c>
      <c r="K5" s="130">
        <v>3468.7628407033926</v>
      </c>
      <c r="L5" s="130">
        <v>3666.9481221821034</v>
      </c>
      <c r="M5" s="130">
        <v>3882.9316452981288</v>
      </c>
      <c r="N5" s="130">
        <v>4089.8779554219054</v>
      </c>
      <c r="O5" s="130">
        <v>4313.371000375545</v>
      </c>
      <c r="P5" s="130">
        <v>4525.9710006049063</v>
      </c>
      <c r="Q5" s="130">
        <v>4733.5943482356379</v>
      </c>
    </row>
    <row r="6" spans="2:17" x14ac:dyDescent="0.25">
      <c r="B6" s="129" t="s">
        <v>4869</v>
      </c>
      <c r="C6" s="129" t="s">
        <v>4821</v>
      </c>
      <c r="D6" s="129"/>
      <c r="E6" s="129" t="s">
        <v>5174</v>
      </c>
      <c r="F6" s="130">
        <v>1044.2812727718472</v>
      </c>
      <c r="G6" s="130">
        <v>1116.2856772500425</v>
      </c>
      <c r="H6" s="130">
        <v>1188.7877162783418</v>
      </c>
      <c r="I6" s="130">
        <v>1263.803082966863</v>
      </c>
      <c r="J6" s="130">
        <v>1341.8643229155455</v>
      </c>
      <c r="K6" s="130">
        <v>1417.5187133768627</v>
      </c>
      <c r="L6" s="130">
        <v>1491.0134772441515</v>
      </c>
      <c r="M6" s="130">
        <v>1560.1180533957549</v>
      </c>
      <c r="N6" s="130">
        <v>1628.5101143427687</v>
      </c>
      <c r="O6" s="130">
        <v>1691.9805408676923</v>
      </c>
      <c r="P6" s="130">
        <v>1751.8540669200165</v>
      </c>
      <c r="Q6" s="130">
        <v>1806.595437887127</v>
      </c>
    </row>
    <row r="7" spans="2:17" x14ac:dyDescent="0.25">
      <c r="B7" s="129" t="s">
        <v>4869</v>
      </c>
      <c r="C7" s="129" t="s">
        <v>4826</v>
      </c>
      <c r="D7" s="129" t="s">
        <v>5175</v>
      </c>
      <c r="E7" s="129" t="s">
        <v>5176</v>
      </c>
      <c r="F7" s="130">
        <v>421.15158866235947</v>
      </c>
      <c r="G7" s="130">
        <v>452.41756345284011</v>
      </c>
      <c r="H7" s="130">
        <v>484.24656690264459</v>
      </c>
      <c r="I7" s="130">
        <v>518.26131780701587</v>
      </c>
      <c r="J7" s="130">
        <v>553.24666760565185</v>
      </c>
      <c r="K7" s="130">
        <v>588.40650611030662</v>
      </c>
      <c r="L7" s="130">
        <v>623.01932056784142</v>
      </c>
      <c r="M7" s="130">
        <v>657.26665772916772</v>
      </c>
      <c r="N7" s="130">
        <v>690.27502269615002</v>
      </c>
      <c r="O7" s="130">
        <v>722.39237653960083</v>
      </c>
      <c r="P7" s="130">
        <v>753.19576332979227</v>
      </c>
      <c r="Q7" s="130">
        <v>782.63020991442545</v>
      </c>
    </row>
    <row r="8" spans="2:17" x14ac:dyDescent="0.25">
      <c r="B8" s="129" t="s">
        <v>4869</v>
      </c>
      <c r="C8" s="129" t="s">
        <v>4826</v>
      </c>
      <c r="D8" s="129" t="s">
        <v>4841</v>
      </c>
      <c r="E8" s="129" t="s">
        <v>4842</v>
      </c>
      <c r="F8" s="130">
        <v>272.19416399859608</v>
      </c>
      <c r="G8" s="130">
        <v>293.24422043725548</v>
      </c>
      <c r="H8" s="130">
        <v>314.64319486101334</v>
      </c>
      <c r="I8" s="130">
        <v>337.11583948832134</v>
      </c>
      <c r="J8" s="130">
        <v>360.59438348444075</v>
      </c>
      <c r="K8" s="130">
        <v>384.43336439847536</v>
      </c>
      <c r="L8" s="130">
        <v>408.20763606432604</v>
      </c>
      <c r="M8" s="130">
        <v>431.73764612373708</v>
      </c>
      <c r="N8" s="130">
        <v>454.71495834668525</v>
      </c>
      <c r="O8" s="130">
        <v>477.48365101121402</v>
      </c>
      <c r="P8" s="130">
        <v>499.30993106673799</v>
      </c>
      <c r="Q8" s="130">
        <v>522.15571416344596</v>
      </c>
    </row>
    <row r="9" spans="2:17" x14ac:dyDescent="0.25">
      <c r="B9" s="129" t="s">
        <v>4869</v>
      </c>
      <c r="C9" s="129" t="s">
        <v>4826</v>
      </c>
      <c r="D9" s="129" t="s">
        <v>4847</v>
      </c>
      <c r="E9" s="129" t="s">
        <v>4848</v>
      </c>
      <c r="F9" s="130">
        <v>617.76959431414195</v>
      </c>
      <c r="G9" s="130">
        <v>667.81996111621743</v>
      </c>
      <c r="H9" s="130">
        <v>718.63308662617487</v>
      </c>
      <c r="I9" s="130">
        <v>771.46593233074759</v>
      </c>
      <c r="J9" s="130">
        <v>827.57953531612543</v>
      </c>
      <c r="K9" s="130">
        <v>883.45521722999354</v>
      </c>
      <c r="L9" s="130">
        <v>939.61924241275983</v>
      </c>
      <c r="M9" s="130">
        <v>994.0497540750838</v>
      </c>
      <c r="N9" s="130">
        <v>1047.1904037722193</v>
      </c>
      <c r="O9" s="130">
        <v>1098.0250495756795</v>
      </c>
      <c r="P9" s="130">
        <v>1147.2771116564363</v>
      </c>
      <c r="Q9" s="130">
        <v>1195.6178051162908</v>
      </c>
    </row>
    <row r="10" spans="2:17" x14ac:dyDescent="0.25">
      <c r="B10" s="129" t="s">
        <v>4869</v>
      </c>
      <c r="C10" s="129" t="s">
        <v>4826</v>
      </c>
      <c r="D10" s="129" t="s">
        <v>4853</v>
      </c>
      <c r="E10" s="129" t="s">
        <v>4854</v>
      </c>
      <c r="F10" s="130">
        <v>3.1274358840494534</v>
      </c>
      <c r="G10" s="130">
        <v>3.3636520056169532</v>
      </c>
      <c r="H10" s="130">
        <v>3.6050746596521281</v>
      </c>
      <c r="I10" s="130">
        <v>3.8602955575569933</v>
      </c>
      <c r="J10" s="130">
        <v>4.1281791027990744</v>
      </c>
      <c r="K10" s="130">
        <v>4.4032289358735328</v>
      </c>
      <c r="L10" s="130">
        <v>4.6760213764533942</v>
      </c>
      <c r="M10" s="130">
        <v>4.9529948206200691</v>
      </c>
      <c r="N10" s="130">
        <v>5.2230105835236342</v>
      </c>
      <c r="O10" s="130">
        <v>5.4948898457039075</v>
      </c>
      <c r="P10" s="130">
        <v>5.7600678791208466</v>
      </c>
      <c r="Q10" s="130">
        <v>6.0177562422379056</v>
      </c>
    </row>
    <row r="11" spans="2:17" x14ac:dyDescent="0.25">
      <c r="B11" s="129" t="s">
        <v>4869</v>
      </c>
      <c r="C11" s="129" t="s">
        <v>4826</v>
      </c>
      <c r="D11" s="129" t="s">
        <v>4861</v>
      </c>
      <c r="E11" s="129" t="s">
        <v>4862</v>
      </c>
      <c r="F11" s="130">
        <v>527.86388071769511</v>
      </c>
      <c r="G11" s="130">
        <v>563.93443402414778</v>
      </c>
      <c r="H11" s="130">
        <v>600.94246843265171</v>
      </c>
      <c r="I11" s="130">
        <v>639.69312653983377</v>
      </c>
      <c r="J11" s="130">
        <v>682.55819738465698</v>
      </c>
      <c r="K11" s="130">
        <v>725.04097687911815</v>
      </c>
      <c r="L11" s="130">
        <v>779.38139222076563</v>
      </c>
      <c r="M11" s="130">
        <v>819.26259007070894</v>
      </c>
      <c r="N11" s="130">
        <v>863.34478143792842</v>
      </c>
      <c r="O11" s="130">
        <v>897.0318566789806</v>
      </c>
      <c r="P11" s="130">
        <v>932.88804641092975</v>
      </c>
      <c r="Q11" s="130">
        <v>967.05580668741084</v>
      </c>
    </row>
    <row r="12" spans="2:17" x14ac:dyDescent="0.25">
      <c r="B12" s="129" t="s">
        <v>4869</v>
      </c>
      <c r="C12" s="129" t="s">
        <v>4826</v>
      </c>
      <c r="D12" s="129" t="s">
        <v>4867</v>
      </c>
      <c r="E12" s="129" t="s">
        <v>4868</v>
      </c>
      <c r="F12" s="130">
        <v>316.75083019541813</v>
      </c>
      <c r="G12" s="130">
        <v>339.10983202487694</v>
      </c>
      <c r="H12" s="130">
        <v>364.76233374423686</v>
      </c>
      <c r="I12" s="130">
        <v>394.23905047890116</v>
      </c>
      <c r="J12" s="130">
        <v>426.38292831492276</v>
      </c>
      <c r="K12" s="130">
        <v>456.14532228889948</v>
      </c>
      <c r="L12" s="130">
        <v>487.03461529488857</v>
      </c>
      <c r="M12" s="130">
        <v>517.71009069627598</v>
      </c>
      <c r="N12" s="130">
        <v>550.01922490357629</v>
      </c>
      <c r="O12" s="130">
        <v>578.78887456209941</v>
      </c>
      <c r="P12" s="130">
        <v>609.02186232936469</v>
      </c>
      <c r="Q12" s="130">
        <v>639.46893059021602</v>
      </c>
    </row>
    <row r="13" spans="2:17" x14ac:dyDescent="0.25">
      <c r="B13" s="129" t="s">
        <v>4869</v>
      </c>
      <c r="C13" s="129" t="s">
        <v>4826</v>
      </c>
      <c r="D13" s="129" t="s">
        <v>4871</v>
      </c>
      <c r="E13" s="129" t="s">
        <v>4872</v>
      </c>
      <c r="F13" s="130">
        <v>174.58370029279465</v>
      </c>
      <c r="G13" s="130">
        <v>187.74625877084296</v>
      </c>
      <c r="H13" s="130">
        <v>201.05464856586698</v>
      </c>
      <c r="I13" s="130">
        <v>215.08391009554981</v>
      </c>
      <c r="J13" s="130">
        <v>229.8694970939209</v>
      </c>
      <c r="K13" s="130">
        <v>244.8625782047807</v>
      </c>
      <c r="L13" s="130">
        <v>259.97134575100404</v>
      </c>
      <c r="M13" s="130">
        <v>274.72346527719623</v>
      </c>
      <c r="N13" s="130">
        <v>289.20527157432571</v>
      </c>
      <c r="O13" s="130">
        <v>303.56593207859419</v>
      </c>
      <c r="P13" s="130">
        <v>317.5371963463985</v>
      </c>
      <c r="Q13" s="130">
        <v>331.39997696384302</v>
      </c>
    </row>
    <row r="14" spans="2:17" x14ac:dyDescent="0.25">
      <c r="B14" s="129" t="s">
        <v>4869</v>
      </c>
      <c r="C14" s="129" t="s">
        <v>4826</v>
      </c>
      <c r="D14" s="129" t="s">
        <v>4879</v>
      </c>
      <c r="E14" s="129" t="s">
        <v>4880</v>
      </c>
      <c r="F14" s="130">
        <v>62.138081316377651</v>
      </c>
      <c r="G14" s="130">
        <v>66.496059034432207</v>
      </c>
      <c r="H14" s="130">
        <v>71.017362202773811</v>
      </c>
      <c r="I14" s="130">
        <v>75.665120769114964</v>
      </c>
      <c r="J14" s="130">
        <v>80.48241444552616</v>
      </c>
      <c r="K14" s="130">
        <v>85.149414717258253</v>
      </c>
      <c r="L14" s="130">
        <v>89.681980650495873</v>
      </c>
      <c r="M14" s="130">
        <v>93.946685834520423</v>
      </c>
      <c r="N14" s="130">
        <v>98.166583975000705</v>
      </c>
      <c r="O14" s="130">
        <v>102.08317249026896</v>
      </c>
      <c r="P14" s="130">
        <v>105.78473833742601</v>
      </c>
      <c r="Q14" s="130">
        <v>109.17589388091692</v>
      </c>
    </row>
    <row r="15" spans="2:17" x14ac:dyDescent="0.25">
      <c r="B15" s="129" t="s">
        <v>4869</v>
      </c>
      <c r="C15" s="129" t="s">
        <v>4826</v>
      </c>
      <c r="D15" s="129" t="s">
        <v>4888</v>
      </c>
      <c r="E15" s="129" t="s">
        <v>5177</v>
      </c>
      <c r="F15" s="130">
        <v>350.21324007670898</v>
      </c>
      <c r="G15" s="130">
        <v>376.68297404818878</v>
      </c>
      <c r="H15" s="130">
        <v>403.56176136508725</v>
      </c>
      <c r="I15" s="130">
        <v>432.00922554326763</v>
      </c>
      <c r="J15" s="130">
        <v>461.8896518316966</v>
      </c>
      <c r="K15" s="130">
        <v>492.40267793259045</v>
      </c>
      <c r="L15" s="130">
        <v>522.9226245202517</v>
      </c>
      <c r="M15" s="130">
        <v>553.27567634329318</v>
      </c>
      <c r="N15" s="130">
        <v>583.10753624593087</v>
      </c>
      <c r="O15" s="130">
        <v>612.88219212544936</v>
      </c>
      <c r="P15" s="130">
        <v>641.84777737179513</v>
      </c>
      <c r="Q15" s="130">
        <v>670.34157413534956</v>
      </c>
    </row>
    <row r="16" spans="2:17" x14ac:dyDescent="0.25">
      <c r="B16" s="129" t="s">
        <v>4869</v>
      </c>
      <c r="C16" s="129" t="s">
        <v>4826</v>
      </c>
      <c r="D16" s="129" t="s">
        <v>5178</v>
      </c>
      <c r="E16" s="129" t="s">
        <v>4895</v>
      </c>
      <c r="F16" s="130">
        <v>337.44318241651644</v>
      </c>
      <c r="G16" s="130">
        <v>362.59051649013793</v>
      </c>
      <c r="H16" s="130">
        <v>388.24515038707466</v>
      </c>
      <c r="I16" s="130">
        <v>415.37112983413044</v>
      </c>
      <c r="J16" s="130">
        <v>443.77395346360737</v>
      </c>
      <c r="K16" s="130">
        <v>472.77166743521479</v>
      </c>
      <c r="L16" s="130">
        <v>501.68487615834687</v>
      </c>
      <c r="M16" s="130">
        <v>530.5496873902905</v>
      </c>
      <c r="N16" s="130">
        <v>558.89072034388994</v>
      </c>
      <c r="O16" s="130">
        <v>587.07254600964177</v>
      </c>
      <c r="P16" s="130">
        <v>614.43748105219868</v>
      </c>
      <c r="Q16" s="130">
        <v>641.20263112945668</v>
      </c>
    </row>
    <row r="17" spans="2:17" x14ac:dyDescent="0.25">
      <c r="B17" s="129" t="s">
        <v>4869</v>
      </c>
      <c r="C17" s="129" t="s">
        <v>4826</v>
      </c>
      <c r="D17" s="129" t="s">
        <v>4892</v>
      </c>
      <c r="E17" s="129" t="s">
        <v>5179</v>
      </c>
      <c r="F17" s="130">
        <v>204.13485296036629</v>
      </c>
      <c r="G17" s="130">
        <v>219.59562436786734</v>
      </c>
      <c r="H17" s="130">
        <v>235.2439036449297</v>
      </c>
      <c r="I17" s="130">
        <v>251.77557565799594</v>
      </c>
      <c r="J17" s="130">
        <v>269.1820112432012</v>
      </c>
      <c r="K17" s="130">
        <v>286.89668003285396</v>
      </c>
      <c r="L17" s="130">
        <v>304.69389780741091</v>
      </c>
      <c r="M17" s="130">
        <v>322.21442833329922</v>
      </c>
      <c r="N17" s="130">
        <v>339.42850634791262</v>
      </c>
      <c r="O17" s="130">
        <v>356.56934250918135</v>
      </c>
      <c r="P17" s="130">
        <v>373.249630782145</v>
      </c>
      <c r="Q17" s="130">
        <v>389.75397688857419</v>
      </c>
    </row>
    <row r="18" spans="2:17" x14ac:dyDescent="0.25">
      <c r="B18" s="129" t="s">
        <v>4869</v>
      </c>
      <c r="C18" s="129" t="s">
        <v>4826</v>
      </c>
      <c r="D18" s="129" t="s">
        <v>4900</v>
      </c>
      <c r="E18" s="129" t="s">
        <v>4901</v>
      </c>
      <c r="F18" s="130">
        <v>65.848531141168294</v>
      </c>
      <c r="G18" s="130">
        <v>71.437151445058674</v>
      </c>
      <c r="H18" s="130">
        <v>77.281773889539011</v>
      </c>
      <c r="I18" s="130">
        <v>83.386448610861379</v>
      </c>
      <c r="J18" s="130">
        <v>90.055275571140967</v>
      </c>
      <c r="K18" s="130">
        <v>96.31582884604012</v>
      </c>
      <c r="L18" s="130">
        <v>102.91328573756282</v>
      </c>
      <c r="M18" s="130">
        <v>109.38630667423828</v>
      </c>
      <c r="N18" s="130">
        <v>116.1331870201184</v>
      </c>
      <c r="O18" s="130">
        <v>122.13662570100729</v>
      </c>
      <c r="P18" s="130">
        <v>128.23331103435945</v>
      </c>
      <c r="Q18" s="130">
        <v>134.24818004623634</v>
      </c>
    </row>
    <row r="19" spans="2:17" x14ac:dyDescent="0.25"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</row>
    <row r="20" spans="2:17" x14ac:dyDescent="0.25">
      <c r="B20" s="129" t="s">
        <v>154</v>
      </c>
      <c r="C20" s="129" t="s">
        <v>4870</v>
      </c>
      <c r="D20" s="129" t="s">
        <v>154</v>
      </c>
      <c r="E20" s="129" t="s">
        <v>5180</v>
      </c>
      <c r="F20" s="130">
        <v>3045.6552922272008</v>
      </c>
      <c r="G20" s="130">
        <v>3285.9745840143787</v>
      </c>
      <c r="H20" s="130">
        <v>3536.1960292967306</v>
      </c>
      <c r="I20" s="130">
        <v>3798.2790020660741</v>
      </c>
      <c r="J20" s="130">
        <v>4067.7244055505175</v>
      </c>
      <c r="K20" s="130">
        <v>4348.1989093430002</v>
      </c>
      <c r="L20" s="130">
        <v>4638.7565959445928</v>
      </c>
      <c r="M20" s="130">
        <v>4940.7488752548306</v>
      </c>
      <c r="N20" s="130">
        <v>5249.1653779558428</v>
      </c>
      <c r="O20" s="130">
        <v>5563.6355709265245</v>
      </c>
      <c r="P20" s="130">
        <v>5882.7329697236801</v>
      </c>
      <c r="Q20" s="130">
        <v>6204.3137106902432</v>
      </c>
    </row>
    <row r="21" spans="2:17" x14ac:dyDescent="0.25">
      <c r="B21" s="129" t="s">
        <v>154</v>
      </c>
      <c r="C21" s="129" t="s">
        <v>4821</v>
      </c>
      <c r="D21" s="129"/>
      <c r="E21" s="129" t="s">
        <v>5181</v>
      </c>
      <c r="F21" s="130">
        <v>258.95906146369924</v>
      </c>
      <c r="G21" s="130">
        <v>277.62600208478869</v>
      </c>
      <c r="H21" s="130">
        <v>297.02638527422238</v>
      </c>
      <c r="I21" s="130">
        <v>316.37784858260233</v>
      </c>
      <c r="J21" s="130">
        <v>336.86391331946299</v>
      </c>
      <c r="K21" s="130">
        <v>357.73704018578508</v>
      </c>
      <c r="L21" s="130">
        <v>379.46587953282386</v>
      </c>
      <c r="M21" s="130">
        <v>401.31059926563461</v>
      </c>
      <c r="N21" s="130">
        <v>424.5472950956584</v>
      </c>
      <c r="O21" s="130">
        <v>447.79511993059907</v>
      </c>
      <c r="P21" s="130">
        <v>471.39999159290011</v>
      </c>
      <c r="Q21" s="130">
        <v>494.98519838813047</v>
      </c>
    </row>
    <row r="22" spans="2:17" x14ac:dyDescent="0.25">
      <c r="B22" s="129" t="s">
        <v>154</v>
      </c>
      <c r="C22" s="129" t="s">
        <v>4826</v>
      </c>
      <c r="D22" s="129" t="s">
        <v>4824</v>
      </c>
      <c r="E22" s="129" t="s">
        <v>4825</v>
      </c>
      <c r="F22" s="130">
        <v>30.105810709839815</v>
      </c>
      <c r="G22" s="130">
        <v>32.504098777569489</v>
      </c>
      <c r="H22" s="130">
        <v>34.999640542766912</v>
      </c>
      <c r="I22" s="130">
        <v>37.614739331637956</v>
      </c>
      <c r="J22" s="130">
        <v>40.333183111954085</v>
      </c>
      <c r="K22" s="130">
        <v>43.12310859058897</v>
      </c>
      <c r="L22" s="130">
        <v>46.028780876911163</v>
      </c>
      <c r="M22" s="130">
        <v>48.950928205180396</v>
      </c>
      <c r="N22" s="130">
        <v>51.950231455221179</v>
      </c>
      <c r="O22" s="130">
        <v>54.992953646411216</v>
      </c>
      <c r="P22" s="130">
        <v>58.077081456034364</v>
      </c>
      <c r="Q22" s="130">
        <v>61.221541257178046</v>
      </c>
    </row>
    <row r="23" spans="2:17" x14ac:dyDescent="0.25">
      <c r="B23" s="129" t="s">
        <v>154</v>
      </c>
      <c r="C23" s="129" t="s">
        <v>4826</v>
      </c>
      <c r="D23" s="129" t="s">
        <v>4833</v>
      </c>
      <c r="E23" s="129" t="s">
        <v>5182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</row>
    <row r="24" spans="2:17" x14ac:dyDescent="0.25">
      <c r="B24" s="129" t="s">
        <v>154</v>
      </c>
      <c r="C24" s="129" t="s">
        <v>4826</v>
      </c>
      <c r="D24" s="129" t="s">
        <v>5175</v>
      </c>
      <c r="E24" s="129" t="s">
        <v>5176</v>
      </c>
      <c r="F24" s="130">
        <v>32.356121861904604</v>
      </c>
      <c r="G24" s="130">
        <v>34.517261561131555</v>
      </c>
      <c r="H24" s="130">
        <v>36.74543728673023</v>
      </c>
      <c r="I24" s="130">
        <v>38.944289016766014</v>
      </c>
      <c r="J24" s="130">
        <v>41.258232396243102</v>
      </c>
      <c r="K24" s="130">
        <v>43.594883574977111</v>
      </c>
      <c r="L24" s="130">
        <v>46.011355626132783</v>
      </c>
      <c r="M24" s="130">
        <v>48.418939402345309</v>
      </c>
      <c r="N24" s="130">
        <v>50.967377906025639</v>
      </c>
      <c r="O24" s="130">
        <v>54.12182524707773</v>
      </c>
      <c r="P24" s="130">
        <v>57.34463397329494</v>
      </c>
      <c r="Q24" s="130">
        <v>60.639115401868459</v>
      </c>
    </row>
    <row r="25" spans="2:17" x14ac:dyDescent="0.25">
      <c r="B25" s="129" t="s">
        <v>154</v>
      </c>
      <c r="C25" s="129" t="s">
        <v>4826</v>
      </c>
      <c r="D25" s="129" t="s">
        <v>4839</v>
      </c>
      <c r="E25" s="129" t="s">
        <v>5183</v>
      </c>
      <c r="F25" s="130">
        <v>450.60008333015799</v>
      </c>
      <c r="G25" s="130">
        <v>486.24333359056698</v>
      </c>
      <c r="H25" s="130">
        <v>523.36965046983676</v>
      </c>
      <c r="I25" s="130">
        <v>562.17382235511957</v>
      </c>
      <c r="J25" s="130">
        <v>602.420790304913</v>
      </c>
      <c r="K25" s="130">
        <v>644.08973111529235</v>
      </c>
      <c r="L25" s="130">
        <v>687.34816420565483</v>
      </c>
      <c r="M25" s="130">
        <v>731.74792995995642</v>
      </c>
      <c r="N25" s="130">
        <v>777.23741380376975</v>
      </c>
      <c r="O25" s="130">
        <v>823.60382235055727</v>
      </c>
      <c r="P25" s="130">
        <v>870.65873870250994</v>
      </c>
      <c r="Q25" s="130">
        <v>918.28722226338766</v>
      </c>
    </row>
    <row r="26" spans="2:17" x14ac:dyDescent="0.25">
      <c r="B26" s="129" t="s">
        <v>154</v>
      </c>
      <c r="C26" s="129" t="s">
        <v>4826</v>
      </c>
      <c r="D26" s="129" t="s">
        <v>4843</v>
      </c>
      <c r="E26" s="129" t="s">
        <v>4844</v>
      </c>
      <c r="F26" s="130">
        <v>40.155911659818344</v>
      </c>
      <c r="G26" s="130">
        <v>43.376864736966027</v>
      </c>
      <c r="H26" s="130">
        <v>46.551308586475862</v>
      </c>
      <c r="I26" s="130">
        <v>49.762575063189573</v>
      </c>
      <c r="J26" s="130">
        <v>53.202232925325021</v>
      </c>
      <c r="K26" s="130">
        <v>56.760100194548706</v>
      </c>
      <c r="L26" s="130">
        <v>60.514505244911582</v>
      </c>
      <c r="M26" s="130">
        <v>64.356704712958205</v>
      </c>
      <c r="N26" s="130">
        <v>68.498466385423498</v>
      </c>
      <c r="O26" s="130">
        <v>72.722493312596029</v>
      </c>
      <c r="P26" s="130">
        <v>77.094043174101955</v>
      </c>
      <c r="Q26" s="130">
        <v>81.556600946759119</v>
      </c>
    </row>
    <row r="27" spans="2:17" x14ac:dyDescent="0.25">
      <c r="B27" s="129" t="s">
        <v>154</v>
      </c>
      <c r="C27" s="129" t="s">
        <v>4826</v>
      </c>
      <c r="D27" s="129" t="s">
        <v>4865</v>
      </c>
      <c r="E27" s="129" t="s">
        <v>5184</v>
      </c>
      <c r="F27" s="130">
        <v>35.840654395407483</v>
      </c>
      <c r="G27" s="130">
        <v>38.717773668025728</v>
      </c>
      <c r="H27" s="130">
        <v>41.714924374379962</v>
      </c>
      <c r="I27" s="130">
        <v>44.850035603148278</v>
      </c>
      <c r="J27" s="130">
        <v>48.132406508891798</v>
      </c>
      <c r="K27" s="130">
        <v>51.552254902433695</v>
      </c>
      <c r="L27" s="130">
        <v>55.097841856349895</v>
      </c>
      <c r="M27" s="130">
        <v>58.736857126406697</v>
      </c>
      <c r="N27" s="130">
        <v>62.472700596974533</v>
      </c>
      <c r="O27" s="130">
        <v>66.296201333130981</v>
      </c>
      <c r="P27" s="130">
        <v>70.17896164272689</v>
      </c>
      <c r="Q27" s="130">
        <v>74.107870100483552</v>
      </c>
    </row>
    <row r="28" spans="2:17" x14ac:dyDescent="0.25">
      <c r="B28" s="129" t="s">
        <v>154</v>
      </c>
      <c r="C28" s="129" t="s">
        <v>4826</v>
      </c>
      <c r="D28" s="129" t="s">
        <v>4855</v>
      </c>
      <c r="E28" s="129" t="s">
        <v>4856</v>
      </c>
      <c r="F28" s="130">
        <v>73.470263496767444</v>
      </c>
      <c r="G28" s="130">
        <v>79.311062182652734</v>
      </c>
      <c r="H28" s="130">
        <v>85.390813960405325</v>
      </c>
      <c r="I28" s="130">
        <v>91.755651295259938</v>
      </c>
      <c r="J28" s="130">
        <v>98.367589469997796</v>
      </c>
      <c r="K28" s="130">
        <v>105.19021935636306</v>
      </c>
      <c r="L28" s="130">
        <v>112.28423354088909</v>
      </c>
      <c r="M28" s="130">
        <v>119.49346715710085</v>
      </c>
      <c r="N28" s="130">
        <v>126.88751642609698</v>
      </c>
      <c r="O28" s="130">
        <v>134.41155535925506</v>
      </c>
      <c r="P28" s="130">
        <v>142.04239713646993</v>
      </c>
      <c r="Q28" s="130">
        <v>149.7950010427553</v>
      </c>
    </row>
    <row r="29" spans="2:17" x14ac:dyDescent="0.25">
      <c r="B29" s="129" t="s">
        <v>154</v>
      </c>
      <c r="C29" s="129" t="s">
        <v>4826</v>
      </c>
      <c r="D29" s="129" t="s">
        <v>5185</v>
      </c>
      <c r="E29" s="129" t="s">
        <v>5186</v>
      </c>
      <c r="F29" s="130">
        <v>231.53585360591782</v>
      </c>
      <c r="G29" s="130">
        <v>250.12237441144057</v>
      </c>
      <c r="H29" s="130">
        <v>269.48587689828724</v>
      </c>
      <c r="I29" s="130">
        <v>289.73591928475497</v>
      </c>
      <c r="J29" s="130">
        <v>310.94494346993008</v>
      </c>
      <c r="K29" s="130">
        <v>333.03473425891934</v>
      </c>
      <c r="L29" s="130">
        <v>355.94026056294121</v>
      </c>
      <c r="M29" s="130">
        <v>379.44347029814105</v>
      </c>
      <c r="N29" s="130">
        <v>403.57843760413255</v>
      </c>
      <c r="O29" s="130">
        <v>428.2826627755893</v>
      </c>
      <c r="P29" s="130">
        <v>453.3604768777987</v>
      </c>
      <c r="Q29" s="130">
        <v>478.74445052111685</v>
      </c>
    </row>
    <row r="30" spans="2:17" x14ac:dyDescent="0.25">
      <c r="B30" s="129" t="s">
        <v>154</v>
      </c>
      <c r="C30" s="129" t="s">
        <v>4826</v>
      </c>
      <c r="D30" s="129" t="s">
        <v>4877</v>
      </c>
      <c r="E30" s="129" t="s">
        <v>4878</v>
      </c>
      <c r="F30" s="130">
        <v>8.8923952763280738</v>
      </c>
      <c r="G30" s="130">
        <v>9.5957720828242277</v>
      </c>
      <c r="H30" s="130">
        <v>10.329020981488155</v>
      </c>
      <c r="I30" s="130">
        <v>11.094986170340906</v>
      </c>
      <c r="J30" s="130">
        <v>11.890104778081755</v>
      </c>
      <c r="K30" s="130">
        <v>12.7158536019785</v>
      </c>
      <c r="L30" s="130">
        <v>13.572318905283026</v>
      </c>
      <c r="M30" s="130">
        <v>14.456504282250519</v>
      </c>
      <c r="N30" s="130">
        <v>15.362060028030079</v>
      </c>
      <c r="O30" s="130">
        <v>16.286996387416579</v>
      </c>
      <c r="P30" s="130">
        <v>17.225860469836483</v>
      </c>
      <c r="Q30" s="130">
        <v>18.174285396629735</v>
      </c>
    </row>
    <row r="31" spans="2:17" x14ac:dyDescent="0.25">
      <c r="B31" s="129" t="s">
        <v>154</v>
      </c>
      <c r="C31" s="129" t="s">
        <v>4826</v>
      </c>
      <c r="D31" s="129" t="s">
        <v>4873</v>
      </c>
      <c r="E31" s="129" t="s">
        <v>5187</v>
      </c>
      <c r="F31" s="130">
        <v>7.2880577587742517</v>
      </c>
      <c r="G31" s="130">
        <v>7.869595336699347</v>
      </c>
      <c r="H31" s="130">
        <v>8.4749206298659043</v>
      </c>
      <c r="I31" s="130">
        <v>9.1074951868775251</v>
      </c>
      <c r="J31" s="130">
        <v>9.7690306633408159</v>
      </c>
      <c r="K31" s="130">
        <v>10.455502185043979</v>
      </c>
      <c r="L31" s="130">
        <v>11.16817613280136</v>
      </c>
      <c r="M31" s="130">
        <v>11.894906469915695</v>
      </c>
      <c r="N31" s="130">
        <v>12.641736220282057</v>
      </c>
      <c r="O31" s="130">
        <v>13.404609790860244</v>
      </c>
      <c r="P31" s="130">
        <v>14.178771151478042</v>
      </c>
      <c r="Q31" s="130">
        <v>14.963381478955935</v>
      </c>
    </row>
    <row r="32" spans="2:17" x14ac:dyDescent="0.25">
      <c r="B32" s="129" t="s">
        <v>154</v>
      </c>
      <c r="C32" s="129" t="s">
        <v>4826</v>
      </c>
      <c r="D32" s="129" t="s">
        <v>4881</v>
      </c>
      <c r="E32" s="129" t="s">
        <v>4882</v>
      </c>
      <c r="F32" s="130">
        <v>44.304687302455967</v>
      </c>
      <c r="G32" s="130">
        <v>47.783423522818374</v>
      </c>
      <c r="H32" s="130">
        <v>51.405954035538571</v>
      </c>
      <c r="I32" s="130">
        <v>55.192667652781736</v>
      </c>
      <c r="J32" s="130">
        <v>59.09813217013734</v>
      </c>
      <c r="K32" s="130">
        <v>63.110057941521113</v>
      </c>
      <c r="L32" s="130">
        <v>67.284832930406395</v>
      </c>
      <c r="M32" s="130">
        <v>71.54118224157564</v>
      </c>
      <c r="N32" s="130">
        <v>75.896386230828227</v>
      </c>
      <c r="O32" s="130">
        <v>80.314746259163087</v>
      </c>
      <c r="P32" s="130">
        <v>84.796122325001576</v>
      </c>
      <c r="Q32" s="130">
        <v>89.343601107090407</v>
      </c>
    </row>
    <row r="33" spans="2:17" x14ac:dyDescent="0.25">
      <c r="B33" s="129" t="s">
        <v>154</v>
      </c>
      <c r="C33" s="129" t="s">
        <v>4826</v>
      </c>
      <c r="D33" s="129" t="s">
        <v>4890</v>
      </c>
      <c r="E33" s="129" t="s">
        <v>4891</v>
      </c>
      <c r="F33" s="130">
        <v>23.281495073276332</v>
      </c>
      <c r="G33" s="130">
        <v>25.128685117914753</v>
      </c>
      <c r="H33" s="130">
        <v>27.048137450882894</v>
      </c>
      <c r="I33" s="130">
        <v>29.059803227878838</v>
      </c>
      <c r="J33" s="130">
        <v>31.144702770405633</v>
      </c>
      <c r="K33" s="130">
        <v>33.284659804525489</v>
      </c>
      <c r="L33" s="130">
        <v>35.513193930581281</v>
      </c>
      <c r="M33" s="130">
        <v>37.763581278087678</v>
      </c>
      <c r="N33" s="130">
        <v>40.069242217898221</v>
      </c>
      <c r="O33" s="130">
        <v>42.410318278891964</v>
      </c>
      <c r="P33" s="130">
        <v>44.783120013682392</v>
      </c>
      <c r="Q33" s="130">
        <v>47.199221443893258</v>
      </c>
    </row>
    <row r="34" spans="2:17" x14ac:dyDescent="0.25">
      <c r="B34" s="129" t="s">
        <v>154</v>
      </c>
      <c r="C34" s="129" t="s">
        <v>4826</v>
      </c>
      <c r="D34" s="129" t="s">
        <v>4919</v>
      </c>
      <c r="E34" s="129" t="s">
        <v>4920</v>
      </c>
      <c r="F34" s="130">
        <v>20.201907875010075</v>
      </c>
      <c r="G34" s="130">
        <v>21.809132762762086</v>
      </c>
      <c r="H34" s="130">
        <v>23.482680952108943</v>
      </c>
      <c r="I34" s="130">
        <v>25.230641871321733</v>
      </c>
      <c r="J34" s="130">
        <v>27.053917088533282</v>
      </c>
      <c r="K34" s="130">
        <v>28.949848210270375</v>
      </c>
      <c r="L34" s="130">
        <v>30.916659468529414</v>
      </c>
      <c r="M34" s="130">
        <v>32.936290369029237</v>
      </c>
      <c r="N34" s="130">
        <v>35.010241508733159</v>
      </c>
      <c r="O34" s="130">
        <v>37.128698349933728</v>
      </c>
      <c r="P34" s="130">
        <v>39.280056954004472</v>
      </c>
      <c r="Q34" s="130">
        <v>41.455877888372136</v>
      </c>
    </row>
    <row r="35" spans="2:17" x14ac:dyDescent="0.25">
      <c r="B35" s="129" t="s">
        <v>154</v>
      </c>
      <c r="C35" s="129" t="s">
        <v>4826</v>
      </c>
      <c r="D35" s="129" t="s">
        <v>4902</v>
      </c>
      <c r="E35" s="129" t="s">
        <v>4903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0">
        <v>0</v>
      </c>
      <c r="O35" s="130">
        <v>0</v>
      </c>
      <c r="P35" s="130">
        <v>0</v>
      </c>
      <c r="Q35" s="130">
        <v>0</v>
      </c>
    </row>
    <row r="36" spans="2:17" x14ac:dyDescent="0.25"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</row>
    <row r="37" spans="2:17" x14ac:dyDescent="0.25">
      <c r="B37" s="129" t="s">
        <v>4884</v>
      </c>
      <c r="C37" s="129" t="s">
        <v>4870</v>
      </c>
      <c r="D37" s="129" t="s">
        <v>4884</v>
      </c>
      <c r="E37" s="129" t="s">
        <v>5188</v>
      </c>
      <c r="F37" s="130">
        <v>437.78139682417225</v>
      </c>
      <c r="G37" s="130">
        <v>467.84549294613203</v>
      </c>
      <c r="H37" s="130">
        <v>499.56400126858233</v>
      </c>
      <c r="I37" s="130">
        <v>532.59835107237791</v>
      </c>
      <c r="J37" s="130">
        <v>565.47146178385049</v>
      </c>
      <c r="K37" s="130">
        <v>599.19856840421085</v>
      </c>
      <c r="L37" s="130">
        <v>633.04840821344931</v>
      </c>
      <c r="M37" s="130">
        <v>667.18813196577651</v>
      </c>
      <c r="N37" s="130">
        <v>701.33795975777446</v>
      </c>
      <c r="O37" s="130">
        <v>735.50607155309069</v>
      </c>
      <c r="P37" s="130">
        <v>769.22680036509394</v>
      </c>
      <c r="Q37" s="130">
        <v>801.97027864891277</v>
      </c>
    </row>
    <row r="38" spans="2:17" x14ac:dyDescent="0.25">
      <c r="B38" s="129" t="s">
        <v>4884</v>
      </c>
      <c r="C38" s="129" t="s">
        <v>4821</v>
      </c>
      <c r="D38" s="129"/>
      <c r="E38" s="129" t="s">
        <v>5189</v>
      </c>
      <c r="F38" s="130">
        <v>474.14911934452368</v>
      </c>
      <c r="G38" s="130">
        <v>506.55513983092959</v>
      </c>
      <c r="H38" s="130">
        <v>539.92689089440546</v>
      </c>
      <c r="I38" s="130">
        <v>573.93568311217416</v>
      </c>
      <c r="J38" s="130">
        <v>608.14132180584556</v>
      </c>
      <c r="K38" s="130">
        <v>641.9135161361578</v>
      </c>
      <c r="L38" s="130">
        <v>675.20239358561423</v>
      </c>
      <c r="M38" s="130">
        <v>707.35052775049087</v>
      </c>
      <c r="N38" s="130">
        <v>740.02850320637583</v>
      </c>
      <c r="O38" s="130">
        <v>771.59934018399008</v>
      </c>
      <c r="P38" s="130">
        <v>803.32713088815751</v>
      </c>
      <c r="Q38" s="130">
        <v>834.28002302904827</v>
      </c>
    </row>
    <row r="39" spans="2:17" x14ac:dyDescent="0.25">
      <c r="B39" s="129" t="s">
        <v>4884</v>
      </c>
      <c r="C39" s="129" t="s">
        <v>4826</v>
      </c>
      <c r="D39" s="129" t="s">
        <v>4913</v>
      </c>
      <c r="E39" s="129" t="s">
        <v>4914</v>
      </c>
      <c r="F39" s="130">
        <v>178.97203776598533</v>
      </c>
      <c r="G39" s="130">
        <v>192.34463513481677</v>
      </c>
      <c r="H39" s="130">
        <v>206.13388660007689</v>
      </c>
      <c r="I39" s="130">
        <v>220.27452020315263</v>
      </c>
      <c r="J39" s="130">
        <v>234.63608054337388</v>
      </c>
      <c r="K39" s="130">
        <v>249.07499241226589</v>
      </c>
      <c r="L39" s="130">
        <v>263.71028109593857</v>
      </c>
      <c r="M39" s="130">
        <v>278.52035746155553</v>
      </c>
      <c r="N39" s="130">
        <v>293.15367068089392</v>
      </c>
      <c r="O39" s="130">
        <v>307.76427610454715</v>
      </c>
      <c r="P39" s="130">
        <v>322.15944295728002</v>
      </c>
      <c r="Q39" s="130">
        <v>336.53779574392155</v>
      </c>
    </row>
    <row r="40" spans="2:17" x14ac:dyDescent="0.25">
      <c r="B40" s="129" t="s">
        <v>4884</v>
      </c>
      <c r="C40" s="129" t="s">
        <v>4826</v>
      </c>
      <c r="D40" s="129" t="s">
        <v>5185</v>
      </c>
      <c r="E40" s="129" t="s">
        <v>5186</v>
      </c>
      <c r="F40" s="130">
        <v>20.393470210252048</v>
      </c>
      <c r="G40" s="130">
        <v>21.917223852047211</v>
      </c>
      <c r="H40" s="130">
        <v>23.488452385250447</v>
      </c>
      <c r="I40" s="130">
        <v>25.099860562123684</v>
      </c>
      <c r="J40" s="130">
        <v>26.736216456575136</v>
      </c>
      <c r="K40" s="130">
        <v>28.381537126609626</v>
      </c>
      <c r="L40" s="130">
        <v>30.049136316445441</v>
      </c>
      <c r="M40" s="130">
        <v>31.736835651642885</v>
      </c>
      <c r="N40" s="130">
        <v>33.404204025123718</v>
      </c>
      <c r="O40" s="130">
        <v>35.069105858886168</v>
      </c>
      <c r="P40" s="130">
        <v>36.709327592816699</v>
      </c>
      <c r="Q40" s="130">
        <v>38.347653727019953</v>
      </c>
    </row>
    <row r="41" spans="2:17" x14ac:dyDescent="0.25">
      <c r="B41" s="129" t="s">
        <v>4884</v>
      </c>
      <c r="C41" s="129" t="s">
        <v>4826</v>
      </c>
      <c r="D41" s="129" t="s">
        <v>4917</v>
      </c>
      <c r="E41" s="129" t="s">
        <v>4918</v>
      </c>
      <c r="F41" s="130">
        <v>954.55604432506641</v>
      </c>
      <c r="G41" s="130">
        <v>1025.878297666075</v>
      </c>
      <c r="H41" s="130">
        <v>1099.4227056516845</v>
      </c>
      <c r="I41" s="130">
        <v>1174.8478000201712</v>
      </c>
      <c r="J41" s="130">
        <v>1251.440620840355</v>
      </c>
      <c r="K41" s="130">
        <v>1328.4530554207558</v>
      </c>
      <c r="L41" s="130">
        <v>1406.5082794585526</v>
      </c>
      <c r="M41" s="130">
        <v>1485.5043299005342</v>
      </c>
      <c r="N41" s="130">
        <v>1563.5487501298323</v>
      </c>
      <c r="O41" s="130">
        <v>1641.4777191694861</v>
      </c>
      <c r="P41" s="130">
        <v>1718.2514881266513</v>
      </c>
      <c r="Q41" s="130">
        <v>1794.9365298510979</v>
      </c>
    </row>
    <row r="42" spans="2:17" x14ac:dyDescent="0.25">
      <c r="B42" s="136" t="s">
        <v>5190</v>
      </c>
      <c r="C42" s="136" t="s">
        <v>5190</v>
      </c>
      <c r="D42" s="136" t="s">
        <v>5190</v>
      </c>
      <c r="E42" s="136" t="s">
        <v>5190</v>
      </c>
      <c r="F42" s="136" t="s">
        <v>5190</v>
      </c>
      <c r="G42" s="136" t="s">
        <v>5190</v>
      </c>
      <c r="H42" s="136" t="s">
        <v>5190</v>
      </c>
      <c r="I42" s="136" t="s">
        <v>5190</v>
      </c>
      <c r="J42" s="136" t="s">
        <v>5190</v>
      </c>
      <c r="K42" s="136" t="s">
        <v>5190</v>
      </c>
      <c r="L42" s="136" t="s">
        <v>5190</v>
      </c>
      <c r="M42" s="136" t="s">
        <v>5190</v>
      </c>
      <c r="N42" s="136" t="s">
        <v>5190</v>
      </c>
      <c r="O42" s="136" t="s">
        <v>5190</v>
      </c>
      <c r="P42" s="136" t="s">
        <v>5190</v>
      </c>
      <c r="Q42" s="136" t="s">
        <v>5190</v>
      </c>
    </row>
    <row r="43" spans="2:17" x14ac:dyDescent="0.25">
      <c r="B43" s="137" t="s">
        <v>5191</v>
      </c>
      <c r="C43" s="137" t="s">
        <v>5192</v>
      </c>
      <c r="D43" s="137" t="s">
        <v>5191</v>
      </c>
      <c r="E43" s="137" t="s">
        <v>5193</v>
      </c>
      <c r="F43" s="138">
        <v>6.7720883629999999</v>
      </c>
      <c r="G43" s="139">
        <v>7.3201908690000002</v>
      </c>
      <c r="H43" s="139">
        <v>7.8906317369999996</v>
      </c>
      <c r="I43" s="139">
        <v>8.4904644180000002</v>
      </c>
      <c r="J43" s="139">
        <v>9.1160487989999996</v>
      </c>
      <c r="K43" s="139">
        <v>9.7639140199999996</v>
      </c>
      <c r="L43" s="139">
        <v>10.437312873</v>
      </c>
      <c r="M43" s="139">
        <v>11.12148865</v>
      </c>
      <c r="N43" s="139">
        <v>11.821896943</v>
      </c>
      <c r="O43" s="139">
        <v>12.537238436999999</v>
      </c>
      <c r="P43" s="139">
        <v>13.262848098999999</v>
      </c>
      <c r="Q43" s="139">
        <v>14.001250491</v>
      </c>
    </row>
  </sheetData>
  <pageMargins left="0.7" right="0.7" top="0.75" bottom="0.75" header="0.3" footer="0.3"/>
  <pageSetup orientation="portrait" r:id="rId1"/>
  <headerFooter>
    <oddFooter>&amp;C&amp;1#&amp;"Calibri"&amp;12&amp;K000000Internal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B0C2D-25EE-4B38-AC83-80EBD4D4FD46}">
  <sheetPr codeName="Sheet8"/>
  <dimension ref="A1:P258"/>
  <sheetViews>
    <sheetView tabSelected="1" topLeftCell="B160" workbookViewId="0">
      <selection activeCell="E226" sqref="E226"/>
    </sheetView>
  </sheetViews>
  <sheetFormatPr defaultColWidth="9.140625" defaultRowHeight="15" x14ac:dyDescent="0.25"/>
  <cols>
    <col min="1" max="1" width="14.140625" customWidth="1"/>
    <col min="2" max="2" width="14.140625" style="99" customWidth="1"/>
    <col min="3" max="3" width="40.85546875" customWidth="1"/>
    <col min="4" max="4" width="19" customWidth="1"/>
    <col min="5" max="16" width="10.140625" customWidth="1"/>
  </cols>
  <sheetData>
    <row r="1" spans="1:16" x14ac:dyDescent="0.25">
      <c r="A1" s="89" t="s">
        <v>5194</v>
      </c>
      <c r="B1" s="98"/>
    </row>
    <row r="2" spans="1:16" ht="29.25" customHeight="1" x14ac:dyDescent="0.25">
      <c r="B2" s="98"/>
      <c r="C2" s="124">
        <v>25</v>
      </c>
      <c r="D2" t="s">
        <v>5195</v>
      </c>
    </row>
    <row r="5" spans="1:16" x14ac:dyDescent="0.25">
      <c r="C5" s="90" t="s">
        <v>5196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</row>
    <row r="6" spans="1:16" x14ac:dyDescent="0.25">
      <c r="E6" s="18">
        <v>2024</v>
      </c>
      <c r="F6" s="18">
        <v>2025</v>
      </c>
      <c r="G6" s="18">
        <v>2026</v>
      </c>
      <c r="H6" s="18">
        <v>2027</v>
      </c>
      <c r="I6" s="18">
        <v>2028</v>
      </c>
      <c r="J6" s="18">
        <v>2029</v>
      </c>
      <c r="K6" s="18">
        <v>2030</v>
      </c>
      <c r="L6" s="18">
        <v>2031</v>
      </c>
      <c r="M6" s="18">
        <v>2032</v>
      </c>
      <c r="N6" s="18">
        <v>2033</v>
      </c>
      <c r="O6" s="18">
        <v>2034</v>
      </c>
      <c r="P6" s="18">
        <v>2035</v>
      </c>
    </row>
    <row r="7" spans="1:16" x14ac:dyDescent="0.25">
      <c r="C7" t="s">
        <v>5197</v>
      </c>
      <c r="E7" s="91">
        <v>53530</v>
      </c>
      <c r="F7" s="91">
        <v>54113</v>
      </c>
      <c r="G7" s="91">
        <v>54769</v>
      </c>
      <c r="H7" s="91">
        <v>55494</v>
      </c>
      <c r="I7" s="91">
        <v>56125</v>
      </c>
      <c r="J7" s="91">
        <v>56797</v>
      </c>
      <c r="K7" s="91">
        <v>57454</v>
      </c>
      <c r="L7" s="91">
        <v>58178</v>
      </c>
      <c r="M7" s="91">
        <v>58827</v>
      </c>
      <c r="N7" s="91">
        <v>59511</v>
      </c>
      <c r="O7" s="91">
        <v>60161</v>
      </c>
      <c r="P7" s="91">
        <v>60803</v>
      </c>
    </row>
    <row r="8" spans="1:16" x14ac:dyDescent="0.25">
      <c r="C8" t="s">
        <v>5198</v>
      </c>
      <c r="E8" s="92">
        <v>0.14000000000000001</v>
      </c>
      <c r="F8" s="92">
        <v>0.14000000000000001</v>
      </c>
      <c r="G8" s="92">
        <v>0.14000000000000001</v>
      </c>
      <c r="H8" s="92">
        <v>0.14000000000000001</v>
      </c>
      <c r="I8" s="92">
        <v>0.14000000000000001</v>
      </c>
      <c r="J8" s="92">
        <v>0.14000000000000001</v>
      </c>
      <c r="K8" s="92">
        <v>0.14000000000000001</v>
      </c>
      <c r="L8" s="92">
        <v>0.14000000000000001</v>
      </c>
      <c r="M8" s="92">
        <v>0.14000000000000001</v>
      </c>
      <c r="N8" s="92">
        <v>0.14000000000000001</v>
      </c>
      <c r="O8" s="92">
        <v>0.14000000000000001</v>
      </c>
      <c r="P8" s="92">
        <v>0.14000000000000001</v>
      </c>
    </row>
    <row r="9" spans="1:16" x14ac:dyDescent="0.25">
      <c r="C9" t="s">
        <v>5199</v>
      </c>
      <c r="E9" s="91">
        <f>E7*(1+E8)</f>
        <v>61024.200000000004</v>
      </c>
      <c r="F9" s="91">
        <f t="shared" ref="F9:P9" si="0">F7*(1+F8)</f>
        <v>61688.820000000007</v>
      </c>
      <c r="G9" s="91">
        <f t="shared" si="0"/>
        <v>62436.66</v>
      </c>
      <c r="H9" s="91">
        <f t="shared" si="0"/>
        <v>63263.16</v>
      </c>
      <c r="I9" s="91">
        <f t="shared" si="0"/>
        <v>63982.500000000007</v>
      </c>
      <c r="J9" s="91">
        <f t="shared" si="0"/>
        <v>64748.580000000009</v>
      </c>
      <c r="K9" s="91">
        <f t="shared" si="0"/>
        <v>65497.560000000005</v>
      </c>
      <c r="L9" s="91">
        <f t="shared" si="0"/>
        <v>66322.920000000013</v>
      </c>
      <c r="M9" s="91">
        <f t="shared" si="0"/>
        <v>67062.780000000013</v>
      </c>
      <c r="N9" s="91">
        <f t="shared" si="0"/>
        <v>67842.540000000008</v>
      </c>
      <c r="O9" s="91">
        <f t="shared" si="0"/>
        <v>68583.540000000008</v>
      </c>
      <c r="P9" s="91">
        <f t="shared" si="0"/>
        <v>69315.420000000013</v>
      </c>
    </row>
    <row r="10" spans="1:16" x14ac:dyDescent="0.25">
      <c r="C10" t="s">
        <v>5200</v>
      </c>
      <c r="E10" s="123">
        <f>IF($C$2=25,misc!AW3,misc!BK3)</f>
        <v>0.77201871279722722</v>
      </c>
      <c r="F10" s="123">
        <f>IF($C$2=25,misc!AX3,misc!BL3)</f>
        <v>0.78867470616438251</v>
      </c>
      <c r="G10" s="123">
        <f>IF($C$2=25,misc!AY3,misc!BM3)</f>
        <v>0.80390270140610376</v>
      </c>
      <c r="H10" s="123">
        <f>IF($C$2=25,misc!AZ3,misc!BN3)</f>
        <v>0.77610409059689334</v>
      </c>
      <c r="I10" s="123">
        <f>IF($C$2=25,misc!BA3,misc!BO3)</f>
        <v>0.75027694884377893</v>
      </c>
      <c r="J10" s="123">
        <f>IF($C$2=25,misc!BB3,misc!BP3)</f>
        <v>0.76246521023924085</v>
      </c>
      <c r="K10" s="123">
        <f>IF($C$2=25,misc!BC3,misc!BQ3)</f>
        <v>0.77457060149091872</v>
      </c>
      <c r="L10" s="123">
        <f>IF($C$2=25,misc!BD3,misc!BR3)</f>
        <v>0.74274625791973614</v>
      </c>
      <c r="M10" s="123">
        <f>IF($C$2=25,misc!BE3,misc!BS3)</f>
        <v>0.71261162813758272</v>
      </c>
      <c r="N10" s="123">
        <f>IF($C$2=25,misc!BF3,misc!BT3)</f>
        <v>0.6827328847380274</v>
      </c>
      <c r="O10" s="123">
        <f>IF($C$2=25,misc!BG3,misc!BU3)</f>
        <v>0.65390251423413703</v>
      </c>
      <c r="P10" s="123">
        <f>IF($C$2=25,misc!BH3,misc!BV3)</f>
        <v>0.62577079443506212</v>
      </c>
    </row>
    <row r="11" spans="1:16" x14ac:dyDescent="0.25">
      <c r="C11" t="s">
        <v>5201</v>
      </c>
      <c r="E11" s="91">
        <f>E9*E10</f>
        <v>47111.824333480559</v>
      </c>
      <c r="F11" s="91">
        <f t="shared" ref="F11:P11" si="1">F9*F10</f>
        <v>48652.411987127489</v>
      </c>
      <c r="G11" s="91">
        <f t="shared" si="1"/>
        <v>50192.999640774426</v>
      </c>
      <c r="H11" s="91">
        <f t="shared" si="1"/>
        <v>49098.797260085761</v>
      </c>
      <c r="I11" s="91">
        <f t="shared" si="1"/>
        <v>48004.594879397089</v>
      </c>
      <c r="J11" s="91">
        <f t="shared" si="1"/>
        <v>49368.539662392315</v>
      </c>
      <c r="K11" s="91">
        <f t="shared" si="1"/>
        <v>50732.484445387541</v>
      </c>
      <c r="L11" s="91">
        <f t="shared" si="1"/>
        <v>49261.100644310034</v>
      </c>
      <c r="M11" s="91">
        <f t="shared" si="1"/>
        <v>47789.716843232527</v>
      </c>
      <c r="N11" s="91">
        <f t="shared" si="1"/>
        <v>46318.33304215502</v>
      </c>
      <c r="O11" s="91">
        <f t="shared" si="1"/>
        <v>44846.949241077513</v>
      </c>
      <c r="P11" s="91">
        <f t="shared" si="1"/>
        <v>43375.565439999998</v>
      </c>
    </row>
    <row r="12" spans="1:16" x14ac:dyDescent="0.25">
      <c r="C12" t="s">
        <v>5202</v>
      </c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</row>
    <row r="13" spans="1:16" x14ac:dyDescent="0.25">
      <c r="C13" t="s">
        <v>5203</v>
      </c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</row>
    <row r="16" spans="1:16" x14ac:dyDescent="0.25">
      <c r="C16" s="90" t="s">
        <v>5204</v>
      </c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</row>
    <row r="17" spans="2:16" x14ac:dyDescent="0.25">
      <c r="E17" s="18">
        <v>2024</v>
      </c>
      <c r="F17" s="18">
        <v>2025</v>
      </c>
      <c r="G17" s="18">
        <v>2026</v>
      </c>
      <c r="H17" s="18">
        <v>2027</v>
      </c>
      <c r="I17" s="18">
        <v>2028</v>
      </c>
      <c r="J17" s="18">
        <v>2029</v>
      </c>
      <c r="K17" s="18">
        <v>2030</v>
      </c>
      <c r="L17" s="18">
        <v>2031</v>
      </c>
      <c r="M17" s="18">
        <v>2032</v>
      </c>
      <c r="N17" s="18">
        <v>2033</v>
      </c>
      <c r="O17" s="18">
        <v>2034</v>
      </c>
      <c r="P17" s="18">
        <v>2035</v>
      </c>
    </row>
    <row r="18" spans="2:16" x14ac:dyDescent="0.25">
      <c r="C18" t="s">
        <v>5168</v>
      </c>
      <c r="E18" s="131">
        <v>2483.8068589790723</v>
      </c>
      <c r="F18" s="131">
        <v>2670.6038103689802</v>
      </c>
      <c r="G18" s="131">
        <v>2858.9074246620553</v>
      </c>
      <c r="H18" s="131">
        <v>3056.0035900636071</v>
      </c>
      <c r="I18" s="131">
        <v>3256.6374079561342</v>
      </c>
      <c r="J18" s="131">
        <v>3468.7628407033926</v>
      </c>
      <c r="K18" s="131">
        <v>3666.9481221821034</v>
      </c>
      <c r="L18" s="131">
        <v>3882.9316452981288</v>
      </c>
      <c r="M18" s="131">
        <v>4089.8779554219054</v>
      </c>
      <c r="N18" s="131">
        <v>4313.371000375545</v>
      </c>
      <c r="O18" s="131">
        <v>4525.9710006049063</v>
      </c>
      <c r="P18" s="131">
        <v>4733.5943482356379</v>
      </c>
    </row>
    <row r="21" spans="2:16" x14ac:dyDescent="0.25">
      <c r="B21" s="98"/>
      <c r="C21" s="90" t="s">
        <v>5205</v>
      </c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</row>
    <row r="22" spans="2:16" x14ac:dyDescent="0.25">
      <c r="C22" s="18" t="s">
        <v>5206</v>
      </c>
      <c r="E22" s="18">
        <v>2024</v>
      </c>
      <c r="F22" s="18">
        <v>2025</v>
      </c>
      <c r="G22" s="18">
        <v>2026</v>
      </c>
      <c r="H22" s="18">
        <v>2027</v>
      </c>
      <c r="I22" s="18">
        <v>2028</v>
      </c>
      <c r="J22" s="18">
        <v>2029</v>
      </c>
      <c r="K22" s="18">
        <v>2030</v>
      </c>
      <c r="L22" s="18">
        <v>2031</v>
      </c>
      <c r="M22" s="18">
        <v>2032</v>
      </c>
      <c r="N22" s="18">
        <v>2033</v>
      </c>
      <c r="O22" s="18">
        <v>2034</v>
      </c>
      <c r="P22" s="18">
        <v>2035</v>
      </c>
    </row>
    <row r="23" spans="2:16" x14ac:dyDescent="0.25">
      <c r="C23" t="s">
        <v>2174</v>
      </c>
      <c r="E23" s="92">
        <f>IF($C$2=25,misc!U3,misc!AI3)</f>
        <v>0.11841355076102321</v>
      </c>
      <c r="F23" s="92">
        <f>IF($C$2=25,misc!V3,misc!AJ3)</f>
        <v>0.13636070685128646</v>
      </c>
      <c r="G23" s="92">
        <f>IF($C$2=25,misc!W3,misc!AK3)</f>
        <v>0.15430786294154972</v>
      </c>
      <c r="H23" s="92">
        <f>IF($C$2=25,misc!X3,misc!AL3)</f>
        <v>0.10693659222396304</v>
      </c>
      <c r="I23" s="92">
        <f>IF($C$2=25,misc!Y3,misc!AM3)</f>
        <v>5.9565321506376369E-2</v>
      </c>
      <c r="J23" s="92">
        <f>IF($C$2=25,misc!Z3,misc!AN3)</f>
        <v>7.7201442724824779E-2</v>
      </c>
      <c r="K23" s="92">
        <f>IF($C$2=25,misc!AA3,misc!AO3)</f>
        <v>9.4837563943273195E-2</v>
      </c>
      <c r="L23" s="92">
        <f>IF($C$2=25,misc!AB3,misc!AP3)</f>
        <v>8.4644753263379724E-2</v>
      </c>
      <c r="M23" s="92">
        <f>IF($C$2=25,misc!AC3,misc!AQ3)</f>
        <v>7.4451942583486252E-2</v>
      </c>
      <c r="N23" s="92">
        <f>IF($C$2=25,misc!AD3,misc!AR3)</f>
        <v>6.4259131903592781E-2</v>
      </c>
      <c r="O23" s="92">
        <f>IF($C$2=25,misc!AE3,misc!AS3)</f>
        <v>5.406632122369931E-2</v>
      </c>
      <c r="P23" s="92">
        <f>IF($C$2=25,misc!AF3,misc!AT3)</f>
        <v>4.3873510543805838E-2</v>
      </c>
    </row>
    <row r="24" spans="2:16" x14ac:dyDescent="0.25">
      <c r="C24" t="s">
        <v>2377</v>
      </c>
      <c r="E24" s="92">
        <f>IF($C$2=25,misc!U4,misc!AI4)</f>
        <v>0.23682710152204642</v>
      </c>
      <c r="F24" s="92">
        <f>IF($C$2=25,misc!V4,misc!AJ4)</f>
        <v>0.27272141370257291</v>
      </c>
      <c r="G24" s="92">
        <f>IF($C$2=25,misc!W4,misc!AK4)</f>
        <v>0.30861572588309943</v>
      </c>
      <c r="H24" s="92">
        <f>IF($C$2=25,misc!X4,misc!AL4)</f>
        <v>0.21387318444792608</v>
      </c>
      <c r="I24" s="92">
        <f>IF($C$2=25,misc!Y4,misc!AM4)</f>
        <v>0.11913064301275274</v>
      </c>
      <c r="J24" s="92">
        <f>IF($C$2=25,misc!Z4,misc!AN4)</f>
        <v>0.15440288544964956</v>
      </c>
      <c r="K24" s="92">
        <f>IF($C$2=25,misc!AA4,misc!AO4)</f>
        <v>0.18967512788654639</v>
      </c>
      <c r="L24" s="92">
        <f>IF($C$2=25,misc!AB4,misc!AP4)</f>
        <v>0.16928950652675945</v>
      </c>
      <c r="M24" s="92">
        <f>IF($C$2=25,misc!AC4,misc!AQ4)</f>
        <v>0.1489038851669725</v>
      </c>
      <c r="N24" s="92">
        <f>IF($C$2=25,misc!AD4,misc!AR4)</f>
        <v>0.12851826380718556</v>
      </c>
      <c r="O24" s="92">
        <f>IF($C$2=25,misc!AE4,misc!AS4)</f>
        <v>0.10813264244739862</v>
      </c>
      <c r="P24" s="92">
        <f>IF($C$2=25,misc!AF4,misc!AT4)</f>
        <v>8.7747021087611676E-2</v>
      </c>
    </row>
    <row r="25" spans="2:16" x14ac:dyDescent="0.25">
      <c r="C25" t="s">
        <v>3455</v>
      </c>
      <c r="E25" s="92">
        <f>IF($C$2=25,misc!U5,misc!AI5)</f>
        <v>0.46897827577694978</v>
      </c>
      <c r="F25" s="92">
        <f>IF($C$2=25,misc!V5,misc!AJ5)</f>
        <v>0.45359083280372914</v>
      </c>
      <c r="G25" s="92">
        <f>IF($C$2=25,misc!W5,misc!AK5)</f>
        <v>0.43820338983050844</v>
      </c>
      <c r="H25" s="92">
        <f>IF($C$2=25,misc!X5,misc!AL5)</f>
        <v>0.38080451179552754</v>
      </c>
      <c r="I25" s="92">
        <f>IF($C$2=25,misc!Y5,misc!AM5)</f>
        <v>0.3234056337605466</v>
      </c>
      <c r="J25" s="92">
        <f>IF($C$2=25,misc!Z5,misc!AN5)</f>
        <v>0.32954852469028811</v>
      </c>
      <c r="K25" s="92">
        <f>IF($C$2=25,misc!AA5,misc!AO5)</f>
        <v>0.33569141562002963</v>
      </c>
      <c r="L25" s="92">
        <f>IF($C$2=25,misc!AB5,misc!AP5)</f>
        <v>0.32866160707229491</v>
      </c>
      <c r="M25" s="92">
        <f>IF($C$2=25,misc!AC5,misc!AQ5)</f>
        <v>0.3216317985245602</v>
      </c>
      <c r="N25" s="92">
        <f>IF($C$2=25,misc!AD5,misc!AR5)</f>
        <v>0.31460198997682548</v>
      </c>
      <c r="O25" s="92">
        <f>IF($C$2=25,misc!AE5,misc!AS5)</f>
        <v>0.30757218142909076</v>
      </c>
      <c r="P25" s="92">
        <f>IF($C$2=25,misc!AF5,misc!AT5)</f>
        <v>0.30054237288135593</v>
      </c>
    </row>
    <row r="26" spans="2:16" x14ac:dyDescent="0.25">
      <c r="C26" t="s">
        <v>3408</v>
      </c>
      <c r="E26" s="92">
        <f>IF($C$2=25,misc!U6,misc!AI6)</f>
        <v>0.28743829805684018</v>
      </c>
      <c r="F26" s="92">
        <f>IF($C$2=25,misc!V6,misc!AJ6)</f>
        <v>0.27800728462164043</v>
      </c>
      <c r="G26" s="92">
        <f>IF($C$2=25,misc!W6,misc!AK6)</f>
        <v>0.26857627118644067</v>
      </c>
      <c r="H26" s="92">
        <f>IF($C$2=25,misc!X6,misc!AL6)</f>
        <v>0.23339631368112979</v>
      </c>
      <c r="I26" s="92">
        <f>IF($C$2=25,misc!Y6,misc!AM6)</f>
        <v>0.19821635617581887</v>
      </c>
      <c r="J26" s="92">
        <f>IF($C$2=25,misc!Z6,misc!AN6)</f>
        <v>0.20198135384243465</v>
      </c>
      <c r="K26" s="92">
        <f>IF($C$2=25,misc!AA6,misc!AO6)</f>
        <v>0.20574635150905043</v>
      </c>
      <c r="L26" s="92">
        <f>IF($C$2=25,misc!AB6,misc!AP6)</f>
        <v>0.20143775917334206</v>
      </c>
      <c r="M26" s="92">
        <f>IF($C$2=25,misc!AC6,misc!AQ6)</f>
        <v>0.19712916683763368</v>
      </c>
      <c r="N26" s="92">
        <f>IF($C$2=25,misc!AD6,misc!AR6)</f>
        <v>0.1928205745019253</v>
      </c>
      <c r="O26" s="92">
        <f>IF($C$2=25,misc!AE6,misc!AS6)</f>
        <v>0.18851198216621692</v>
      </c>
      <c r="P26" s="92">
        <f>IF($C$2=25,misc!AF6,misc!AT6)</f>
        <v>0.18420338983050849</v>
      </c>
    </row>
    <row r="27" spans="2:16" x14ac:dyDescent="0.25">
      <c r="C27" t="s">
        <v>2291</v>
      </c>
      <c r="E27" s="92">
        <f>IF($C$2=25,misc!U7,misc!AI7)</f>
        <v>0.42359328134692242</v>
      </c>
      <c r="F27" s="92">
        <f>IF($C$2=25,misc!V7,misc!AJ7)</f>
        <v>0.40969494575820697</v>
      </c>
      <c r="G27" s="92">
        <f>IF($C$2=25,misc!W7,misc!AK7)</f>
        <v>0.39579661016949158</v>
      </c>
      <c r="H27" s="92">
        <f>IF($C$2=25,misc!X7,misc!AL7)</f>
        <v>0.34395246226692811</v>
      </c>
      <c r="I27" s="92">
        <f>IF($C$2=25,misc!Y7,misc!AM7)</f>
        <v>0.29210831436436469</v>
      </c>
      <c r="J27" s="92">
        <f>IF($C$2=25,misc!Z7,misc!AN7)</f>
        <v>0.29765673197832476</v>
      </c>
      <c r="K27" s="92">
        <f>IF($C$2=25,misc!AA7,misc!AO7)</f>
        <v>0.30320514959228489</v>
      </c>
      <c r="L27" s="92">
        <f>IF($C$2=25,misc!AB7,misc!AP7)</f>
        <v>0.29685564509755674</v>
      </c>
      <c r="M27" s="92">
        <f>IF($C$2=25,misc!AC7,misc!AQ7)</f>
        <v>0.29050614060282859</v>
      </c>
      <c r="N27" s="92">
        <f>IF($C$2=25,misc!AD7,misc!AR7)</f>
        <v>0.28415663610810044</v>
      </c>
      <c r="O27" s="92">
        <f>IF($C$2=25,misc!AE7,misc!AS7)</f>
        <v>0.27780713161337228</v>
      </c>
      <c r="P27" s="92">
        <f>IF($C$2=25,misc!AF7,misc!AT7)</f>
        <v>0.27145762711864413</v>
      </c>
    </row>
    <row r="28" spans="2:16" x14ac:dyDescent="0.25">
      <c r="C28" t="s">
        <v>4650</v>
      </c>
      <c r="E28" s="92">
        <f>IF($C$2=25,misc!U8,misc!AI8)</f>
        <v>0.66745107707355167</v>
      </c>
      <c r="F28" s="92">
        <f>IF($C$2=25,misc!V8,misc!AJ8)</f>
        <v>0.61580710432933394</v>
      </c>
      <c r="G28" s="92">
        <f>IF($C$2=25,misc!W8,misc!AK8)</f>
        <v>0.56416313158511622</v>
      </c>
      <c r="H28" s="92">
        <f>IF($C$2=25,misc!X8,misc!AL8)</f>
        <v>0.55718196245584084</v>
      </c>
      <c r="I28" s="92">
        <f>IF($C$2=25,misc!Y8,misc!AM8)</f>
        <v>0.55020079332656546</v>
      </c>
      <c r="J28" s="92">
        <f>IF($C$2=25,misc!Z8,misc!AN8)</f>
        <v>0.5803035093936455</v>
      </c>
      <c r="K28" s="92">
        <f>IF($C$2=25,misc!AA8,misc!AO8)</f>
        <v>0.61040622546072543</v>
      </c>
      <c r="L28" s="92">
        <f>IF($C$2=25,misc!AB8,misc!AP8)</f>
        <v>0.55232498036858035</v>
      </c>
      <c r="M28" s="92">
        <f>IF($C$2=25,misc!AC8,misc!AQ8)</f>
        <v>0.49424373527643528</v>
      </c>
      <c r="N28" s="92">
        <f>IF($C$2=25,misc!AD8,misc!AR8)</f>
        <v>0.43616249018429021</v>
      </c>
      <c r="O28" s="92">
        <f>IF($C$2=25,misc!AE8,misc!AS8)</f>
        <v>0.37808124509214514</v>
      </c>
      <c r="P28" s="92">
        <f>IF($C$2=25,misc!AF8,misc!AT8)</f>
        <v>0.32</v>
      </c>
    </row>
    <row r="29" spans="2:16" x14ac:dyDescent="0.25">
      <c r="C29" t="s">
        <v>2098</v>
      </c>
      <c r="E29" s="92">
        <f>IF($C$2=25,misc!U9,misc!AI9)</f>
        <v>0.12434584155282009</v>
      </c>
      <c r="F29" s="92">
        <f>IF($C$2=25,misc!V9,misc!AJ9)</f>
        <v>0.12102944303332039</v>
      </c>
      <c r="G29" s="92">
        <f>IF($C$2=25,misc!W9,misc!AK9)</f>
        <v>0.11771304451382068</v>
      </c>
      <c r="H29" s="92">
        <f>IF($C$2=25,misc!X9,misc!AL9)</f>
        <v>0.1001620473979912</v>
      </c>
      <c r="I29" s="92">
        <f>IF($C$2=25,misc!Y9,misc!AM9)</f>
        <v>8.261105028216173E-2</v>
      </c>
      <c r="J29" s="92">
        <f>IF($C$2=25,misc!Z9,misc!AN9)</f>
        <v>7.6604612550074003E-2</v>
      </c>
      <c r="K29" s="92">
        <f>IF($C$2=25,misc!AA9,misc!AO9)</f>
        <v>7.0598174817986262E-2</v>
      </c>
      <c r="L29" s="92">
        <f>IF($C$2=25,misc!AB9,misc!AP9)</f>
        <v>6.9278539854389004E-2</v>
      </c>
      <c r="M29" s="92">
        <f>IF($C$2=25,misc!AC9,misc!AQ9)</f>
        <v>6.7958904890791746E-2</v>
      </c>
      <c r="N29" s="92">
        <f>IF($C$2=25,misc!AD9,misc!AR9)</f>
        <v>6.6639269927194489E-2</v>
      </c>
      <c r="O29" s="92">
        <f>IF($C$2=25,misc!AE9,misc!AS9)</f>
        <v>6.5319634963597231E-2</v>
      </c>
      <c r="P29" s="92">
        <f>IF($C$2=25,misc!AF9,misc!AT9)</f>
        <v>6.4000000000000001E-2</v>
      </c>
    </row>
    <row r="30" spans="2:16" x14ac:dyDescent="0.25">
      <c r="C30" t="s">
        <v>4792</v>
      </c>
      <c r="E30" s="92">
        <f>IF($C$2=25,misc!U10,misc!AI10)</f>
        <v>5.3182100841591383E-2</v>
      </c>
      <c r="F30" s="92">
        <f>IF($C$2=25,misc!V10,misc!AJ10)</f>
        <v>4.865045278619004E-2</v>
      </c>
      <c r="G30" s="92">
        <f>IF($C$2=25,misc!W10,misc!AK10)</f>
        <v>4.4118804730788705E-2</v>
      </c>
      <c r="H30" s="92">
        <f>IF($C$2=25,misc!X10,misc!AL10)</f>
        <v>5.2547949194918675E-2</v>
      </c>
      <c r="I30" s="92">
        <f>IF($C$2=25,misc!Y10,misc!AM10)</f>
        <v>6.0977093659048652E-2</v>
      </c>
      <c r="J30" s="92">
        <f>IF($C$2=25,misc!Z10,misc!AN10)</f>
        <v>5.4040407611745077E-2</v>
      </c>
      <c r="K30" s="92">
        <f>IF($C$2=25,misc!AA10,misc!AO10)</f>
        <v>4.7103721564441502E-2</v>
      </c>
      <c r="L30" s="92">
        <f>IF($C$2=25,misc!AB10,misc!AP10)</f>
        <v>4.8882977251553203E-2</v>
      </c>
      <c r="M30" s="92">
        <f>IF($C$2=25,misc!AC10,misc!AQ10)</f>
        <v>5.0662232938664904E-2</v>
      </c>
      <c r="N30" s="92">
        <f>IF($C$2=25,misc!AD10,misc!AR10)</f>
        <v>5.2441488625776606E-2</v>
      </c>
      <c r="O30" s="92">
        <f>IF($C$2=25,misc!AE10,misc!AS10)</f>
        <v>5.4220744312888307E-2</v>
      </c>
      <c r="P30" s="92">
        <f>IF($C$2=25,misc!AF10,misc!AT10)</f>
        <v>5.6000000000000001E-2</v>
      </c>
    </row>
    <row r="31" spans="2:16" x14ac:dyDescent="0.25">
      <c r="C31" t="s">
        <v>5073</v>
      </c>
      <c r="E31" s="92">
        <f>IF($C$2=25,misc!U11,misc!AI11)</f>
        <v>0.85399999999999998</v>
      </c>
      <c r="F31" s="92">
        <f>IF($C$2=25,misc!V11,misc!AJ11)</f>
        <v>0.86399999999999999</v>
      </c>
      <c r="G31" s="92">
        <f>IF($C$2=25,misc!W11,misc!AK11)</f>
        <v>0.874</v>
      </c>
      <c r="H31" s="92">
        <f>IF($C$2=25,misc!X11,misc!AL11)</f>
        <v>0.84499999999999997</v>
      </c>
      <c r="I31" s="92">
        <f>IF($C$2=25,misc!Y11,misc!AM11)</f>
        <v>0.81599999999999995</v>
      </c>
      <c r="J31" s="92">
        <f>IF($C$2=25,misc!Z11,misc!AN11)</f>
        <v>0.85299999999999998</v>
      </c>
      <c r="K31" s="92">
        <f>IF($C$2=25,misc!AA11,misc!AO11)</f>
        <v>0.89</v>
      </c>
      <c r="L31" s="92">
        <f>IF($C$2=25,misc!AB11,misc!AP11)</f>
        <v>0.79220000000000002</v>
      </c>
      <c r="M31" s="92">
        <f>IF($C$2=25,misc!AC11,misc!AQ11)</f>
        <v>0.69440000000000002</v>
      </c>
      <c r="N31" s="92">
        <f>IF($C$2=25,misc!AD11,misc!AR11)</f>
        <v>0.59660000000000002</v>
      </c>
      <c r="O31" s="92">
        <f>IF($C$2=25,misc!AE11,misc!AS11)</f>
        <v>0.49880000000000002</v>
      </c>
      <c r="P31" s="92">
        <f>IF($C$2=25,misc!AF11,misc!AT11)</f>
        <v>0.40100000000000002</v>
      </c>
    </row>
    <row r="32" spans="2:16" x14ac:dyDescent="0.25">
      <c r="C32" t="s">
        <v>5077</v>
      </c>
      <c r="E32" s="92">
        <f>IF($C$2=25,misc!U12,misc!AI12)</f>
        <v>0.86399999999999999</v>
      </c>
      <c r="F32" s="92">
        <f>IF($C$2=25,misc!V12,misc!AJ12)</f>
        <v>0.86962499999999998</v>
      </c>
      <c r="G32" s="92">
        <f>IF($C$2=25,misc!W12,misc!AK12)</f>
        <v>0.87524999999999997</v>
      </c>
      <c r="H32" s="92">
        <f>IF($C$2=25,misc!X12,misc!AL12)</f>
        <v>0.85087500000000005</v>
      </c>
      <c r="I32" s="92">
        <f>IF($C$2=25,misc!Y12,misc!AM12)</f>
        <v>0.82650000000000001</v>
      </c>
      <c r="J32" s="92">
        <f>IF($C$2=25,misc!Z12,misc!AN12)</f>
        <v>0.85824999999999996</v>
      </c>
      <c r="K32" s="92">
        <f>IF($C$2=25,misc!AA12,misc!AO12)</f>
        <v>0.89</v>
      </c>
      <c r="L32" s="92">
        <f>IF($C$2=25,misc!AB12,misc!AP12)</f>
        <v>0.80695000000000006</v>
      </c>
      <c r="M32" s="92">
        <f>IF($C$2=25,misc!AC12,misc!AQ12)</f>
        <v>0.72389999999999999</v>
      </c>
      <c r="N32" s="92">
        <f>IF($C$2=25,misc!AD12,misc!AR12)</f>
        <v>0.64084999999999992</v>
      </c>
      <c r="O32" s="92">
        <f>IF($C$2=25,misc!AE12,misc!AS12)</f>
        <v>0.55779999999999996</v>
      </c>
      <c r="P32" s="92">
        <f>IF($C$2=25,misc!AF12,misc!AT12)</f>
        <v>0.47475000000000001</v>
      </c>
    </row>
    <row r="33" spans="3:16" x14ac:dyDescent="0.25">
      <c r="C33" t="s">
        <v>5080</v>
      </c>
      <c r="E33" s="92">
        <f>IF($C$2=25,misc!U13,misc!AI13)</f>
        <v>0.874</v>
      </c>
      <c r="F33" s="92">
        <f>IF($C$2=25,misc!V13,misc!AJ13)</f>
        <v>0.87524999999999997</v>
      </c>
      <c r="G33" s="92">
        <f>IF($C$2=25,misc!W13,misc!AK13)</f>
        <v>0.87649999999999995</v>
      </c>
      <c r="H33" s="92">
        <f>IF($C$2=25,misc!X13,misc!AL13)</f>
        <v>0.85675000000000012</v>
      </c>
      <c r="I33" s="92">
        <f>IF($C$2=25,misc!Y13,misc!AM13)</f>
        <v>0.83699999999999997</v>
      </c>
      <c r="J33" s="92">
        <f>IF($C$2=25,misc!Z13,misc!AN13)</f>
        <v>0.86349999999999993</v>
      </c>
      <c r="K33" s="92">
        <f>IF($C$2=25,misc!AA13,misc!AO13)</f>
        <v>0.89</v>
      </c>
      <c r="L33" s="92">
        <f>IF($C$2=25,misc!AB13,misc!AP13)</f>
        <v>0.8217000000000001</v>
      </c>
      <c r="M33" s="92">
        <f>IF($C$2=25,misc!AC13,misc!AQ13)</f>
        <v>0.75339999999999996</v>
      </c>
      <c r="N33" s="92">
        <f>IF($C$2=25,misc!AD13,misc!AR13)</f>
        <v>0.68509999999999982</v>
      </c>
      <c r="O33" s="92">
        <f>IF($C$2=25,misc!AE13,misc!AS13)</f>
        <v>0.6167999999999999</v>
      </c>
      <c r="P33" s="92">
        <f>IF($C$2=25,misc!AF13,misc!AT13)</f>
        <v>0.54849999999999999</v>
      </c>
    </row>
    <row r="34" spans="3:16" x14ac:dyDescent="0.25">
      <c r="C34" t="s">
        <v>5084</v>
      </c>
      <c r="E34" s="92">
        <f>IF($C$2=25,misc!U14,misc!AI14)</f>
        <v>0.88400000000000001</v>
      </c>
      <c r="F34" s="92">
        <f>IF($C$2=25,misc!V14,misc!AJ14)</f>
        <v>0.88087499999999996</v>
      </c>
      <c r="G34" s="92">
        <f>IF($C$2=25,misc!W14,misc!AK14)</f>
        <v>0.87774999999999992</v>
      </c>
      <c r="H34" s="92">
        <f>IF($C$2=25,misc!X14,misc!AL14)</f>
        <v>0.8626250000000002</v>
      </c>
      <c r="I34" s="92">
        <f>IF($C$2=25,misc!Y14,misc!AM14)</f>
        <v>0.84749999999999992</v>
      </c>
      <c r="J34" s="92">
        <f>IF($C$2=25,misc!Z14,misc!AN14)</f>
        <v>0.86874999999999991</v>
      </c>
      <c r="K34" s="92">
        <f>IF($C$2=25,misc!AA14,misc!AO14)</f>
        <v>0.89</v>
      </c>
      <c r="L34" s="92">
        <f>IF($C$2=25,misc!AB14,misc!AP14)</f>
        <v>0.83645000000000014</v>
      </c>
      <c r="M34" s="92">
        <f>IF($C$2=25,misc!AC14,misc!AQ14)</f>
        <v>0.78289999999999993</v>
      </c>
      <c r="N34" s="92">
        <f>IF($C$2=25,misc!AD14,misc!AR14)</f>
        <v>0.72934999999999972</v>
      </c>
      <c r="O34" s="92">
        <f>IF($C$2=25,misc!AE14,misc!AS14)</f>
        <v>0.67579999999999985</v>
      </c>
      <c r="P34" s="92">
        <f>IF($C$2=25,misc!AF14,misc!AT14)</f>
        <v>0.62224999999999997</v>
      </c>
    </row>
    <row r="35" spans="3:16" x14ac:dyDescent="0.25">
      <c r="C35" t="s">
        <v>5088</v>
      </c>
      <c r="E35" s="92">
        <f>IF($C$2=25,misc!U15,misc!AI15)</f>
        <v>0.89400000000000002</v>
      </c>
      <c r="F35" s="92">
        <f>IF($C$2=25,misc!V15,misc!AJ15)</f>
        <v>0.88650000000000007</v>
      </c>
      <c r="G35" s="92">
        <f>IF($C$2=25,misc!W15,misc!AK15)</f>
        <v>0.879</v>
      </c>
      <c r="H35" s="92">
        <f>IF($C$2=25,misc!X15,misc!AL15)</f>
        <v>0.86850000000000005</v>
      </c>
      <c r="I35" s="92">
        <f>IF($C$2=25,misc!Y15,misc!AM15)</f>
        <v>0.85799999999999998</v>
      </c>
      <c r="J35" s="92">
        <f>IF($C$2=25,misc!Z15,misc!AN15)</f>
        <v>0.874</v>
      </c>
      <c r="K35" s="92">
        <f>IF($C$2=25,misc!AA15,misc!AO15)</f>
        <v>0.89</v>
      </c>
      <c r="L35" s="92">
        <f>IF($C$2=25,misc!AB15,misc!AP15)</f>
        <v>0.85119999999999996</v>
      </c>
      <c r="M35" s="92">
        <f>IF($C$2=25,misc!AC15,misc!AQ15)</f>
        <v>0.8123999999999999</v>
      </c>
      <c r="N35" s="92">
        <f>IF($C$2=25,misc!AD15,misc!AR15)</f>
        <v>0.77359999999999984</v>
      </c>
      <c r="O35" s="92">
        <f>IF($C$2=25,misc!AE15,misc!AS15)</f>
        <v>0.73479999999999979</v>
      </c>
      <c r="P35" s="92">
        <f>IF($C$2=25,misc!AF15,misc!AT15)</f>
        <v>0.69599999999999995</v>
      </c>
    </row>
    <row r="36" spans="3:16" x14ac:dyDescent="0.25">
      <c r="C36" t="s">
        <v>2273</v>
      </c>
      <c r="E36" s="92">
        <f>IF($C$2=25,misc!U16,misc!AI16)</f>
        <v>0.90100000000000002</v>
      </c>
      <c r="F36" s="92">
        <f>IF($C$2=25,misc!V16,misc!AJ16)</f>
        <v>0.89</v>
      </c>
      <c r="G36" s="92">
        <f>IF($C$2=25,misc!W16,misc!AK16)</f>
        <v>0.879</v>
      </c>
      <c r="H36" s="92">
        <f>IF($C$2=25,misc!X16,misc!AL16)</f>
        <v>0.86850000000000005</v>
      </c>
      <c r="I36" s="92">
        <f>IF($C$2=25,misc!Y16,misc!AM16)</f>
        <v>0.85799999999999998</v>
      </c>
      <c r="J36" s="92">
        <f>IF($C$2=25,misc!Z16,misc!AN16)</f>
        <v>0.874</v>
      </c>
      <c r="K36" s="92">
        <f>IF($C$2=25,misc!AA16,misc!AO16)</f>
        <v>0.89</v>
      </c>
      <c r="L36" s="92">
        <f>IF($C$2=25,misc!AB16,misc!AP16)</f>
        <v>0.85860000000000003</v>
      </c>
      <c r="M36" s="92">
        <f>IF($C$2=25,misc!AC16,misc!AQ16)</f>
        <v>0.82720000000000005</v>
      </c>
      <c r="N36" s="92">
        <f>IF($C$2=25,misc!AD16,misc!AR16)</f>
        <v>0.79580000000000006</v>
      </c>
      <c r="O36" s="92">
        <f>IF($C$2=25,misc!AE16,misc!AS16)</f>
        <v>0.76440000000000008</v>
      </c>
      <c r="P36" s="92">
        <f>IF($C$2=25,misc!AF16,misc!AT16)</f>
        <v>0.73299999999999998</v>
      </c>
    </row>
    <row r="37" spans="3:16" x14ac:dyDescent="0.25">
      <c r="C37" t="s">
        <v>3730</v>
      </c>
      <c r="E37" s="92">
        <f>IF($C$2=25,misc!U17,misc!AI17)</f>
        <v>0.7724039633086085</v>
      </c>
      <c r="F37" s="92">
        <f>IF($C$2=25,misc!V17,misc!AJ17)</f>
        <v>0.79750142153712067</v>
      </c>
      <c r="G37" s="92">
        <f>IF($C$2=25,misc!W17,misc!AK17)</f>
        <v>0.82259887976563284</v>
      </c>
      <c r="H37" s="92">
        <f>IF($C$2=25,misc!X17,misc!AL17)</f>
        <v>0.77486011512236863</v>
      </c>
      <c r="I37" s="92">
        <f>IF($C$2=25,misc!Y17,misc!AM17)</f>
        <v>0.72712135047910442</v>
      </c>
      <c r="J37" s="92">
        <f>IF($C$2=25,misc!Z17,misc!AN17)</f>
        <v>0.79507732791389651</v>
      </c>
      <c r="K37" s="92">
        <f>IF($C$2=25,misc!AA17,misc!AO17)</f>
        <v>0.86303330534868861</v>
      </c>
      <c r="L37" s="92">
        <f>IF($C$2=25,misc!AB17,misc!AP17)</f>
        <v>0.71922664427895089</v>
      </c>
      <c r="M37" s="92">
        <f>IF($C$2=25,misc!AC17,misc!AQ17)</f>
        <v>0.57541998320921317</v>
      </c>
      <c r="N37" s="92">
        <f>IF($C$2=25,misc!AD17,misc!AR17)</f>
        <v>0.43161332213947545</v>
      </c>
      <c r="O37" s="92">
        <f>IF($C$2=25,misc!AE17,misc!AS17)</f>
        <v>0.28780666106973773</v>
      </c>
      <c r="P37" s="92">
        <f>IF($C$2=25,misc!AF17,misc!AT17)</f>
        <v>0.14399999999999999</v>
      </c>
    </row>
    <row r="38" spans="3:16" x14ac:dyDescent="0.25">
      <c r="C38" t="s">
        <v>2119</v>
      </c>
      <c r="E38" s="92">
        <f>IF($C$2=25,misc!U18,misc!AI18)</f>
        <v>0.50808542614523622</v>
      </c>
      <c r="F38" s="92">
        <f>IF($C$2=25,misc!V18,misc!AJ18)</f>
        <v>0.52136584004877395</v>
      </c>
      <c r="G38" s="92">
        <f>IF($C$2=25,misc!W18,misc!AK18)</f>
        <v>0.53464625395231169</v>
      </c>
      <c r="H38" s="92">
        <f>IF($C$2=25,misc!X18,misc!AL18)</f>
        <v>0.52463421830816248</v>
      </c>
      <c r="I38" s="92">
        <f>IF($C$2=25,misc!Y18,misc!AM18)</f>
        <v>0.51462218266401338</v>
      </c>
      <c r="J38" s="92">
        <f>IF($C$2=25,misc!Z18,misc!AN18)</f>
        <v>0.52965938625731068</v>
      </c>
      <c r="K38" s="92">
        <f>IF($C$2=25,misc!AA18,misc!AO18)</f>
        <v>0.54469658985060787</v>
      </c>
      <c r="L38" s="92">
        <f>IF($C$2=25,misc!AB18,misc!AP18)</f>
        <v>0.52172491439930901</v>
      </c>
      <c r="M38" s="92">
        <f>IF($C$2=25,misc!AC18,misc!AQ18)</f>
        <v>0.4987532389480101</v>
      </c>
      <c r="N38" s="92">
        <f>IF($C$2=25,misc!AD18,misc!AR18)</f>
        <v>0.47578156349671119</v>
      </c>
      <c r="O38" s="92">
        <f>IF($C$2=25,misc!AE18,misc!AS18)</f>
        <v>0.45280988804541228</v>
      </c>
      <c r="P38" s="92">
        <f>IF($C$2=25,misc!AF18,misc!AT18)</f>
        <v>0.42983821259411337</v>
      </c>
    </row>
    <row r="39" spans="3:16" x14ac:dyDescent="0.25">
      <c r="C39" t="s">
        <v>2153</v>
      </c>
      <c r="E39" s="92">
        <f>IF($C$2=25,misc!U19,misc!AI19)</f>
        <v>0.36439596011147751</v>
      </c>
      <c r="F39" s="92">
        <f>IF($C$2=25,misc!V19,misc!AJ19)</f>
        <v>0.37392059696589919</v>
      </c>
      <c r="G39" s="92">
        <f>IF($C$2=25,misc!W19,misc!AK19)</f>
        <v>0.38344523382032081</v>
      </c>
      <c r="H39" s="92">
        <f>IF($C$2=25,misc!X19,misc!AL19)</f>
        <v>0.37626465915023138</v>
      </c>
      <c r="I39" s="92">
        <f>IF($C$2=25,misc!Y19,misc!AM19)</f>
        <v>0.36908408448014196</v>
      </c>
      <c r="J39" s="92">
        <f>IF($C$2=25,misc!Z19,misc!AN19)</f>
        <v>0.37986868084682657</v>
      </c>
      <c r="K39" s="92">
        <f>IF($C$2=25,misc!AA19,misc!AO19)</f>
        <v>0.39065327721351117</v>
      </c>
      <c r="L39" s="92">
        <f>IF($C$2=25,misc!AB19,misc!AP19)</f>
        <v>0.37417812303529918</v>
      </c>
      <c r="M39" s="92">
        <f>IF($C$2=25,misc!AC19,misc!AQ19)</f>
        <v>0.35770296885708719</v>
      </c>
      <c r="N39" s="92">
        <f>IF($C$2=25,misc!AD19,misc!AR19)</f>
        <v>0.3412278146788752</v>
      </c>
      <c r="O39" s="92">
        <f>IF($C$2=25,misc!AE19,misc!AS19)</f>
        <v>0.3247526605006632</v>
      </c>
      <c r="P39" s="92">
        <f>IF($C$2=25,misc!AF19,misc!AT19)</f>
        <v>0.3082775063224511</v>
      </c>
    </row>
    <row r="40" spans="3:16" x14ac:dyDescent="0.25">
      <c r="C40" t="s">
        <v>2109</v>
      </c>
      <c r="E40" s="92">
        <f>IF($C$2=25,misc!U20,misc!AI20)</f>
        <v>0.86035735395693558</v>
      </c>
      <c r="F40" s="92">
        <f>IF($C$2=25,misc!V20,misc!AJ20)</f>
        <v>0.88845422376818506</v>
      </c>
      <c r="G40" s="92">
        <f>IF($C$2=25,misc!W20,misc!AK20)</f>
        <v>0.91655109357943454</v>
      </c>
      <c r="H40" s="92">
        <f>IF($C$2=25,misc!X20,misc!AL20)</f>
        <v>0.92141545041207906</v>
      </c>
      <c r="I40" s="92">
        <f>IF($C$2=25,misc!Y20,misc!AM20)</f>
        <v>0.92627980724472359</v>
      </c>
      <c r="J40" s="92">
        <f>IF($C$2=25,misc!Z20,misc!AN20)</f>
        <v>0.91906618301364429</v>
      </c>
      <c r="K40" s="92">
        <f>IF($C$2=25,misc!AA20,misc!AO20)</f>
        <v>0.91185255878256499</v>
      </c>
      <c r="L40" s="92">
        <f>IF($C$2=25,misc!AB20,misc!AP20)</f>
        <v>0.91955797078363211</v>
      </c>
      <c r="M40" s="92">
        <f>IF($C$2=25,misc!AC20,misc!AQ20)</f>
        <v>0.92726338278469922</v>
      </c>
      <c r="N40" s="92">
        <f>IF($C$2=25,misc!AD20,misc!AR20)</f>
        <v>0.93496879478576633</v>
      </c>
      <c r="O40" s="92">
        <f>IF($C$2=25,misc!AE20,misc!AS20)</f>
        <v>0.94267420678683345</v>
      </c>
      <c r="P40" s="92">
        <f>IF($C$2=25,misc!AF20,misc!AT20)</f>
        <v>0.95037961878790056</v>
      </c>
    </row>
    <row r="41" spans="3:16" x14ac:dyDescent="0.25">
      <c r="C41" t="s">
        <v>2337</v>
      </c>
      <c r="E41" s="92">
        <f>IF($C$2=25,misc!U21,misc!AI21)</f>
        <v>0.7760796336578174</v>
      </c>
      <c r="F41" s="92">
        <f>IF($C$2=25,misc!V21,misc!AJ21)</f>
        <v>0.79410595910163018</v>
      </c>
      <c r="G41" s="92">
        <f>IF($C$2=25,misc!W21,misc!AK21)</f>
        <v>0.81213228454544306</v>
      </c>
      <c r="H41" s="92">
        <f>IF($C$2=25,misc!X21,misc!AL21)</f>
        <v>0.81927788031425353</v>
      </c>
      <c r="I41" s="92">
        <f>IF($C$2=25,misc!Y21,misc!AM21)</f>
        <v>0.82642347608306399</v>
      </c>
      <c r="J41" s="92">
        <f>IF($C$2=25,misc!Z21,misc!AN21)</f>
        <v>0.81498790039485203</v>
      </c>
      <c r="K41" s="92">
        <f>IF($C$2=25,misc!AA21,misc!AO21)</f>
        <v>0.80355232470664006</v>
      </c>
      <c r="L41" s="92">
        <f>IF($C$2=25,misc!AB21,misc!AP21)</f>
        <v>0.81956505086438813</v>
      </c>
      <c r="M41" s="92">
        <f>IF($C$2=25,misc!AC21,misc!AQ21)</f>
        <v>0.8355777770221362</v>
      </c>
      <c r="N41" s="92">
        <f>IF($C$2=25,misc!AD21,misc!AR21)</f>
        <v>0.85159050317988427</v>
      </c>
      <c r="O41" s="92">
        <f>IF($C$2=25,misc!AE21,misc!AS21)</f>
        <v>0.86760322933763234</v>
      </c>
      <c r="P41" s="92">
        <f>IF($C$2=25,misc!AF21,misc!AT21)</f>
        <v>0.88361595549538019</v>
      </c>
    </row>
    <row r="42" spans="3:16" x14ac:dyDescent="0.25">
      <c r="C42" t="s">
        <v>2668</v>
      </c>
      <c r="E42" s="92">
        <f>IF($C$2=25,misc!U22,misc!AI22)</f>
        <v>0.74993508538984277</v>
      </c>
      <c r="F42" s="92">
        <f>IF($C$2=25,misc!V22,misc!AJ22)</f>
        <v>0.76621477432747476</v>
      </c>
      <c r="G42" s="92">
        <f>IF($C$2=25,misc!W22,misc!AK22)</f>
        <v>0.78249446326510674</v>
      </c>
      <c r="H42" s="92">
        <f>IF($C$2=25,misc!X22,misc!AL22)</f>
        <v>0.78556571387656016</v>
      </c>
      <c r="I42" s="92">
        <f>IF($C$2=25,misc!Y22,misc!AM22)</f>
        <v>0.78863696448801368</v>
      </c>
      <c r="J42" s="92">
        <f>IF($C$2=25,misc!Z22,misc!AN22)</f>
        <v>0.77725397013863851</v>
      </c>
      <c r="K42" s="92">
        <f>IF($C$2=25,misc!AA22,misc!AO22)</f>
        <v>0.76587097578926322</v>
      </c>
      <c r="L42" s="92">
        <f>IF($C$2=25,misc!AB22,misc!AP22)</f>
        <v>0.78423035140973241</v>
      </c>
      <c r="M42" s="92">
        <f>IF($C$2=25,misc!AC22,misc!AQ22)</f>
        <v>0.80258972703020159</v>
      </c>
      <c r="N42" s="92">
        <f>IF($C$2=25,misc!AD22,misc!AR22)</f>
        <v>0.82094910265067078</v>
      </c>
      <c r="O42" s="92">
        <f>IF($C$2=25,misc!AE22,misc!AS22)</f>
        <v>0.83930847827113997</v>
      </c>
      <c r="P42" s="92">
        <f>IF($C$2=25,misc!AF22,misc!AT22)</f>
        <v>0.85766785389160938</v>
      </c>
    </row>
    <row r="43" spans="3:16" x14ac:dyDescent="0.25">
      <c r="C43" t="s">
        <v>2730</v>
      </c>
      <c r="E43" s="92">
        <f>IF($C$2=25,misc!U23,misc!AI23)</f>
        <v>0.93356208910726446</v>
      </c>
      <c r="F43" s="92">
        <f>IF($C$2=25,misc!V23,misc!AJ23)</f>
        <v>0.93542040714074237</v>
      </c>
      <c r="G43" s="92">
        <f>IF($C$2=25,misc!W23,misc!AK23)</f>
        <v>0.93727872517422017</v>
      </c>
      <c r="H43" s="92">
        <f>IF($C$2=25,misc!X23,misc!AL23)</f>
        <v>0.93803958722410496</v>
      </c>
      <c r="I43" s="92">
        <f>IF($C$2=25,misc!Y23,misc!AM23)</f>
        <v>0.93880044927398987</v>
      </c>
      <c r="J43" s="92">
        <f>IF($C$2=25,misc!Z23,misc!AN23)</f>
        <v>0.93205531633495187</v>
      </c>
      <c r="K43" s="92">
        <f>IF($C$2=25,misc!AA23,misc!AO23)</f>
        <v>0.92531018339591387</v>
      </c>
      <c r="L43" s="92">
        <f>IF($C$2=25,misc!AB23,misc!AP23)</f>
        <v>0.93233873256863709</v>
      </c>
      <c r="M43" s="92">
        <f>IF($C$2=25,misc!AC23,misc!AQ23)</f>
        <v>0.9393672817413603</v>
      </c>
      <c r="N43" s="92">
        <f>IF($C$2=25,misc!AD23,misc!AR23)</f>
        <v>0.94639583091408352</v>
      </c>
      <c r="O43" s="92">
        <f>IF($C$2=25,misc!AE23,misc!AS23)</f>
        <v>0.95342438008680674</v>
      </c>
      <c r="P43" s="92">
        <f>IF($C$2=25,misc!AF23,misc!AT23)</f>
        <v>0.96045292925952974</v>
      </c>
    </row>
    <row r="44" spans="3:16" x14ac:dyDescent="0.25">
      <c r="C44" t="s">
        <v>2126</v>
      </c>
      <c r="E44" s="92">
        <f>IF($C$2=25,misc!U24,misc!AI24)</f>
        <v>0.84405545915455138</v>
      </c>
      <c r="F44" s="92">
        <f>IF($C$2=25,misc!V24,misc!AJ24)</f>
        <v>0.85378805932691004</v>
      </c>
      <c r="G44" s="92">
        <f>IF($C$2=25,misc!W24,misc!AK24)</f>
        <v>0.86352065949926871</v>
      </c>
      <c r="H44" s="92">
        <f>IF($C$2=25,misc!X24,misc!AL24)</f>
        <v>0.86634980076266022</v>
      </c>
      <c r="I44" s="92">
        <f>IF($C$2=25,misc!Y24,misc!AM24)</f>
        <v>0.86917894202605173</v>
      </c>
      <c r="J44" s="92">
        <f>IF($C$2=25,misc!Z24,misc!AN24)</f>
        <v>0.85956321379360601</v>
      </c>
      <c r="K44" s="92">
        <f>IF($C$2=25,misc!AA24,misc!AO24)</f>
        <v>0.84994748556116018</v>
      </c>
      <c r="L44" s="92">
        <f>IF($C$2=25,misc!AB24,misc!AP24)</f>
        <v>0.86140444290247919</v>
      </c>
      <c r="M44" s="92">
        <f>IF($C$2=25,misc!AC24,misc!AQ24)</f>
        <v>0.87286140024379821</v>
      </c>
      <c r="N44" s="92">
        <f>IF($C$2=25,misc!AD24,misc!AR24)</f>
        <v>0.88431835758511723</v>
      </c>
      <c r="O44" s="92">
        <f>IF($C$2=25,misc!AE24,misc!AS24)</f>
        <v>0.89577531492643625</v>
      </c>
      <c r="P44" s="92">
        <f>IF($C$2=25,misc!AF24,misc!AT24)</f>
        <v>0.90723227226775538</v>
      </c>
    </row>
    <row r="45" spans="3:16" x14ac:dyDescent="0.25">
      <c r="C45" t="s">
        <v>2122</v>
      </c>
      <c r="E45" s="92">
        <f>IF($C$2=25,misc!U25,misc!AI25)</f>
        <v>0.81237441831218216</v>
      </c>
      <c r="F45" s="92">
        <f>IF($C$2=25,misc!V25,misc!AJ25)</f>
        <v>0.83458266364683165</v>
      </c>
      <c r="G45" s="92">
        <f>IF($C$2=25,misc!W25,misc!AK25)</f>
        <v>0.85679090898148114</v>
      </c>
      <c r="H45" s="92">
        <f>IF($C$2=25,misc!X25,misc!AL25)</f>
        <v>0.84024564289456083</v>
      </c>
      <c r="I45" s="92">
        <f>IF($C$2=25,misc!Y25,misc!AM25)</f>
        <v>0.82370037680764052</v>
      </c>
      <c r="J45" s="92">
        <f>IF($C$2=25,misc!Z25,misc!AN25)</f>
        <v>0.80688071641969916</v>
      </c>
      <c r="K45" s="92">
        <f>IF($C$2=25,misc!AA25,misc!AO25)</f>
        <v>0.7900610560317578</v>
      </c>
      <c r="L45" s="92">
        <f>IF($C$2=25,misc!AB25,misc!AP25)</f>
        <v>0.80257508455656523</v>
      </c>
      <c r="M45" s="92">
        <f>IF($C$2=25,misc!AC25,misc!AQ25)</f>
        <v>0.81508911308137266</v>
      </c>
      <c r="N45" s="92">
        <f>IF($C$2=25,misc!AD25,misc!AR25)</f>
        <v>0.82760314160618009</v>
      </c>
      <c r="O45" s="92">
        <f>IF($C$2=25,misc!AE25,misc!AS25)</f>
        <v>0.84011717013098752</v>
      </c>
      <c r="P45" s="92">
        <f>IF($C$2=25,misc!AF25,misc!AT25)</f>
        <v>0.85263119865579484</v>
      </c>
    </row>
    <row r="46" spans="3:16" x14ac:dyDescent="0.25">
      <c r="C46" t="s">
        <v>2229</v>
      </c>
      <c r="E46" s="92">
        <f>IF($C$2=25,misc!U26,misc!AI26)</f>
        <v>0.93171659158246634</v>
      </c>
      <c r="F46" s="92">
        <f>IF($C$2=25,misc!V26,misc!AJ26)</f>
        <v>0.92982721151899872</v>
      </c>
      <c r="G46" s="92">
        <f>IF($C$2=25,misc!W26,misc!AK26)</f>
        <v>0.9279378314555311</v>
      </c>
      <c r="H46" s="92">
        <f>IF($C$2=25,misc!X26,misc!AL26)</f>
        <v>0.93426748239376611</v>
      </c>
      <c r="I46" s="92">
        <f>IF($C$2=25,misc!Y26,misc!AM26)</f>
        <v>0.94059713333200112</v>
      </c>
      <c r="J46" s="92">
        <f>IF($C$2=25,misc!Z26,misc!AN26)</f>
        <v>0.93177611621028944</v>
      </c>
      <c r="K46" s="92">
        <f>IF($C$2=25,misc!AA26,misc!AO26)</f>
        <v>0.92295509908857776</v>
      </c>
      <c r="L46" s="92">
        <f>IF($C$2=25,misc!AB26,misc!AP26)</f>
        <v>0.92509715629415346</v>
      </c>
      <c r="M46" s="92">
        <f>IF($C$2=25,misc!AC26,misc!AQ26)</f>
        <v>0.92723921349972915</v>
      </c>
      <c r="N46" s="92">
        <f>IF($C$2=25,misc!AD26,misc!AR26)</f>
        <v>0.92938127070530485</v>
      </c>
      <c r="O46" s="92">
        <f>IF($C$2=25,misc!AE26,misc!AS26)</f>
        <v>0.93152332791088055</v>
      </c>
      <c r="P46" s="92">
        <f>IF($C$2=25,misc!AF26,misc!AT26)</f>
        <v>0.93366538511645647</v>
      </c>
    </row>
    <row r="47" spans="3:16" x14ac:dyDescent="0.25">
      <c r="C47" t="s">
        <v>2525</v>
      </c>
      <c r="E47" s="92">
        <f>IF($C$2=25,misc!U27,misc!AI27)</f>
        <v>0.93417725494886394</v>
      </c>
      <c r="F47" s="92">
        <f>IF($C$2=25,misc!V27,misc!AJ27)</f>
        <v>0.93953702885460977</v>
      </c>
      <c r="G47" s="92">
        <f>IF($C$2=25,misc!W27,misc!AK27)</f>
        <v>0.94489680276035559</v>
      </c>
      <c r="H47" s="92">
        <f>IF($C$2=25,misc!X27,misc!AL27)</f>
        <v>0.94420958116215314</v>
      </c>
      <c r="I47" s="92">
        <f>IF($C$2=25,misc!Y27,misc!AM27)</f>
        <v>0.94352235956395081</v>
      </c>
      <c r="J47" s="92">
        <f>IF($C$2=25,misc!Z27,misc!AN27)</f>
        <v>0.94551881178594521</v>
      </c>
      <c r="K47" s="92">
        <f>IF($C$2=25,misc!AA27,misc!AO27)</f>
        <v>0.94751526400793951</v>
      </c>
      <c r="L47" s="92">
        <f>IF($C$2=25,misc!AB27,misc!AP27)</f>
        <v>0.93432127731937176</v>
      </c>
      <c r="M47" s="92">
        <f>IF($C$2=25,misc!AC27,misc!AQ27)</f>
        <v>0.92112729063080401</v>
      </c>
      <c r="N47" s="92">
        <f>IF($C$2=25,misc!AD27,misc!AR27)</f>
        <v>0.90793330394223626</v>
      </c>
      <c r="O47" s="92">
        <f>IF($C$2=25,misc!AE27,misc!AS27)</f>
        <v>0.89473931725366851</v>
      </c>
      <c r="P47" s="92">
        <f>IF($C$2=25,misc!AF27,misc!AT27)</f>
        <v>0.88154533056510087</v>
      </c>
    </row>
    <row r="48" spans="3:16" x14ac:dyDescent="0.25">
      <c r="C48" t="s">
        <v>3195</v>
      </c>
      <c r="E48" s="92">
        <f>IF($C$2=25,misc!U28,misc!AI28)</f>
        <v>0.68780333538830307</v>
      </c>
      <c r="F48" s="92">
        <f>IF($C$2=25,misc!V28,misc!AJ28)</f>
        <v>0.70728773218306451</v>
      </c>
      <c r="G48" s="92">
        <f>IF($C$2=25,misc!W28,misc!AK28)</f>
        <v>0.72677212897782595</v>
      </c>
      <c r="H48" s="92">
        <f>IF($C$2=25,misc!X28,misc!AL28)</f>
        <v>0.72091463332629768</v>
      </c>
      <c r="I48" s="92">
        <f>IF($C$2=25,misc!Y28,misc!AM28)</f>
        <v>0.71505713767476942</v>
      </c>
      <c r="J48" s="92">
        <f>IF($C$2=25,misc!Z28,misc!AN28)</f>
        <v>0.68678495655552108</v>
      </c>
      <c r="K48" s="92">
        <f>IF($C$2=25,misc!AA28,misc!AO28)</f>
        <v>0.65851277543627273</v>
      </c>
      <c r="L48" s="92">
        <f>IF($C$2=25,misc!AB28,misc!AP28)</f>
        <v>0.68894203468715276</v>
      </c>
      <c r="M48" s="92">
        <f>IF($C$2=25,misc!AC28,misc!AQ28)</f>
        <v>0.71937129393803279</v>
      </c>
      <c r="N48" s="92">
        <f>IF($C$2=25,misc!AD28,misc!AR28)</f>
        <v>0.74980055318891281</v>
      </c>
      <c r="O48" s="92">
        <f>IF($C$2=25,misc!AE28,misc!AS28)</f>
        <v>0.78022981243979284</v>
      </c>
      <c r="P48" s="92">
        <f>IF($C$2=25,misc!AF28,misc!AT28)</f>
        <v>0.81065907169067308</v>
      </c>
    </row>
    <row r="49" spans="2:16" x14ac:dyDescent="0.25">
      <c r="C49" t="s">
        <v>2140</v>
      </c>
      <c r="E49" s="92">
        <f>IF($C$2=25,misc!U29,misc!AI29)</f>
        <v>0.77854029702421501</v>
      </c>
      <c r="F49" s="92">
        <f>IF($C$2=25,misc!V29,misc!AJ29)</f>
        <v>0.79236174105596691</v>
      </c>
      <c r="G49" s="92">
        <f>IF($C$2=25,misc!W29,misc!AK29)</f>
        <v>0.80618318508771891</v>
      </c>
      <c r="H49" s="92">
        <f>IF($C$2=25,misc!X29,misc!AL29)</f>
        <v>0.80202811428072351</v>
      </c>
      <c r="I49" s="92">
        <f>IF($C$2=25,misc!Y29,misc!AM29)</f>
        <v>0.79787304347372801</v>
      </c>
      <c r="J49" s="92">
        <f>IF($C$2=25,misc!Z29,misc!AN29)</f>
        <v>0.77781790021672426</v>
      </c>
      <c r="K49" s="92">
        <f>IF($C$2=25,misc!AA29,misc!AO29)</f>
        <v>0.75776275695972062</v>
      </c>
      <c r="L49" s="92">
        <f>IF($C$2=25,misc!AB29,misc!AP29)</f>
        <v>0.77934804431009863</v>
      </c>
      <c r="M49" s="92">
        <f>IF($C$2=25,misc!AC29,misc!AQ29)</f>
        <v>0.80093333166047664</v>
      </c>
      <c r="N49" s="92">
        <f>IF($C$2=25,misc!AD29,misc!AR29)</f>
        <v>0.82251861901085466</v>
      </c>
      <c r="O49" s="92">
        <f>IF($C$2=25,misc!AE29,misc!AS29)</f>
        <v>0.84410390636123267</v>
      </c>
      <c r="P49" s="92">
        <f>IF($C$2=25,misc!AF29,misc!AT29)</f>
        <v>0.86568919371161046</v>
      </c>
    </row>
    <row r="50" spans="2:16" x14ac:dyDescent="0.25">
      <c r="C50" t="s">
        <v>5135</v>
      </c>
      <c r="E50" s="92">
        <f>IF($C$2=25,misc!U30,misc!AI30)</f>
        <v>1</v>
      </c>
      <c r="F50" s="92">
        <f>IF($C$2=25,misc!V30,misc!AJ30)</f>
        <v>1</v>
      </c>
      <c r="G50" s="92">
        <f>IF($C$2=25,misc!W30,misc!AK30)</f>
        <v>1</v>
      </c>
      <c r="H50" s="92">
        <f>IF($C$2=25,misc!X30,misc!AL30)</f>
        <v>1</v>
      </c>
      <c r="I50" s="92">
        <f>IF($C$2=25,misc!Y30,misc!AM30)</f>
        <v>1</v>
      </c>
      <c r="J50" s="92">
        <f>IF($C$2=25,misc!Z30,misc!AN30)</f>
        <v>1</v>
      </c>
      <c r="K50" s="92">
        <f>IF($C$2=25,misc!AA30,misc!AO30)</f>
        <v>1</v>
      </c>
      <c r="L50" s="92">
        <f>IF($C$2=25,misc!AB30,misc!AP30)</f>
        <v>1</v>
      </c>
      <c r="M50" s="92">
        <f>IF($C$2=25,misc!AC30,misc!AQ30)</f>
        <v>1</v>
      </c>
      <c r="N50" s="92">
        <f>IF($C$2=25,misc!AD30,misc!AR30)</f>
        <v>1</v>
      </c>
      <c r="O50" s="92">
        <f>IF($C$2=25,misc!AE30,misc!AS30)</f>
        <v>1</v>
      </c>
      <c r="P50" s="92">
        <f>IF($C$2=25,misc!AF30,misc!AT30)</f>
        <v>1</v>
      </c>
    </row>
    <row r="54" spans="2:16" x14ac:dyDescent="0.25">
      <c r="B54" s="98"/>
      <c r="C54" s="90" t="s">
        <v>5207</v>
      </c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</row>
    <row r="55" spans="2:16" x14ac:dyDescent="0.25">
      <c r="C55" s="18" t="s">
        <v>5206</v>
      </c>
      <c r="D55" s="18" t="s">
        <v>5208</v>
      </c>
      <c r="E55" s="18">
        <v>2024</v>
      </c>
      <c r="F55" s="18">
        <v>2025</v>
      </c>
      <c r="G55" s="18">
        <v>2026</v>
      </c>
      <c r="H55" s="18">
        <v>2027</v>
      </c>
      <c r="I55" s="18">
        <v>2028</v>
      </c>
      <c r="J55" s="18">
        <v>2029</v>
      </c>
      <c r="K55" s="18">
        <v>2030</v>
      </c>
      <c r="L55" s="18">
        <v>2031</v>
      </c>
      <c r="M55" s="18">
        <v>2032</v>
      </c>
      <c r="N55" s="18">
        <v>2033</v>
      </c>
      <c r="O55" s="18">
        <v>2034</v>
      </c>
      <c r="P55" s="18">
        <v>2035</v>
      </c>
    </row>
    <row r="56" spans="2:16" x14ac:dyDescent="0.25">
      <c r="C56" t="s">
        <v>5209</v>
      </c>
      <c r="D56" t="s">
        <v>95</v>
      </c>
      <c r="E56" s="196"/>
      <c r="F56" s="196"/>
      <c r="G56" s="196"/>
      <c r="H56" s="196"/>
      <c r="I56" s="196"/>
      <c r="J56" s="196"/>
      <c r="K56" s="196"/>
      <c r="L56" s="196"/>
      <c r="M56" s="196"/>
      <c r="N56" s="196"/>
      <c r="O56" s="196"/>
      <c r="P56" s="196"/>
    </row>
    <row r="57" spans="2:16" x14ac:dyDescent="0.25">
      <c r="C57" t="s">
        <v>2174</v>
      </c>
      <c r="D57" t="s">
        <v>95</v>
      </c>
      <c r="E57" s="196"/>
      <c r="F57" s="196"/>
      <c r="G57" s="196"/>
      <c r="H57" s="196"/>
      <c r="I57" s="196"/>
      <c r="J57" s="196"/>
      <c r="K57" s="196"/>
      <c r="L57" s="196"/>
      <c r="M57" s="196"/>
      <c r="N57" s="196"/>
      <c r="O57" s="196"/>
      <c r="P57" s="196"/>
    </row>
    <row r="58" spans="2:16" x14ac:dyDescent="0.25">
      <c r="C58" t="s">
        <v>2377</v>
      </c>
      <c r="D58" t="s">
        <v>95</v>
      </c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196"/>
      <c r="P58" s="196"/>
    </row>
    <row r="59" spans="2:16" x14ac:dyDescent="0.25">
      <c r="C59" t="s">
        <v>3455</v>
      </c>
      <c r="D59" t="s">
        <v>95</v>
      </c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</row>
    <row r="60" spans="2:16" x14ac:dyDescent="0.25">
      <c r="C60" t="s">
        <v>3408</v>
      </c>
      <c r="D60" t="s">
        <v>95</v>
      </c>
      <c r="E60" s="196"/>
      <c r="F60" s="196"/>
      <c r="G60" s="196"/>
      <c r="H60" s="196"/>
      <c r="I60" s="196"/>
      <c r="J60" s="196"/>
      <c r="K60" s="196"/>
      <c r="L60" s="196"/>
      <c r="M60" s="196"/>
      <c r="N60" s="196"/>
      <c r="O60" s="196"/>
      <c r="P60" s="196"/>
    </row>
    <row r="61" spans="2:16" x14ac:dyDescent="0.25">
      <c r="C61" t="s">
        <v>2291</v>
      </c>
      <c r="D61" t="s">
        <v>95</v>
      </c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</row>
    <row r="62" spans="2:16" x14ac:dyDescent="0.25">
      <c r="C62" t="s">
        <v>4650</v>
      </c>
      <c r="D62" t="s">
        <v>95</v>
      </c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</row>
    <row r="63" spans="2:16" x14ac:dyDescent="0.25">
      <c r="C63" t="s">
        <v>2098</v>
      </c>
      <c r="D63" t="s">
        <v>95</v>
      </c>
      <c r="E63" s="196"/>
      <c r="F63" s="196"/>
      <c r="G63" s="196"/>
      <c r="H63" s="196"/>
      <c r="I63" s="196"/>
      <c r="J63" s="196"/>
      <c r="K63" s="196"/>
      <c r="L63" s="196"/>
      <c r="M63" s="196"/>
      <c r="N63" s="196"/>
      <c r="O63" s="196"/>
      <c r="P63" s="196"/>
    </row>
    <row r="64" spans="2:16" x14ac:dyDescent="0.25">
      <c r="C64" t="s">
        <v>4792</v>
      </c>
      <c r="D64" t="s">
        <v>95</v>
      </c>
      <c r="E64" s="196"/>
      <c r="F64" s="196"/>
      <c r="G64" s="196"/>
      <c r="H64" s="196"/>
      <c r="I64" s="196"/>
      <c r="J64" s="196"/>
      <c r="K64" s="196"/>
      <c r="L64" s="196"/>
      <c r="M64" s="196"/>
      <c r="N64" s="196"/>
      <c r="O64" s="196"/>
      <c r="P64" s="196"/>
    </row>
    <row r="65" spans="3:16" x14ac:dyDescent="0.25">
      <c r="C65" t="s">
        <v>5073</v>
      </c>
      <c r="D65" t="s">
        <v>95</v>
      </c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</row>
    <row r="66" spans="3:16" x14ac:dyDescent="0.25">
      <c r="C66" t="s">
        <v>5077</v>
      </c>
      <c r="D66" t="s">
        <v>95</v>
      </c>
      <c r="E66" s="196"/>
      <c r="F66" s="196"/>
      <c r="G66" s="196"/>
      <c r="H66" s="196"/>
      <c r="I66" s="196"/>
      <c r="J66" s="196"/>
      <c r="K66" s="196"/>
      <c r="L66" s="196"/>
      <c r="M66" s="196"/>
      <c r="N66" s="196"/>
      <c r="O66" s="196"/>
      <c r="P66" s="196"/>
    </row>
    <row r="67" spans="3:16" x14ac:dyDescent="0.25">
      <c r="C67" t="s">
        <v>5080</v>
      </c>
      <c r="D67" t="s">
        <v>95</v>
      </c>
      <c r="E67" s="196"/>
      <c r="F67" s="196"/>
      <c r="G67" s="196"/>
      <c r="H67" s="196"/>
      <c r="I67" s="196"/>
      <c r="J67" s="196"/>
      <c r="K67" s="196"/>
      <c r="L67" s="196"/>
      <c r="M67" s="196"/>
      <c r="N67" s="196"/>
      <c r="O67" s="196"/>
      <c r="P67" s="196"/>
    </row>
    <row r="68" spans="3:16" x14ac:dyDescent="0.25">
      <c r="C68" t="s">
        <v>5084</v>
      </c>
      <c r="D68" t="s">
        <v>95</v>
      </c>
      <c r="E68" s="196"/>
      <c r="F68" s="196"/>
      <c r="G68" s="196"/>
      <c r="H68" s="196"/>
      <c r="I68" s="196"/>
      <c r="J68" s="196"/>
      <c r="K68" s="196"/>
      <c r="L68" s="196"/>
      <c r="M68" s="196"/>
      <c r="N68" s="196"/>
      <c r="O68" s="196"/>
      <c r="P68" s="196"/>
    </row>
    <row r="69" spans="3:16" x14ac:dyDescent="0.25">
      <c r="C69" t="s">
        <v>5088</v>
      </c>
      <c r="D69" t="s">
        <v>95</v>
      </c>
      <c r="E69" s="196"/>
      <c r="F69" s="196"/>
      <c r="G69" s="196"/>
      <c r="H69" s="196"/>
      <c r="I69" s="196"/>
      <c r="J69" s="196"/>
      <c r="K69" s="196"/>
      <c r="L69" s="196"/>
      <c r="M69" s="196"/>
      <c r="N69" s="196"/>
      <c r="O69" s="196"/>
      <c r="P69" s="196"/>
    </row>
    <row r="70" spans="3:16" x14ac:dyDescent="0.25">
      <c r="C70" t="s">
        <v>2273</v>
      </c>
      <c r="D70" t="s">
        <v>95</v>
      </c>
      <c r="E70" s="196"/>
      <c r="F70" s="196"/>
      <c r="G70" s="196"/>
      <c r="H70" s="196"/>
      <c r="I70" s="196"/>
      <c r="J70" s="196"/>
      <c r="K70" s="196"/>
      <c r="L70" s="196"/>
      <c r="M70" s="196"/>
      <c r="N70" s="196"/>
      <c r="O70" s="196"/>
      <c r="P70" s="196"/>
    </row>
    <row r="71" spans="3:16" x14ac:dyDescent="0.25">
      <c r="C71" t="s">
        <v>3730</v>
      </c>
      <c r="D71" t="s">
        <v>95</v>
      </c>
      <c r="E71" s="196"/>
      <c r="F71" s="196"/>
      <c r="G71" s="196"/>
      <c r="H71" s="196"/>
      <c r="I71" s="196"/>
      <c r="J71" s="196"/>
      <c r="K71" s="196"/>
      <c r="L71" s="196"/>
      <c r="M71" s="196"/>
      <c r="N71" s="196"/>
      <c r="O71" s="196"/>
      <c r="P71" s="196"/>
    </row>
    <row r="72" spans="3:16" x14ac:dyDescent="0.25">
      <c r="C72" t="s">
        <v>2119</v>
      </c>
      <c r="D72" t="s">
        <v>95</v>
      </c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</row>
    <row r="73" spans="3:16" x14ac:dyDescent="0.25">
      <c r="C73" t="s">
        <v>2153</v>
      </c>
      <c r="D73" t="s">
        <v>95</v>
      </c>
      <c r="E73" s="196"/>
      <c r="F73" s="196"/>
      <c r="G73" s="196"/>
      <c r="H73" s="196"/>
      <c r="I73" s="196"/>
      <c r="J73" s="196"/>
      <c r="K73" s="196"/>
      <c r="L73" s="196"/>
      <c r="M73" s="196"/>
      <c r="N73" s="196"/>
      <c r="O73" s="196"/>
      <c r="P73" s="196"/>
    </row>
    <row r="74" spans="3:16" x14ac:dyDescent="0.25">
      <c r="C74" t="s">
        <v>2109</v>
      </c>
      <c r="D74" t="s">
        <v>95</v>
      </c>
      <c r="E74" s="196"/>
      <c r="F74" s="196"/>
      <c r="G74" s="196"/>
      <c r="H74" s="196"/>
      <c r="I74" s="196"/>
      <c r="J74" s="196"/>
      <c r="K74" s="196"/>
      <c r="L74" s="196"/>
      <c r="M74" s="196"/>
      <c r="N74" s="196"/>
      <c r="O74" s="196"/>
      <c r="P74" s="196"/>
    </row>
    <row r="75" spans="3:16" x14ac:dyDescent="0.25">
      <c r="C75" t="s">
        <v>2337</v>
      </c>
      <c r="D75" t="s">
        <v>95</v>
      </c>
      <c r="E75" s="196"/>
      <c r="F75" s="196"/>
      <c r="G75" s="196"/>
      <c r="H75" s="196"/>
      <c r="I75" s="196"/>
      <c r="J75" s="196"/>
      <c r="K75" s="196"/>
      <c r="L75" s="196"/>
      <c r="M75" s="196"/>
      <c r="N75" s="196"/>
      <c r="O75" s="196"/>
      <c r="P75" s="196"/>
    </row>
    <row r="76" spans="3:16" x14ac:dyDescent="0.25">
      <c r="C76" t="s">
        <v>2668</v>
      </c>
      <c r="D76" t="s">
        <v>95</v>
      </c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</row>
    <row r="77" spans="3:16" x14ac:dyDescent="0.25">
      <c r="C77" t="s">
        <v>2730</v>
      </c>
      <c r="D77" t="s">
        <v>95</v>
      </c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</row>
    <row r="78" spans="3:16" x14ac:dyDescent="0.25">
      <c r="C78" t="s">
        <v>2126</v>
      </c>
      <c r="D78" t="s">
        <v>95</v>
      </c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</row>
    <row r="79" spans="3:16" x14ac:dyDescent="0.25">
      <c r="C79" t="s">
        <v>2122</v>
      </c>
      <c r="D79" t="s">
        <v>95</v>
      </c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</row>
    <row r="80" spans="3:16" x14ac:dyDescent="0.25">
      <c r="C80" t="s">
        <v>2229</v>
      </c>
      <c r="D80" t="s">
        <v>95</v>
      </c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</row>
    <row r="81" spans="3:16" x14ac:dyDescent="0.25">
      <c r="C81" t="s">
        <v>2525</v>
      </c>
      <c r="D81" t="s">
        <v>95</v>
      </c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</row>
    <row r="82" spans="3:16" x14ac:dyDescent="0.25">
      <c r="C82" t="s">
        <v>3195</v>
      </c>
      <c r="D82" t="s">
        <v>95</v>
      </c>
      <c r="E82" s="196"/>
      <c r="F82" s="196"/>
      <c r="G82" s="196"/>
      <c r="H82" s="196"/>
      <c r="I82" s="196"/>
      <c r="J82" s="196"/>
      <c r="K82" s="196"/>
      <c r="L82" s="196"/>
      <c r="M82" s="196"/>
      <c r="N82" s="196"/>
      <c r="O82" s="196"/>
      <c r="P82" s="196"/>
    </row>
    <row r="83" spans="3:16" x14ac:dyDescent="0.25">
      <c r="C83" t="s">
        <v>2140</v>
      </c>
      <c r="D83" t="s">
        <v>95</v>
      </c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</row>
    <row r="84" spans="3:16" x14ac:dyDescent="0.25">
      <c r="C84" t="s">
        <v>5135</v>
      </c>
      <c r="D84" t="s">
        <v>95</v>
      </c>
      <c r="E84" s="196"/>
      <c r="F84" s="196"/>
      <c r="G84" s="196"/>
      <c r="H84" s="196"/>
      <c r="I84" s="196"/>
      <c r="J84" s="196"/>
      <c r="K84" s="196"/>
      <c r="L84" s="196"/>
      <c r="M84" s="196"/>
      <c r="N84" s="196"/>
      <c r="O84" s="196"/>
      <c r="P84" s="196"/>
    </row>
    <row r="85" spans="3:16" x14ac:dyDescent="0.25">
      <c r="C85" t="s">
        <v>5209</v>
      </c>
      <c r="D85" t="s">
        <v>110</v>
      </c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</row>
    <row r="86" spans="3:16" x14ac:dyDescent="0.25">
      <c r="C86" t="s">
        <v>2174</v>
      </c>
      <c r="D86" t="s">
        <v>110</v>
      </c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</row>
    <row r="87" spans="3:16" x14ac:dyDescent="0.25">
      <c r="C87" t="s">
        <v>2377</v>
      </c>
      <c r="D87" t="s">
        <v>110</v>
      </c>
      <c r="E87" s="196"/>
      <c r="F87" s="196"/>
      <c r="G87" s="196"/>
      <c r="H87" s="196"/>
      <c r="I87" s="196"/>
      <c r="J87" s="196"/>
      <c r="K87" s="196"/>
      <c r="L87" s="196"/>
      <c r="M87" s="196"/>
      <c r="N87" s="196"/>
      <c r="O87" s="196"/>
      <c r="P87" s="196"/>
    </row>
    <row r="88" spans="3:16" x14ac:dyDescent="0.25">
      <c r="C88" t="s">
        <v>3455</v>
      </c>
      <c r="D88" t="s">
        <v>110</v>
      </c>
      <c r="E88" s="196"/>
      <c r="F88" s="196"/>
      <c r="G88" s="196"/>
      <c r="H88" s="196"/>
      <c r="I88" s="196"/>
      <c r="J88" s="196"/>
      <c r="K88" s="196"/>
      <c r="L88" s="196"/>
      <c r="M88" s="196"/>
      <c r="N88" s="196"/>
      <c r="O88" s="196"/>
      <c r="P88" s="196"/>
    </row>
    <row r="89" spans="3:16" x14ac:dyDescent="0.25">
      <c r="C89" t="s">
        <v>3408</v>
      </c>
      <c r="D89" t="s">
        <v>110</v>
      </c>
      <c r="E89" s="196"/>
      <c r="F89" s="196"/>
      <c r="G89" s="196"/>
      <c r="H89" s="196"/>
      <c r="I89" s="196"/>
      <c r="J89" s="196"/>
      <c r="K89" s="196"/>
      <c r="L89" s="196"/>
      <c r="M89" s="196"/>
      <c r="N89" s="196"/>
      <c r="O89" s="196"/>
      <c r="P89" s="196"/>
    </row>
    <row r="90" spans="3:16" x14ac:dyDescent="0.25">
      <c r="C90" t="s">
        <v>2291</v>
      </c>
      <c r="D90" t="s">
        <v>110</v>
      </c>
      <c r="E90" s="196"/>
      <c r="F90" s="196"/>
      <c r="G90" s="196"/>
      <c r="H90" s="196"/>
      <c r="I90" s="196"/>
      <c r="J90" s="196"/>
      <c r="K90" s="196"/>
      <c r="L90" s="196"/>
      <c r="M90" s="196"/>
      <c r="N90" s="196"/>
      <c r="O90" s="196"/>
      <c r="P90" s="196"/>
    </row>
    <row r="91" spans="3:16" x14ac:dyDescent="0.25">
      <c r="C91" t="s">
        <v>4650</v>
      </c>
      <c r="D91" t="s">
        <v>110</v>
      </c>
      <c r="E91" s="196"/>
      <c r="F91" s="196"/>
      <c r="G91" s="196"/>
      <c r="H91" s="196"/>
      <c r="I91" s="196"/>
      <c r="J91" s="196"/>
      <c r="K91" s="196"/>
      <c r="L91" s="196"/>
      <c r="M91" s="196"/>
      <c r="N91" s="196"/>
      <c r="O91" s="196"/>
      <c r="P91" s="196"/>
    </row>
    <row r="92" spans="3:16" x14ac:dyDescent="0.25">
      <c r="C92" t="s">
        <v>2098</v>
      </c>
      <c r="D92" t="s">
        <v>110</v>
      </c>
      <c r="E92" s="196"/>
      <c r="F92" s="196"/>
      <c r="G92" s="196"/>
      <c r="H92" s="196"/>
      <c r="I92" s="196"/>
      <c r="J92" s="196"/>
      <c r="K92" s="196"/>
      <c r="L92" s="196"/>
      <c r="M92" s="196"/>
      <c r="N92" s="196"/>
      <c r="O92" s="196"/>
      <c r="P92" s="196"/>
    </row>
    <row r="93" spans="3:16" x14ac:dyDescent="0.25">
      <c r="C93" t="s">
        <v>4792</v>
      </c>
      <c r="D93" t="s">
        <v>110</v>
      </c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  <c r="P93" s="196"/>
    </row>
    <row r="94" spans="3:16" x14ac:dyDescent="0.25">
      <c r="C94" t="s">
        <v>5073</v>
      </c>
      <c r="D94" t="s">
        <v>110</v>
      </c>
      <c r="E94" s="196"/>
      <c r="F94" s="196"/>
      <c r="G94" s="196"/>
      <c r="H94" s="196"/>
      <c r="I94" s="196"/>
      <c r="J94" s="196"/>
      <c r="K94" s="196"/>
      <c r="L94" s="196"/>
      <c r="M94" s="196"/>
      <c r="N94" s="196"/>
      <c r="O94" s="196"/>
      <c r="P94" s="196"/>
    </row>
    <row r="95" spans="3:16" x14ac:dyDescent="0.25">
      <c r="C95" t="s">
        <v>5077</v>
      </c>
      <c r="D95" t="s">
        <v>110</v>
      </c>
      <c r="E95" s="196"/>
      <c r="F95" s="196"/>
      <c r="G95" s="196"/>
      <c r="H95" s="196"/>
      <c r="I95" s="196"/>
      <c r="J95" s="196"/>
      <c r="K95" s="196"/>
      <c r="L95" s="196"/>
      <c r="M95" s="196"/>
      <c r="N95" s="196"/>
      <c r="O95" s="196"/>
      <c r="P95" s="196"/>
    </row>
    <row r="96" spans="3:16" x14ac:dyDescent="0.25">
      <c r="C96" t="s">
        <v>5080</v>
      </c>
      <c r="D96" t="s">
        <v>110</v>
      </c>
      <c r="E96" s="196"/>
      <c r="F96" s="196"/>
      <c r="G96" s="196"/>
      <c r="H96" s="196"/>
      <c r="I96" s="196"/>
      <c r="J96" s="196"/>
      <c r="K96" s="196"/>
      <c r="L96" s="196"/>
      <c r="M96" s="196"/>
      <c r="N96" s="196"/>
      <c r="O96" s="196"/>
      <c r="P96" s="196"/>
    </row>
    <row r="97" spans="3:16" x14ac:dyDescent="0.25">
      <c r="C97" t="s">
        <v>5084</v>
      </c>
      <c r="D97" t="s">
        <v>110</v>
      </c>
      <c r="E97" s="196"/>
      <c r="F97" s="196"/>
      <c r="G97" s="196"/>
      <c r="H97" s="196"/>
      <c r="I97" s="196"/>
      <c r="J97" s="196"/>
      <c r="K97" s="196"/>
      <c r="L97" s="196"/>
      <c r="M97" s="196"/>
      <c r="N97" s="196"/>
      <c r="O97" s="196"/>
      <c r="P97" s="196"/>
    </row>
    <row r="98" spans="3:16" x14ac:dyDescent="0.25">
      <c r="C98" t="s">
        <v>5088</v>
      </c>
      <c r="D98" t="s">
        <v>110</v>
      </c>
      <c r="E98" s="196"/>
      <c r="F98" s="196"/>
      <c r="G98" s="196"/>
      <c r="H98" s="196"/>
      <c r="I98" s="196"/>
      <c r="J98" s="196"/>
      <c r="K98" s="196"/>
      <c r="L98" s="196"/>
      <c r="M98" s="196"/>
      <c r="N98" s="196"/>
      <c r="O98" s="196"/>
      <c r="P98" s="196"/>
    </row>
    <row r="99" spans="3:16" x14ac:dyDescent="0.25">
      <c r="C99" t="s">
        <v>2273</v>
      </c>
      <c r="D99" t="s">
        <v>110</v>
      </c>
      <c r="E99" s="196"/>
      <c r="F99" s="196"/>
      <c r="G99" s="196"/>
      <c r="H99" s="196"/>
      <c r="I99" s="196"/>
      <c r="J99" s="196"/>
      <c r="K99" s="196"/>
      <c r="L99" s="196"/>
      <c r="M99" s="196"/>
      <c r="N99" s="196"/>
      <c r="O99" s="196"/>
      <c r="P99" s="196"/>
    </row>
    <row r="100" spans="3:16" x14ac:dyDescent="0.25">
      <c r="C100" t="s">
        <v>3730</v>
      </c>
      <c r="D100" t="s">
        <v>110</v>
      </c>
      <c r="E100" s="196"/>
      <c r="F100" s="196"/>
      <c r="G100" s="196"/>
      <c r="H100" s="196"/>
      <c r="I100" s="196"/>
      <c r="J100" s="196"/>
      <c r="K100" s="196"/>
      <c r="L100" s="196"/>
      <c r="M100" s="196"/>
      <c r="N100" s="196"/>
      <c r="O100" s="196"/>
      <c r="P100" s="196"/>
    </row>
    <row r="101" spans="3:16" x14ac:dyDescent="0.25">
      <c r="C101" t="s">
        <v>2119</v>
      </c>
      <c r="D101" t="s">
        <v>110</v>
      </c>
      <c r="E101" s="196"/>
      <c r="F101" s="196"/>
      <c r="G101" s="196"/>
      <c r="H101" s="196"/>
      <c r="I101" s="196"/>
      <c r="J101" s="196"/>
      <c r="K101" s="196"/>
      <c r="L101" s="196"/>
      <c r="M101" s="196"/>
      <c r="N101" s="196"/>
      <c r="O101" s="196"/>
      <c r="P101" s="196"/>
    </row>
    <row r="102" spans="3:16" x14ac:dyDescent="0.25">
      <c r="C102" t="s">
        <v>2153</v>
      </c>
      <c r="D102" t="s">
        <v>110</v>
      </c>
      <c r="E102" s="196"/>
      <c r="F102" s="196"/>
      <c r="G102" s="196"/>
      <c r="H102" s="196"/>
      <c r="I102" s="196"/>
      <c r="J102" s="196"/>
      <c r="K102" s="196"/>
      <c r="L102" s="196"/>
      <c r="M102" s="196"/>
      <c r="N102" s="196"/>
      <c r="O102" s="196"/>
      <c r="P102" s="196"/>
    </row>
    <row r="103" spans="3:16" x14ac:dyDescent="0.25">
      <c r="C103" t="s">
        <v>2109</v>
      </c>
      <c r="D103" t="s">
        <v>110</v>
      </c>
      <c r="E103" s="196"/>
      <c r="F103" s="196"/>
      <c r="G103" s="196"/>
      <c r="H103" s="196"/>
      <c r="I103" s="196"/>
      <c r="J103" s="196"/>
      <c r="K103" s="196"/>
      <c r="L103" s="196"/>
      <c r="M103" s="196"/>
      <c r="N103" s="196"/>
      <c r="O103" s="196"/>
      <c r="P103" s="196"/>
    </row>
    <row r="104" spans="3:16" x14ac:dyDescent="0.25">
      <c r="C104" t="s">
        <v>2337</v>
      </c>
      <c r="D104" t="s">
        <v>110</v>
      </c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</row>
    <row r="105" spans="3:16" x14ac:dyDescent="0.25">
      <c r="C105" t="s">
        <v>2668</v>
      </c>
      <c r="D105" t="s">
        <v>110</v>
      </c>
      <c r="E105" s="196"/>
      <c r="F105" s="196"/>
      <c r="G105" s="196"/>
      <c r="H105" s="196"/>
      <c r="I105" s="196"/>
      <c r="J105" s="196"/>
      <c r="K105" s="196"/>
      <c r="L105" s="196"/>
      <c r="M105" s="196"/>
      <c r="N105" s="196"/>
      <c r="O105" s="196"/>
      <c r="P105" s="196"/>
    </row>
    <row r="106" spans="3:16" x14ac:dyDescent="0.25">
      <c r="C106" t="s">
        <v>2730</v>
      </c>
      <c r="D106" t="s">
        <v>110</v>
      </c>
      <c r="E106" s="196"/>
      <c r="F106" s="196"/>
      <c r="G106" s="196"/>
      <c r="H106" s="196"/>
      <c r="I106" s="196"/>
      <c r="J106" s="196"/>
      <c r="K106" s="196"/>
      <c r="L106" s="196"/>
      <c r="M106" s="196"/>
      <c r="N106" s="196"/>
      <c r="O106" s="196"/>
      <c r="P106" s="196"/>
    </row>
    <row r="107" spans="3:16" x14ac:dyDescent="0.25">
      <c r="C107" t="s">
        <v>2126</v>
      </c>
      <c r="D107" t="s">
        <v>110</v>
      </c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</row>
    <row r="108" spans="3:16" x14ac:dyDescent="0.25">
      <c r="C108" t="s">
        <v>2122</v>
      </c>
      <c r="D108" t="s">
        <v>110</v>
      </c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</row>
    <row r="109" spans="3:16" x14ac:dyDescent="0.25">
      <c r="C109" t="s">
        <v>2229</v>
      </c>
      <c r="D109" t="s">
        <v>110</v>
      </c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</row>
    <row r="110" spans="3:16" x14ac:dyDescent="0.25">
      <c r="C110" t="s">
        <v>2525</v>
      </c>
      <c r="D110" t="s">
        <v>110</v>
      </c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</row>
    <row r="111" spans="3:16" x14ac:dyDescent="0.25">
      <c r="C111" t="s">
        <v>3195</v>
      </c>
      <c r="D111" t="s">
        <v>110</v>
      </c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O111" s="196"/>
      <c r="P111" s="196"/>
    </row>
    <row r="112" spans="3:16" x14ac:dyDescent="0.25">
      <c r="C112" t="s">
        <v>2140</v>
      </c>
      <c r="D112" t="s">
        <v>110</v>
      </c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</row>
    <row r="113" spans="3:16" x14ac:dyDescent="0.25">
      <c r="C113" t="s">
        <v>5135</v>
      </c>
      <c r="D113" t="s">
        <v>110</v>
      </c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</row>
    <row r="114" spans="3:16" x14ac:dyDescent="0.25">
      <c r="C114" t="s">
        <v>5209</v>
      </c>
      <c r="D114" t="s">
        <v>5042</v>
      </c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196"/>
    </row>
    <row r="115" spans="3:16" x14ac:dyDescent="0.25">
      <c r="C115" t="s">
        <v>2174</v>
      </c>
      <c r="D115" t="s">
        <v>5042</v>
      </c>
      <c r="E115" s="19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</row>
    <row r="116" spans="3:16" x14ac:dyDescent="0.25">
      <c r="C116" t="s">
        <v>2377</v>
      </c>
      <c r="D116" t="s">
        <v>5042</v>
      </c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</row>
    <row r="117" spans="3:16" x14ac:dyDescent="0.25">
      <c r="C117" t="s">
        <v>3455</v>
      </c>
      <c r="D117" t="s">
        <v>5042</v>
      </c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</row>
    <row r="118" spans="3:16" x14ac:dyDescent="0.25">
      <c r="C118" t="s">
        <v>3408</v>
      </c>
      <c r="D118" t="s">
        <v>5042</v>
      </c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</row>
    <row r="119" spans="3:16" x14ac:dyDescent="0.25">
      <c r="C119" t="s">
        <v>2291</v>
      </c>
      <c r="D119" t="s">
        <v>5042</v>
      </c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</row>
    <row r="120" spans="3:16" x14ac:dyDescent="0.25">
      <c r="C120" t="s">
        <v>4650</v>
      </c>
      <c r="D120" t="s">
        <v>5042</v>
      </c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</row>
    <row r="121" spans="3:16" x14ac:dyDescent="0.25">
      <c r="C121" t="s">
        <v>2098</v>
      </c>
      <c r="D121" t="s">
        <v>5042</v>
      </c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</row>
    <row r="122" spans="3:16" x14ac:dyDescent="0.25">
      <c r="C122" t="s">
        <v>4792</v>
      </c>
      <c r="D122" t="s">
        <v>5042</v>
      </c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</row>
    <row r="123" spans="3:16" x14ac:dyDescent="0.25">
      <c r="C123" t="s">
        <v>5073</v>
      </c>
      <c r="D123" t="s">
        <v>5042</v>
      </c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</row>
    <row r="124" spans="3:16" x14ac:dyDescent="0.25">
      <c r="C124" t="s">
        <v>5077</v>
      </c>
      <c r="D124" t="s">
        <v>5042</v>
      </c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</row>
    <row r="125" spans="3:16" x14ac:dyDescent="0.25">
      <c r="C125" t="s">
        <v>5080</v>
      </c>
      <c r="D125" t="s">
        <v>5042</v>
      </c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</row>
    <row r="126" spans="3:16" x14ac:dyDescent="0.25">
      <c r="C126" t="s">
        <v>5084</v>
      </c>
      <c r="D126" t="s">
        <v>5042</v>
      </c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</row>
    <row r="127" spans="3:16" x14ac:dyDescent="0.25">
      <c r="C127" t="s">
        <v>5088</v>
      </c>
      <c r="D127" t="s">
        <v>5042</v>
      </c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</row>
    <row r="128" spans="3:16" x14ac:dyDescent="0.25">
      <c r="C128" t="s">
        <v>2273</v>
      </c>
      <c r="D128" t="s">
        <v>5042</v>
      </c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</row>
    <row r="129" spans="3:16" x14ac:dyDescent="0.25">
      <c r="C129" t="s">
        <v>3730</v>
      </c>
      <c r="D129" t="s">
        <v>5042</v>
      </c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</row>
    <row r="130" spans="3:16" x14ac:dyDescent="0.25">
      <c r="C130" t="s">
        <v>2119</v>
      </c>
      <c r="D130" t="s">
        <v>5042</v>
      </c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</row>
    <row r="131" spans="3:16" x14ac:dyDescent="0.25">
      <c r="C131" t="s">
        <v>2153</v>
      </c>
      <c r="D131" t="s">
        <v>5042</v>
      </c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</row>
    <row r="132" spans="3:16" x14ac:dyDescent="0.25">
      <c r="C132" t="s">
        <v>2109</v>
      </c>
      <c r="D132" t="s">
        <v>5042</v>
      </c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</row>
    <row r="133" spans="3:16" x14ac:dyDescent="0.25">
      <c r="C133" t="s">
        <v>2337</v>
      </c>
      <c r="D133" t="s">
        <v>5042</v>
      </c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</row>
    <row r="134" spans="3:16" x14ac:dyDescent="0.25">
      <c r="C134" t="s">
        <v>2668</v>
      </c>
      <c r="D134" t="s">
        <v>5042</v>
      </c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</row>
    <row r="135" spans="3:16" x14ac:dyDescent="0.25">
      <c r="C135" t="s">
        <v>2730</v>
      </c>
      <c r="D135" t="s">
        <v>5042</v>
      </c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</row>
    <row r="136" spans="3:16" x14ac:dyDescent="0.25">
      <c r="C136" t="s">
        <v>2126</v>
      </c>
      <c r="D136" t="s">
        <v>5042</v>
      </c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</row>
    <row r="137" spans="3:16" x14ac:dyDescent="0.25">
      <c r="C137" t="s">
        <v>2122</v>
      </c>
      <c r="D137" t="s">
        <v>5042</v>
      </c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</row>
    <row r="138" spans="3:16" x14ac:dyDescent="0.25">
      <c r="C138" t="s">
        <v>2229</v>
      </c>
      <c r="D138" t="s">
        <v>5042</v>
      </c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</row>
    <row r="139" spans="3:16" x14ac:dyDescent="0.25">
      <c r="C139" t="s">
        <v>2525</v>
      </c>
      <c r="D139" t="s">
        <v>5042</v>
      </c>
      <c r="E139" s="196"/>
      <c r="F139" s="196"/>
      <c r="G139" s="196"/>
      <c r="H139" s="196"/>
      <c r="I139" s="196"/>
      <c r="J139" s="196"/>
      <c r="K139" s="196"/>
      <c r="L139" s="196"/>
      <c r="M139" s="196"/>
      <c r="N139" s="196"/>
      <c r="O139" s="196"/>
      <c r="P139" s="196"/>
    </row>
    <row r="140" spans="3:16" x14ac:dyDescent="0.25">
      <c r="C140" t="s">
        <v>3195</v>
      </c>
      <c r="D140" t="s">
        <v>5042</v>
      </c>
      <c r="E140" s="196"/>
      <c r="F140" s="196"/>
      <c r="G140" s="196"/>
      <c r="H140" s="196"/>
      <c r="I140" s="196"/>
      <c r="J140" s="196"/>
      <c r="K140" s="196"/>
      <c r="L140" s="196"/>
      <c r="M140" s="196"/>
      <c r="N140" s="196"/>
      <c r="O140" s="196"/>
      <c r="P140" s="196"/>
    </row>
    <row r="141" spans="3:16" x14ac:dyDescent="0.25">
      <c r="C141" t="s">
        <v>2140</v>
      </c>
      <c r="D141" t="s">
        <v>5042</v>
      </c>
      <c r="E141" s="196"/>
      <c r="F141" s="196"/>
      <c r="G141" s="196"/>
      <c r="H141" s="196"/>
      <c r="I141" s="196"/>
      <c r="J141" s="196"/>
      <c r="K141" s="196"/>
      <c r="L141" s="196"/>
      <c r="M141" s="196"/>
      <c r="N141" s="196"/>
      <c r="O141" s="196"/>
      <c r="P141" s="196"/>
    </row>
    <row r="142" spans="3:16" x14ac:dyDescent="0.25">
      <c r="C142" t="s">
        <v>5135</v>
      </c>
      <c r="D142" t="s">
        <v>5042</v>
      </c>
      <c r="E142" s="196"/>
      <c r="F142" s="196"/>
      <c r="G142" s="196"/>
      <c r="H142" s="196"/>
      <c r="I142" s="196"/>
      <c r="J142" s="196"/>
      <c r="K142" s="196"/>
      <c r="L142" s="196"/>
      <c r="M142" s="196"/>
      <c r="N142" s="196"/>
      <c r="O142" s="196"/>
      <c r="P142" s="196"/>
    </row>
    <row r="143" spans="3:16" x14ac:dyDescent="0.25">
      <c r="C143" t="s">
        <v>5209</v>
      </c>
      <c r="D143" t="s">
        <v>403</v>
      </c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</row>
    <row r="144" spans="3:16" x14ac:dyDescent="0.25">
      <c r="C144" t="s">
        <v>2174</v>
      </c>
      <c r="D144" t="s">
        <v>403</v>
      </c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</row>
    <row r="145" spans="3:16" x14ac:dyDescent="0.25">
      <c r="C145" t="s">
        <v>2377</v>
      </c>
      <c r="D145" t="s">
        <v>403</v>
      </c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</row>
    <row r="146" spans="3:16" x14ac:dyDescent="0.25">
      <c r="C146" t="s">
        <v>3455</v>
      </c>
      <c r="D146" t="s">
        <v>403</v>
      </c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</row>
    <row r="147" spans="3:16" x14ac:dyDescent="0.25">
      <c r="C147" t="s">
        <v>3408</v>
      </c>
      <c r="D147" t="s">
        <v>403</v>
      </c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</row>
    <row r="148" spans="3:16" x14ac:dyDescent="0.25">
      <c r="C148" t="s">
        <v>2291</v>
      </c>
      <c r="D148" t="s">
        <v>403</v>
      </c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</row>
    <row r="149" spans="3:16" x14ac:dyDescent="0.25">
      <c r="C149" t="s">
        <v>4650</v>
      </c>
      <c r="D149" t="s">
        <v>403</v>
      </c>
      <c r="E149" s="196"/>
      <c r="F149" s="196"/>
      <c r="G149" s="196"/>
      <c r="H149" s="196"/>
      <c r="I149" s="196"/>
      <c r="J149" s="196"/>
      <c r="K149" s="196"/>
      <c r="L149" s="196"/>
      <c r="M149" s="196"/>
      <c r="N149" s="196"/>
      <c r="O149" s="196"/>
      <c r="P149" s="196"/>
    </row>
    <row r="150" spans="3:16" x14ac:dyDescent="0.25">
      <c r="C150" t="s">
        <v>2098</v>
      </c>
      <c r="D150" t="s">
        <v>403</v>
      </c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</row>
    <row r="151" spans="3:16" x14ac:dyDescent="0.25">
      <c r="C151" t="s">
        <v>4792</v>
      </c>
      <c r="D151" t="s">
        <v>403</v>
      </c>
      <c r="E151" s="196"/>
      <c r="F151" s="196"/>
      <c r="G151" s="196"/>
      <c r="H151" s="196"/>
      <c r="I151" s="196"/>
      <c r="J151" s="196"/>
      <c r="K151" s="196"/>
      <c r="L151" s="196"/>
      <c r="M151" s="196"/>
      <c r="N151" s="196"/>
      <c r="O151" s="196"/>
      <c r="P151" s="196"/>
    </row>
    <row r="152" spans="3:16" x14ac:dyDescent="0.25">
      <c r="C152" t="s">
        <v>5073</v>
      </c>
      <c r="D152" t="s">
        <v>403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</row>
    <row r="153" spans="3:16" x14ac:dyDescent="0.25">
      <c r="C153" t="s">
        <v>5077</v>
      </c>
      <c r="D153" t="s">
        <v>403</v>
      </c>
      <c r="E153" s="196"/>
      <c r="F153" s="196"/>
      <c r="G153" s="196"/>
      <c r="H153" s="196"/>
      <c r="I153" s="196"/>
      <c r="J153" s="196"/>
      <c r="K153" s="196"/>
      <c r="L153" s="196"/>
      <c r="M153" s="196"/>
      <c r="N153" s="196"/>
      <c r="O153" s="196"/>
      <c r="P153" s="196"/>
    </row>
    <row r="154" spans="3:16" x14ac:dyDescent="0.25">
      <c r="C154" t="s">
        <v>5080</v>
      </c>
      <c r="D154" t="s">
        <v>403</v>
      </c>
      <c r="E154" s="196"/>
      <c r="F154" s="196"/>
      <c r="G154" s="196"/>
      <c r="H154" s="196"/>
      <c r="I154" s="196"/>
      <c r="J154" s="196"/>
      <c r="K154" s="196"/>
      <c r="L154" s="196"/>
      <c r="M154" s="196"/>
      <c r="N154" s="196"/>
      <c r="O154" s="196"/>
      <c r="P154" s="196"/>
    </row>
    <row r="155" spans="3:16" x14ac:dyDescent="0.25">
      <c r="C155" t="s">
        <v>5084</v>
      </c>
      <c r="D155" t="s">
        <v>403</v>
      </c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</row>
    <row r="156" spans="3:16" x14ac:dyDescent="0.25">
      <c r="C156" t="s">
        <v>5088</v>
      </c>
      <c r="D156" t="s">
        <v>403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</row>
    <row r="157" spans="3:16" x14ac:dyDescent="0.25">
      <c r="C157" t="s">
        <v>2273</v>
      </c>
      <c r="D157" t="s">
        <v>403</v>
      </c>
      <c r="E157" s="196"/>
      <c r="F157" s="196"/>
      <c r="G157" s="196"/>
      <c r="H157" s="196"/>
      <c r="I157" s="196"/>
      <c r="J157" s="196"/>
      <c r="K157" s="196"/>
      <c r="L157" s="196"/>
      <c r="M157" s="196"/>
      <c r="N157" s="196"/>
      <c r="O157" s="196"/>
      <c r="P157" s="196"/>
    </row>
    <row r="158" spans="3:16" x14ac:dyDescent="0.25">
      <c r="C158" t="s">
        <v>3730</v>
      </c>
      <c r="D158" t="s">
        <v>403</v>
      </c>
      <c r="E158" s="196"/>
      <c r="F158" s="196"/>
      <c r="G158" s="196"/>
      <c r="H158" s="196"/>
      <c r="I158" s="196"/>
      <c r="J158" s="196"/>
      <c r="K158" s="196"/>
      <c r="L158" s="196"/>
      <c r="M158" s="196"/>
      <c r="N158" s="196"/>
      <c r="O158" s="196"/>
      <c r="P158" s="196"/>
    </row>
    <row r="159" spans="3:16" x14ac:dyDescent="0.25">
      <c r="C159" t="s">
        <v>2119</v>
      </c>
      <c r="D159" t="s">
        <v>403</v>
      </c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</row>
    <row r="160" spans="3:16" x14ac:dyDescent="0.25">
      <c r="C160" t="s">
        <v>2153</v>
      </c>
      <c r="D160" t="s">
        <v>403</v>
      </c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</row>
    <row r="161" spans="3:16" x14ac:dyDescent="0.25">
      <c r="C161" t="s">
        <v>2109</v>
      </c>
      <c r="D161" t="s">
        <v>403</v>
      </c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</row>
    <row r="162" spans="3:16" x14ac:dyDescent="0.25">
      <c r="C162" t="s">
        <v>2337</v>
      </c>
      <c r="D162" t="s">
        <v>403</v>
      </c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</row>
    <row r="163" spans="3:16" x14ac:dyDescent="0.25">
      <c r="C163" t="s">
        <v>2668</v>
      </c>
      <c r="D163" t="s">
        <v>403</v>
      </c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</row>
    <row r="164" spans="3:16" x14ac:dyDescent="0.25">
      <c r="C164" t="s">
        <v>2730</v>
      </c>
      <c r="D164" t="s">
        <v>403</v>
      </c>
      <c r="E164" s="196"/>
      <c r="F164" s="196"/>
      <c r="G164" s="196"/>
      <c r="H164" s="196"/>
      <c r="I164" s="196"/>
      <c r="J164" s="196"/>
      <c r="K164" s="196"/>
      <c r="L164" s="196"/>
      <c r="M164" s="196"/>
      <c r="N164" s="196"/>
      <c r="O164" s="196"/>
      <c r="P164" s="196"/>
    </row>
    <row r="165" spans="3:16" x14ac:dyDescent="0.25">
      <c r="C165" t="s">
        <v>2126</v>
      </c>
      <c r="D165" t="s">
        <v>403</v>
      </c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</row>
    <row r="166" spans="3:16" x14ac:dyDescent="0.25">
      <c r="C166" t="s">
        <v>2122</v>
      </c>
      <c r="D166" t="s">
        <v>403</v>
      </c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</row>
    <row r="167" spans="3:16" x14ac:dyDescent="0.25">
      <c r="C167" t="s">
        <v>2229</v>
      </c>
      <c r="D167" t="s">
        <v>403</v>
      </c>
      <c r="E167" s="196"/>
      <c r="F167" s="196"/>
      <c r="G167" s="196"/>
      <c r="H167" s="196"/>
      <c r="I167" s="196"/>
      <c r="J167" s="196"/>
      <c r="K167" s="196"/>
      <c r="L167" s="196"/>
      <c r="M167" s="196"/>
      <c r="N167" s="196"/>
      <c r="O167" s="196"/>
      <c r="P167" s="196"/>
    </row>
    <row r="168" spans="3:16" x14ac:dyDescent="0.25">
      <c r="C168" t="s">
        <v>2525</v>
      </c>
      <c r="D168" t="s">
        <v>403</v>
      </c>
      <c r="E168" s="196"/>
      <c r="F168" s="196"/>
      <c r="G168" s="196"/>
      <c r="H168" s="196"/>
      <c r="I168" s="196"/>
      <c r="J168" s="196"/>
      <c r="K168" s="196"/>
      <c r="L168" s="196"/>
      <c r="M168" s="196"/>
      <c r="N168" s="196"/>
      <c r="O168" s="196"/>
      <c r="P168" s="196"/>
    </row>
    <row r="169" spans="3:16" x14ac:dyDescent="0.25">
      <c r="C169" t="s">
        <v>3195</v>
      </c>
      <c r="D169" t="s">
        <v>403</v>
      </c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</row>
    <row r="170" spans="3:16" x14ac:dyDescent="0.25">
      <c r="C170" t="s">
        <v>2140</v>
      </c>
      <c r="D170" t="s">
        <v>403</v>
      </c>
      <c r="E170" s="196"/>
      <c r="F170" s="196"/>
      <c r="G170" s="196"/>
      <c r="H170" s="196"/>
      <c r="I170" s="196"/>
      <c r="J170" s="196"/>
      <c r="K170" s="196"/>
      <c r="L170" s="196"/>
      <c r="M170" s="196"/>
      <c r="N170" s="196"/>
      <c r="O170" s="196"/>
      <c r="P170" s="196"/>
    </row>
    <row r="171" spans="3:16" x14ac:dyDescent="0.25">
      <c r="C171" t="s">
        <v>5135</v>
      </c>
      <c r="D171" t="s">
        <v>403</v>
      </c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</row>
    <row r="172" spans="3:16" x14ac:dyDescent="0.25">
      <c r="C172" t="s">
        <v>5209</v>
      </c>
      <c r="D172" t="s">
        <v>399</v>
      </c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</row>
    <row r="173" spans="3:16" x14ac:dyDescent="0.25">
      <c r="C173" t="s">
        <v>2174</v>
      </c>
      <c r="D173" t="s">
        <v>399</v>
      </c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</row>
    <row r="174" spans="3:16" x14ac:dyDescent="0.25">
      <c r="C174" t="s">
        <v>2377</v>
      </c>
      <c r="D174" t="s">
        <v>399</v>
      </c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</row>
    <row r="175" spans="3:16" x14ac:dyDescent="0.25">
      <c r="C175" t="s">
        <v>3455</v>
      </c>
      <c r="D175" t="s">
        <v>399</v>
      </c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</row>
    <row r="176" spans="3:16" x14ac:dyDescent="0.25">
      <c r="C176" t="s">
        <v>3408</v>
      </c>
      <c r="D176" t="s">
        <v>399</v>
      </c>
      <c r="E176" s="196"/>
      <c r="F176" s="196"/>
      <c r="G176" s="196"/>
      <c r="H176" s="196"/>
      <c r="I176" s="196"/>
      <c r="J176" s="196"/>
      <c r="K176" s="196"/>
      <c r="L176" s="196"/>
      <c r="M176" s="196"/>
      <c r="N176" s="196"/>
      <c r="O176" s="196"/>
      <c r="P176" s="196"/>
    </row>
    <row r="177" spans="3:16" x14ac:dyDescent="0.25">
      <c r="C177" t="s">
        <v>2291</v>
      </c>
      <c r="D177" t="s">
        <v>399</v>
      </c>
      <c r="E177" s="196"/>
      <c r="F177" s="196"/>
      <c r="G177" s="196"/>
      <c r="H177" s="196"/>
      <c r="I177" s="196"/>
      <c r="J177" s="196"/>
      <c r="K177" s="196"/>
      <c r="L177" s="196"/>
      <c r="M177" s="196"/>
      <c r="N177" s="196"/>
      <c r="O177" s="196"/>
      <c r="P177" s="196"/>
    </row>
    <row r="178" spans="3:16" x14ac:dyDescent="0.25">
      <c r="C178" t="s">
        <v>4650</v>
      </c>
      <c r="D178" t="s">
        <v>399</v>
      </c>
      <c r="E178" s="196"/>
      <c r="F178" s="196"/>
      <c r="G178" s="196"/>
      <c r="H178" s="196"/>
      <c r="I178" s="196"/>
      <c r="J178" s="196"/>
      <c r="K178" s="196"/>
      <c r="L178" s="196"/>
      <c r="M178" s="196"/>
      <c r="N178" s="196"/>
      <c r="O178" s="196"/>
      <c r="P178" s="196"/>
    </row>
    <row r="179" spans="3:16" x14ac:dyDescent="0.25">
      <c r="C179" t="s">
        <v>2098</v>
      </c>
      <c r="D179" t="s">
        <v>399</v>
      </c>
      <c r="E179" s="196"/>
      <c r="F179" s="196"/>
      <c r="G179" s="196"/>
      <c r="H179" s="196"/>
      <c r="I179" s="196"/>
      <c r="J179" s="196"/>
      <c r="K179" s="196"/>
      <c r="L179" s="196"/>
      <c r="M179" s="196"/>
      <c r="N179" s="196"/>
      <c r="O179" s="196"/>
      <c r="P179" s="196"/>
    </row>
    <row r="180" spans="3:16" x14ac:dyDescent="0.25">
      <c r="C180" t="s">
        <v>4792</v>
      </c>
      <c r="D180" t="s">
        <v>399</v>
      </c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6"/>
      <c r="P180" s="196"/>
    </row>
    <row r="181" spans="3:16" x14ac:dyDescent="0.25">
      <c r="C181" t="s">
        <v>5073</v>
      </c>
      <c r="D181" t="s">
        <v>399</v>
      </c>
      <c r="E181" s="196"/>
      <c r="F181" s="196"/>
      <c r="G181" s="196"/>
      <c r="H181" s="196"/>
      <c r="I181" s="196"/>
      <c r="J181" s="196"/>
      <c r="K181" s="196"/>
      <c r="L181" s="196"/>
      <c r="M181" s="196"/>
      <c r="N181" s="196"/>
      <c r="O181" s="196"/>
      <c r="P181" s="196"/>
    </row>
    <row r="182" spans="3:16" x14ac:dyDescent="0.25">
      <c r="C182" t="s">
        <v>5077</v>
      </c>
      <c r="D182" t="s">
        <v>399</v>
      </c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</row>
    <row r="183" spans="3:16" x14ac:dyDescent="0.25">
      <c r="C183" t="s">
        <v>5080</v>
      </c>
      <c r="D183" t="s">
        <v>399</v>
      </c>
      <c r="E183" s="196"/>
      <c r="F183" s="196"/>
      <c r="G183" s="196"/>
      <c r="H183" s="196"/>
      <c r="I183" s="196"/>
      <c r="J183" s="196"/>
      <c r="K183" s="196"/>
      <c r="L183" s="196"/>
      <c r="M183" s="196"/>
      <c r="N183" s="196"/>
      <c r="O183" s="196"/>
      <c r="P183" s="196"/>
    </row>
    <row r="184" spans="3:16" x14ac:dyDescent="0.25">
      <c r="C184" t="s">
        <v>5084</v>
      </c>
      <c r="D184" t="s">
        <v>399</v>
      </c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96"/>
      <c r="P184" s="196"/>
    </row>
    <row r="185" spans="3:16" x14ac:dyDescent="0.25">
      <c r="C185" t="s">
        <v>5088</v>
      </c>
      <c r="D185" t="s">
        <v>399</v>
      </c>
      <c r="E185" s="196"/>
      <c r="F185" s="196"/>
      <c r="G185" s="196"/>
      <c r="H185" s="196"/>
      <c r="I185" s="196"/>
      <c r="J185" s="196"/>
      <c r="K185" s="196"/>
      <c r="L185" s="196"/>
      <c r="M185" s="196"/>
      <c r="N185" s="196"/>
      <c r="O185" s="196"/>
      <c r="P185" s="196"/>
    </row>
    <row r="186" spans="3:16" x14ac:dyDescent="0.25">
      <c r="C186" t="s">
        <v>2273</v>
      </c>
      <c r="D186" t="s">
        <v>399</v>
      </c>
      <c r="E186" s="196"/>
      <c r="F186" s="196"/>
      <c r="G186" s="196"/>
      <c r="H186" s="196"/>
      <c r="I186" s="196"/>
      <c r="J186" s="196"/>
      <c r="K186" s="196"/>
      <c r="L186" s="196"/>
      <c r="M186" s="196"/>
      <c r="N186" s="196"/>
      <c r="O186" s="196"/>
      <c r="P186" s="196"/>
    </row>
    <row r="187" spans="3:16" x14ac:dyDescent="0.25">
      <c r="C187" t="s">
        <v>3730</v>
      </c>
      <c r="D187" t="s">
        <v>399</v>
      </c>
      <c r="E187" s="196"/>
      <c r="F187" s="196"/>
      <c r="G187" s="196"/>
      <c r="H187" s="196"/>
      <c r="I187" s="196"/>
      <c r="J187" s="196"/>
      <c r="K187" s="196"/>
      <c r="L187" s="196"/>
      <c r="M187" s="196"/>
      <c r="N187" s="196"/>
      <c r="O187" s="196"/>
      <c r="P187" s="196"/>
    </row>
    <row r="188" spans="3:16" x14ac:dyDescent="0.25">
      <c r="C188" t="s">
        <v>2119</v>
      </c>
      <c r="D188" t="s">
        <v>399</v>
      </c>
      <c r="E188" s="196"/>
      <c r="F188" s="196"/>
      <c r="G188" s="196"/>
      <c r="H188" s="196"/>
      <c r="I188" s="196"/>
      <c r="J188" s="196"/>
      <c r="K188" s="196"/>
      <c r="L188" s="196"/>
      <c r="M188" s="196"/>
      <c r="N188" s="196"/>
      <c r="O188" s="196"/>
      <c r="P188" s="196"/>
    </row>
    <row r="189" spans="3:16" x14ac:dyDescent="0.25">
      <c r="C189" t="s">
        <v>2153</v>
      </c>
      <c r="D189" t="s">
        <v>399</v>
      </c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</row>
    <row r="190" spans="3:16" x14ac:dyDescent="0.25">
      <c r="C190" t="s">
        <v>2109</v>
      </c>
      <c r="D190" t="s">
        <v>399</v>
      </c>
      <c r="E190" s="196"/>
      <c r="F190" s="196"/>
      <c r="G190" s="196"/>
      <c r="H190" s="196"/>
      <c r="I190" s="196"/>
      <c r="J190" s="196"/>
      <c r="K190" s="196"/>
      <c r="L190" s="196"/>
      <c r="M190" s="196"/>
      <c r="N190" s="196"/>
      <c r="O190" s="196"/>
      <c r="P190" s="196"/>
    </row>
    <row r="191" spans="3:16" x14ac:dyDescent="0.25">
      <c r="C191" t="s">
        <v>2337</v>
      </c>
      <c r="D191" t="s">
        <v>399</v>
      </c>
      <c r="E191" s="196"/>
      <c r="F191" s="196"/>
      <c r="G191" s="196"/>
      <c r="H191" s="196"/>
      <c r="I191" s="196"/>
      <c r="J191" s="196"/>
      <c r="K191" s="196"/>
      <c r="L191" s="196"/>
      <c r="M191" s="196"/>
      <c r="N191" s="196"/>
      <c r="O191" s="196"/>
      <c r="P191" s="196"/>
    </row>
    <row r="192" spans="3:16" x14ac:dyDescent="0.25">
      <c r="C192" t="s">
        <v>2668</v>
      </c>
      <c r="D192" t="s">
        <v>399</v>
      </c>
      <c r="E192" s="196"/>
      <c r="F192" s="196"/>
      <c r="G192" s="196"/>
      <c r="H192" s="196"/>
      <c r="I192" s="196"/>
      <c r="J192" s="196"/>
      <c r="K192" s="196"/>
      <c r="L192" s="196"/>
      <c r="M192" s="196"/>
      <c r="N192" s="196"/>
      <c r="O192" s="196"/>
      <c r="P192" s="196"/>
    </row>
    <row r="193" spans="3:16" x14ac:dyDescent="0.25">
      <c r="C193" t="s">
        <v>2730</v>
      </c>
      <c r="D193" t="s">
        <v>399</v>
      </c>
      <c r="E193" s="196"/>
      <c r="F193" s="196"/>
      <c r="G193" s="196"/>
      <c r="H193" s="196"/>
      <c r="I193" s="196"/>
      <c r="J193" s="196"/>
      <c r="K193" s="196"/>
      <c r="L193" s="196"/>
      <c r="M193" s="196"/>
      <c r="N193" s="196"/>
      <c r="O193" s="196"/>
      <c r="P193" s="196"/>
    </row>
    <row r="194" spans="3:16" x14ac:dyDescent="0.25">
      <c r="C194" t="s">
        <v>2126</v>
      </c>
      <c r="D194" t="s">
        <v>399</v>
      </c>
      <c r="E194" s="196"/>
      <c r="F194" s="196"/>
      <c r="G194" s="196"/>
      <c r="H194" s="196"/>
      <c r="I194" s="196"/>
      <c r="J194" s="196"/>
      <c r="K194" s="196"/>
      <c r="L194" s="196"/>
      <c r="M194" s="196"/>
      <c r="N194" s="196"/>
      <c r="O194" s="196"/>
      <c r="P194" s="196"/>
    </row>
    <row r="195" spans="3:16" x14ac:dyDescent="0.25">
      <c r="C195" t="s">
        <v>2122</v>
      </c>
      <c r="D195" t="s">
        <v>399</v>
      </c>
      <c r="E195" s="196"/>
      <c r="F195" s="196"/>
      <c r="G195" s="196"/>
      <c r="H195" s="196"/>
      <c r="I195" s="196"/>
      <c r="J195" s="196"/>
      <c r="K195" s="196"/>
      <c r="L195" s="196"/>
      <c r="M195" s="196"/>
      <c r="N195" s="196"/>
      <c r="O195" s="196"/>
      <c r="P195" s="196"/>
    </row>
    <row r="196" spans="3:16" x14ac:dyDescent="0.25">
      <c r="C196" t="s">
        <v>2229</v>
      </c>
      <c r="D196" t="s">
        <v>399</v>
      </c>
      <c r="E196" s="196"/>
      <c r="F196" s="196"/>
      <c r="G196" s="196"/>
      <c r="H196" s="196"/>
      <c r="I196" s="196"/>
      <c r="J196" s="196"/>
      <c r="K196" s="196"/>
      <c r="L196" s="196"/>
      <c r="M196" s="196"/>
      <c r="N196" s="196"/>
      <c r="O196" s="196"/>
      <c r="P196" s="196"/>
    </row>
    <row r="197" spans="3:16" x14ac:dyDescent="0.25">
      <c r="C197" t="s">
        <v>2525</v>
      </c>
      <c r="D197" t="s">
        <v>399</v>
      </c>
      <c r="E197" s="196"/>
      <c r="F197" s="196"/>
      <c r="G197" s="196"/>
      <c r="H197" s="196"/>
      <c r="I197" s="196"/>
      <c r="J197" s="196"/>
      <c r="K197" s="196"/>
      <c r="L197" s="196"/>
      <c r="M197" s="196"/>
      <c r="N197" s="196"/>
      <c r="O197" s="196"/>
      <c r="P197" s="196"/>
    </row>
    <row r="198" spans="3:16" x14ac:dyDescent="0.25">
      <c r="C198" t="s">
        <v>3195</v>
      </c>
      <c r="D198" t="s">
        <v>399</v>
      </c>
      <c r="E198" s="196"/>
      <c r="F198" s="196"/>
      <c r="G198" s="196"/>
      <c r="H198" s="196"/>
      <c r="I198" s="196"/>
      <c r="J198" s="196"/>
      <c r="K198" s="196"/>
      <c r="L198" s="196"/>
      <c r="M198" s="196"/>
      <c r="N198" s="196"/>
      <c r="O198" s="196"/>
      <c r="P198" s="196"/>
    </row>
    <row r="199" spans="3:16" x14ac:dyDescent="0.25">
      <c r="C199" t="s">
        <v>2140</v>
      </c>
      <c r="D199" t="s">
        <v>399</v>
      </c>
      <c r="E199" s="196"/>
      <c r="F199" s="196"/>
      <c r="G199" s="196"/>
      <c r="H199" s="196"/>
      <c r="I199" s="196"/>
      <c r="J199" s="196"/>
      <c r="K199" s="196"/>
      <c r="L199" s="196"/>
      <c r="M199" s="196"/>
      <c r="N199" s="196"/>
      <c r="O199" s="196"/>
      <c r="P199" s="196"/>
    </row>
    <row r="200" spans="3:16" x14ac:dyDescent="0.25">
      <c r="C200" t="s">
        <v>5135</v>
      </c>
      <c r="D200" t="s">
        <v>399</v>
      </c>
      <c r="E200" s="196"/>
      <c r="F200" s="196"/>
      <c r="G200" s="196"/>
      <c r="H200" s="196"/>
      <c r="I200" s="196"/>
      <c r="J200" s="196"/>
      <c r="K200" s="196"/>
      <c r="L200" s="196"/>
      <c r="M200" s="196"/>
      <c r="N200" s="196"/>
      <c r="O200" s="196"/>
      <c r="P200" s="196"/>
    </row>
    <row r="201" spans="3:16" x14ac:dyDescent="0.25">
      <c r="C201" s="93" t="s">
        <v>5210</v>
      </c>
      <c r="D201" s="93"/>
      <c r="E201" s="197"/>
      <c r="F201" s="197"/>
      <c r="G201" s="197"/>
      <c r="H201" s="197"/>
      <c r="I201" s="197"/>
      <c r="J201" s="197"/>
      <c r="K201" s="197"/>
      <c r="L201" s="197"/>
      <c r="M201" s="197"/>
      <c r="N201" s="197"/>
      <c r="O201" s="197"/>
      <c r="P201" s="197"/>
    </row>
    <row r="203" spans="3:16" x14ac:dyDescent="0.25">
      <c r="F203" s="132"/>
    </row>
    <row r="205" spans="3:16" x14ac:dyDescent="0.25">
      <c r="C205" s="90" t="s">
        <v>5211</v>
      </c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</row>
    <row r="206" spans="3:16" x14ac:dyDescent="0.25">
      <c r="E206" s="18">
        <v>2024</v>
      </c>
      <c r="F206" s="18">
        <v>2025</v>
      </c>
      <c r="G206" s="18">
        <v>2026</v>
      </c>
      <c r="H206" s="18">
        <v>2027</v>
      </c>
      <c r="I206" s="18">
        <v>2028</v>
      </c>
      <c r="J206" s="18">
        <v>2029</v>
      </c>
      <c r="K206" s="18">
        <v>2030</v>
      </c>
      <c r="L206" s="18">
        <v>2031</v>
      </c>
      <c r="M206" s="18">
        <v>2032</v>
      </c>
      <c r="N206" s="18">
        <v>2033</v>
      </c>
      <c r="O206" s="18">
        <v>2034</v>
      </c>
      <c r="P206" s="18">
        <v>2035</v>
      </c>
    </row>
    <row r="207" spans="3:16" x14ac:dyDescent="0.25">
      <c r="C207" s="94" t="s">
        <v>5212</v>
      </c>
      <c r="D207" s="94"/>
      <c r="E207" s="198"/>
      <c r="F207" s="198"/>
      <c r="G207" s="198"/>
      <c r="H207" s="198"/>
      <c r="I207" s="198"/>
      <c r="J207" s="198"/>
      <c r="K207" s="198"/>
      <c r="L207" s="198"/>
      <c r="M207" s="198"/>
      <c r="N207" s="198"/>
      <c r="O207" s="198"/>
      <c r="P207" s="198"/>
    </row>
    <row r="208" spans="3:16" x14ac:dyDescent="0.25">
      <c r="C208" s="8" t="s">
        <v>5213</v>
      </c>
      <c r="D208" s="8"/>
      <c r="E208" s="199"/>
      <c r="F208" s="199"/>
      <c r="G208" s="199"/>
      <c r="H208" s="199"/>
      <c r="I208" s="199"/>
      <c r="J208" s="199"/>
      <c r="K208" s="199"/>
      <c r="L208" s="199"/>
      <c r="M208" s="199"/>
      <c r="N208" s="199"/>
      <c r="O208" s="199"/>
      <c r="P208" s="199"/>
    </row>
    <row r="209" spans="3:16" x14ac:dyDescent="0.25">
      <c r="C209" s="95" t="s">
        <v>5209</v>
      </c>
      <c r="E209" s="196"/>
      <c r="F209" s="196"/>
      <c r="G209" s="196"/>
      <c r="H209" s="196"/>
      <c r="I209" s="196"/>
      <c r="J209" s="196"/>
      <c r="K209" s="196"/>
      <c r="L209" s="196"/>
      <c r="M209" s="196"/>
      <c r="N209" s="196"/>
      <c r="O209" s="196"/>
      <c r="P209" s="196"/>
    </row>
    <row r="210" spans="3:16" x14ac:dyDescent="0.25">
      <c r="C210" s="95" t="s">
        <v>2174</v>
      </c>
      <c r="E210" s="196"/>
      <c r="F210" s="196"/>
      <c r="G210" s="196"/>
      <c r="H210" s="196"/>
      <c r="I210" s="196"/>
      <c r="J210" s="196"/>
      <c r="K210" s="196"/>
      <c r="L210" s="196"/>
      <c r="M210" s="196"/>
      <c r="N210" s="196"/>
      <c r="O210" s="196"/>
      <c r="P210" s="196"/>
    </row>
    <row r="211" spans="3:16" x14ac:dyDescent="0.25">
      <c r="C211" s="95" t="s">
        <v>2377</v>
      </c>
      <c r="E211" s="196"/>
      <c r="F211" s="196"/>
      <c r="G211" s="196"/>
      <c r="H211" s="196"/>
      <c r="I211" s="196"/>
      <c r="J211" s="196"/>
      <c r="K211" s="196"/>
      <c r="L211" s="196"/>
      <c r="M211" s="196"/>
      <c r="N211" s="196"/>
      <c r="O211" s="196"/>
      <c r="P211" s="196"/>
    </row>
    <row r="212" spans="3:16" x14ac:dyDescent="0.25">
      <c r="C212" s="95" t="s">
        <v>3455</v>
      </c>
      <c r="E212" s="196"/>
      <c r="F212" s="196"/>
      <c r="G212" s="196"/>
      <c r="H212" s="196"/>
      <c r="I212" s="196"/>
      <c r="J212" s="196"/>
      <c r="K212" s="196"/>
      <c r="L212" s="196"/>
      <c r="M212" s="196"/>
      <c r="N212" s="196"/>
      <c r="O212" s="196"/>
      <c r="P212" s="196"/>
    </row>
    <row r="213" spans="3:16" x14ac:dyDescent="0.25">
      <c r="C213" s="95" t="s">
        <v>3408</v>
      </c>
      <c r="E213" s="196"/>
      <c r="F213" s="196"/>
      <c r="G213" s="196"/>
      <c r="H213" s="196"/>
      <c r="I213" s="196"/>
      <c r="J213" s="196"/>
      <c r="K213" s="196"/>
      <c r="L213" s="196"/>
      <c r="M213" s="196"/>
      <c r="N213" s="196"/>
      <c r="O213" s="196"/>
      <c r="P213" s="196"/>
    </row>
    <row r="214" spans="3:16" x14ac:dyDescent="0.25">
      <c r="C214" s="95" t="s">
        <v>2291</v>
      </c>
      <c r="E214" s="196"/>
      <c r="F214" s="196"/>
      <c r="G214" s="196"/>
      <c r="H214" s="196"/>
      <c r="I214" s="196"/>
      <c r="J214" s="196"/>
      <c r="K214" s="196"/>
      <c r="L214" s="196"/>
      <c r="M214" s="196"/>
      <c r="N214" s="196"/>
      <c r="O214" s="196"/>
      <c r="P214" s="196"/>
    </row>
    <row r="215" spans="3:16" x14ac:dyDescent="0.25">
      <c r="C215" s="95" t="s">
        <v>4650</v>
      </c>
      <c r="E215" s="196"/>
      <c r="F215" s="196"/>
      <c r="G215" s="196"/>
      <c r="H215" s="196"/>
      <c r="I215" s="196"/>
      <c r="J215" s="196"/>
      <c r="K215" s="196"/>
      <c r="L215" s="196"/>
      <c r="M215" s="196"/>
      <c r="N215" s="196"/>
      <c r="O215" s="196"/>
      <c r="P215" s="196"/>
    </row>
    <row r="216" spans="3:16" x14ac:dyDescent="0.25">
      <c r="C216" s="95" t="s">
        <v>2098</v>
      </c>
      <c r="E216" s="196"/>
      <c r="F216" s="196"/>
      <c r="G216" s="196"/>
      <c r="H216" s="196"/>
      <c r="I216" s="196"/>
      <c r="J216" s="196"/>
      <c r="K216" s="196"/>
      <c r="L216" s="196"/>
      <c r="M216" s="196"/>
      <c r="N216" s="196"/>
      <c r="O216" s="196"/>
      <c r="P216" s="196"/>
    </row>
    <row r="217" spans="3:16" x14ac:dyDescent="0.25">
      <c r="C217" s="95" t="s">
        <v>4792</v>
      </c>
      <c r="E217" s="196"/>
      <c r="F217" s="196"/>
      <c r="G217" s="196"/>
      <c r="H217" s="196"/>
      <c r="I217" s="196"/>
      <c r="J217" s="196"/>
      <c r="K217" s="196"/>
      <c r="L217" s="196"/>
      <c r="M217" s="196"/>
      <c r="N217" s="196"/>
      <c r="O217" s="196"/>
      <c r="P217" s="196"/>
    </row>
    <row r="218" spans="3:16" x14ac:dyDescent="0.25">
      <c r="C218" s="95" t="s">
        <v>5073</v>
      </c>
      <c r="E218" s="196"/>
      <c r="F218" s="196"/>
      <c r="G218" s="196"/>
      <c r="H218" s="196"/>
      <c r="I218" s="196"/>
      <c r="J218" s="196"/>
      <c r="K218" s="196"/>
      <c r="L218" s="196"/>
      <c r="M218" s="196"/>
      <c r="N218" s="196"/>
      <c r="O218" s="196"/>
      <c r="P218" s="196"/>
    </row>
    <row r="219" spans="3:16" x14ac:dyDescent="0.25">
      <c r="C219" s="95" t="s">
        <v>5077</v>
      </c>
      <c r="E219" s="196"/>
      <c r="F219" s="196"/>
      <c r="G219" s="196"/>
      <c r="H219" s="196"/>
      <c r="I219" s="196"/>
      <c r="J219" s="196"/>
      <c r="K219" s="196"/>
      <c r="L219" s="196"/>
      <c r="M219" s="196"/>
      <c r="N219" s="196"/>
      <c r="O219" s="196"/>
      <c r="P219" s="196"/>
    </row>
    <row r="220" spans="3:16" x14ac:dyDescent="0.25">
      <c r="C220" s="95" t="s">
        <v>5080</v>
      </c>
      <c r="E220" s="196"/>
      <c r="F220" s="196"/>
      <c r="G220" s="196"/>
      <c r="H220" s="196"/>
      <c r="I220" s="196"/>
      <c r="J220" s="196"/>
      <c r="K220" s="196"/>
      <c r="L220" s="196"/>
      <c r="M220" s="196"/>
      <c r="N220" s="196"/>
      <c r="O220" s="196"/>
      <c r="P220" s="196"/>
    </row>
    <row r="221" spans="3:16" x14ac:dyDescent="0.25">
      <c r="C221" s="95" t="s">
        <v>5084</v>
      </c>
      <c r="E221" s="196"/>
      <c r="F221" s="196"/>
      <c r="G221" s="196"/>
      <c r="H221" s="196"/>
      <c r="I221" s="196"/>
      <c r="J221" s="196"/>
      <c r="K221" s="196"/>
      <c r="L221" s="196"/>
      <c r="M221" s="196"/>
      <c r="N221" s="196"/>
      <c r="O221" s="196"/>
      <c r="P221" s="196"/>
    </row>
    <row r="222" spans="3:16" x14ac:dyDescent="0.25">
      <c r="C222" s="95" t="s">
        <v>5088</v>
      </c>
      <c r="E222" s="196"/>
      <c r="F222" s="196"/>
      <c r="G222" s="196"/>
      <c r="H222" s="196"/>
      <c r="I222" s="196"/>
      <c r="J222" s="196"/>
      <c r="K222" s="196"/>
      <c r="L222" s="196"/>
      <c r="M222" s="196"/>
      <c r="N222" s="196"/>
      <c r="O222" s="196"/>
      <c r="P222" s="196"/>
    </row>
    <row r="223" spans="3:16" x14ac:dyDescent="0.25">
      <c r="C223" s="95" t="s">
        <v>2273</v>
      </c>
      <c r="E223" s="196"/>
      <c r="F223" s="196"/>
      <c r="G223" s="196"/>
      <c r="H223" s="196"/>
      <c r="I223" s="196"/>
      <c r="J223" s="196"/>
      <c r="K223" s="196"/>
      <c r="L223" s="196"/>
      <c r="M223" s="196"/>
      <c r="N223" s="196"/>
      <c r="O223" s="196"/>
      <c r="P223" s="196"/>
    </row>
    <row r="224" spans="3:16" x14ac:dyDescent="0.25">
      <c r="C224" s="95" t="s">
        <v>3730</v>
      </c>
      <c r="E224" s="196"/>
      <c r="F224" s="196"/>
      <c r="G224" s="196"/>
      <c r="H224" s="196"/>
      <c r="I224" s="196"/>
      <c r="J224" s="196"/>
      <c r="K224" s="196"/>
      <c r="L224" s="196"/>
      <c r="M224" s="196"/>
      <c r="N224" s="196"/>
      <c r="O224" s="196"/>
      <c r="P224" s="196"/>
    </row>
    <row r="225" spans="3:16" x14ac:dyDescent="0.25">
      <c r="C225" s="95" t="s">
        <v>2119</v>
      </c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</row>
    <row r="226" spans="3:16" x14ac:dyDescent="0.25">
      <c r="C226" s="95" t="s">
        <v>2153</v>
      </c>
      <c r="E226" s="196"/>
      <c r="F226" s="196"/>
      <c r="G226" s="196"/>
      <c r="H226" s="196"/>
      <c r="I226" s="196"/>
      <c r="J226" s="196"/>
      <c r="K226" s="196"/>
      <c r="L226" s="196"/>
      <c r="M226" s="196"/>
      <c r="N226" s="196"/>
      <c r="O226" s="196"/>
      <c r="P226" s="196"/>
    </row>
    <row r="227" spans="3:16" x14ac:dyDescent="0.25">
      <c r="C227" s="95" t="s">
        <v>2109</v>
      </c>
      <c r="E227" s="196"/>
      <c r="F227" s="196"/>
      <c r="G227" s="196"/>
      <c r="H227" s="196"/>
      <c r="I227" s="196"/>
      <c r="J227" s="196"/>
      <c r="K227" s="196"/>
      <c r="L227" s="196"/>
      <c r="M227" s="196"/>
      <c r="N227" s="196"/>
      <c r="O227" s="196"/>
      <c r="P227" s="196"/>
    </row>
    <row r="228" spans="3:16" x14ac:dyDescent="0.25">
      <c r="C228" s="95" t="s">
        <v>2337</v>
      </c>
      <c r="E228" s="196"/>
      <c r="F228" s="196"/>
      <c r="G228" s="196"/>
      <c r="H228" s="196"/>
      <c r="I228" s="196"/>
      <c r="J228" s="196"/>
      <c r="K228" s="196"/>
      <c r="L228" s="196"/>
      <c r="M228" s="196"/>
      <c r="N228" s="196"/>
      <c r="O228" s="196"/>
      <c r="P228" s="196"/>
    </row>
    <row r="229" spans="3:16" x14ac:dyDescent="0.25">
      <c r="C229" s="95" t="s">
        <v>2668</v>
      </c>
      <c r="E229" s="196"/>
      <c r="F229" s="196"/>
      <c r="G229" s="196"/>
      <c r="H229" s="196"/>
      <c r="I229" s="196"/>
      <c r="J229" s="196"/>
      <c r="K229" s="196"/>
      <c r="L229" s="196"/>
      <c r="M229" s="196"/>
      <c r="N229" s="196"/>
      <c r="O229" s="196"/>
      <c r="P229" s="196"/>
    </row>
    <row r="230" spans="3:16" x14ac:dyDescent="0.25">
      <c r="C230" s="95" t="s">
        <v>2730</v>
      </c>
      <c r="E230" s="196"/>
      <c r="F230" s="196"/>
      <c r="G230" s="196"/>
      <c r="H230" s="196"/>
      <c r="I230" s="196"/>
      <c r="J230" s="196"/>
      <c r="K230" s="196"/>
      <c r="L230" s="196"/>
      <c r="M230" s="196"/>
      <c r="N230" s="196"/>
      <c r="O230" s="196"/>
      <c r="P230" s="196"/>
    </row>
    <row r="231" spans="3:16" x14ac:dyDescent="0.25">
      <c r="C231" s="95" t="s">
        <v>2126</v>
      </c>
      <c r="E231" s="196"/>
      <c r="F231" s="196"/>
      <c r="G231" s="196"/>
      <c r="H231" s="196"/>
      <c r="I231" s="196"/>
      <c r="J231" s="196"/>
      <c r="K231" s="196"/>
      <c r="L231" s="196"/>
      <c r="M231" s="196"/>
      <c r="N231" s="196"/>
      <c r="O231" s="196"/>
      <c r="P231" s="196"/>
    </row>
    <row r="232" spans="3:16" x14ac:dyDescent="0.25">
      <c r="C232" s="95" t="s">
        <v>2122</v>
      </c>
      <c r="E232" s="196"/>
      <c r="F232" s="196"/>
      <c r="G232" s="196"/>
      <c r="H232" s="196"/>
      <c r="I232" s="196"/>
      <c r="J232" s="196"/>
      <c r="K232" s="196"/>
      <c r="L232" s="196"/>
      <c r="M232" s="196"/>
      <c r="N232" s="196"/>
      <c r="O232" s="196"/>
      <c r="P232" s="196"/>
    </row>
    <row r="233" spans="3:16" x14ac:dyDescent="0.25">
      <c r="C233" s="95" t="s">
        <v>2229</v>
      </c>
      <c r="E233" s="196"/>
      <c r="F233" s="196"/>
      <c r="G233" s="196"/>
      <c r="H233" s="196"/>
      <c r="I233" s="196"/>
      <c r="J233" s="196"/>
      <c r="K233" s="196"/>
      <c r="L233" s="196"/>
      <c r="M233" s="196"/>
      <c r="N233" s="196"/>
      <c r="O233" s="196"/>
      <c r="P233" s="196"/>
    </row>
    <row r="234" spans="3:16" x14ac:dyDescent="0.25">
      <c r="C234" s="95" t="s">
        <v>2525</v>
      </c>
      <c r="E234" s="196"/>
      <c r="F234" s="196"/>
      <c r="G234" s="196"/>
      <c r="H234" s="196"/>
      <c r="I234" s="196"/>
      <c r="J234" s="196"/>
      <c r="K234" s="196"/>
      <c r="L234" s="196"/>
      <c r="M234" s="196"/>
      <c r="N234" s="196"/>
      <c r="O234" s="196"/>
      <c r="P234" s="196"/>
    </row>
    <row r="235" spans="3:16" x14ac:dyDescent="0.25">
      <c r="C235" s="95" t="s">
        <v>3195</v>
      </c>
      <c r="E235" s="196"/>
      <c r="F235" s="196"/>
      <c r="G235" s="196"/>
      <c r="H235" s="196"/>
      <c r="I235" s="196"/>
      <c r="J235" s="196"/>
      <c r="K235" s="196"/>
      <c r="L235" s="196"/>
      <c r="M235" s="196"/>
      <c r="N235" s="196"/>
      <c r="O235" s="196"/>
      <c r="P235" s="196"/>
    </row>
    <row r="236" spans="3:16" x14ac:dyDescent="0.25">
      <c r="C236" s="95" t="s">
        <v>2140</v>
      </c>
      <c r="E236" s="196"/>
      <c r="F236" s="196"/>
      <c r="G236" s="196"/>
      <c r="H236" s="196"/>
      <c r="I236" s="196"/>
      <c r="J236" s="196"/>
      <c r="K236" s="196"/>
      <c r="L236" s="196"/>
      <c r="M236" s="196"/>
      <c r="N236" s="196"/>
      <c r="O236" s="196"/>
      <c r="P236" s="196"/>
    </row>
    <row r="237" spans="3:16" x14ac:dyDescent="0.25">
      <c r="C237" s="95" t="s">
        <v>5135</v>
      </c>
      <c r="E237" s="196"/>
      <c r="F237" s="196"/>
      <c r="G237" s="196"/>
      <c r="H237" s="196"/>
      <c r="I237" s="196"/>
      <c r="J237" s="196"/>
      <c r="K237" s="196"/>
      <c r="L237" s="196"/>
      <c r="M237" s="196"/>
      <c r="N237" s="196"/>
      <c r="O237" s="196"/>
      <c r="P237" s="196"/>
    </row>
    <row r="238" spans="3:16" x14ac:dyDescent="0.25">
      <c r="C238" s="94" t="s">
        <v>5210</v>
      </c>
      <c r="D238" s="94"/>
      <c r="E238" s="200"/>
      <c r="F238" s="200"/>
      <c r="G238" s="200"/>
      <c r="H238" s="200"/>
      <c r="I238" s="200"/>
      <c r="J238" s="200"/>
      <c r="K238" s="200"/>
      <c r="L238" s="200"/>
      <c r="M238" s="200"/>
      <c r="N238" s="200"/>
      <c r="O238" s="200"/>
      <c r="P238" s="200"/>
    </row>
    <row r="239" spans="3:16" x14ac:dyDescent="0.25">
      <c r="C239" s="96" t="s">
        <v>5214</v>
      </c>
      <c r="D239" s="96"/>
      <c r="E239" s="97">
        <v>7763.2472979246786</v>
      </c>
      <c r="F239" s="97">
        <v>5724.542048234669</v>
      </c>
      <c r="G239" s="97">
        <v>5459.4444299333763</v>
      </c>
      <c r="H239" s="97">
        <v>5244.5326369419017</v>
      </c>
      <c r="I239" s="97">
        <v>5093.6672737577783</v>
      </c>
      <c r="J239" s="97">
        <v>4767.3369555826139</v>
      </c>
      <c r="K239" s="97">
        <v>4796.4488886340287</v>
      </c>
      <c r="L239" s="97">
        <v>4660.264030534413</v>
      </c>
      <c r="M239" s="97">
        <v>4530.6441157663885</v>
      </c>
      <c r="N239" s="97">
        <v>4360.041326118062</v>
      </c>
      <c r="O239" s="97">
        <v>4217.5070022986456</v>
      </c>
      <c r="P239" s="97">
        <v>4057.3460226796778</v>
      </c>
    </row>
    <row r="240" spans="3:16" x14ac:dyDescent="0.25">
      <c r="E240" s="132"/>
      <c r="F240" s="132"/>
      <c r="G240" s="132"/>
      <c r="H240" s="132"/>
      <c r="I240" s="132"/>
      <c r="J240" s="132"/>
      <c r="K240" s="132"/>
      <c r="L240" s="132"/>
      <c r="M240" s="132"/>
      <c r="N240" s="132"/>
      <c r="O240" s="132"/>
      <c r="P240" s="132"/>
    </row>
    <row r="246" spans="3:16" x14ac:dyDescent="0.25">
      <c r="C246" s="90" t="s">
        <v>5215</v>
      </c>
      <c r="D246" s="90"/>
      <c r="E246" s="90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</row>
    <row r="247" spans="3:16" x14ac:dyDescent="0.25">
      <c r="E247" s="18">
        <v>2024</v>
      </c>
      <c r="F247" s="18">
        <v>2025</v>
      </c>
      <c r="G247" s="18">
        <v>2026</v>
      </c>
      <c r="H247" s="18">
        <v>2027</v>
      </c>
      <c r="I247" s="18">
        <v>2028</v>
      </c>
      <c r="J247" s="18">
        <v>2029</v>
      </c>
      <c r="K247" s="18">
        <v>2030</v>
      </c>
      <c r="L247" s="18">
        <v>2031</v>
      </c>
      <c r="M247" s="18">
        <v>2032</v>
      </c>
      <c r="N247" s="18">
        <v>2033</v>
      </c>
      <c r="O247" s="18">
        <v>2034</v>
      </c>
      <c r="P247" s="18">
        <v>2035</v>
      </c>
    </row>
    <row r="248" spans="3:16" x14ac:dyDescent="0.25">
      <c r="C248" s="94" t="s">
        <v>5212</v>
      </c>
      <c r="D248" s="94"/>
      <c r="E248" s="198"/>
      <c r="F248" s="198"/>
      <c r="G248" s="198"/>
      <c r="H248" s="198"/>
      <c r="I248" s="198"/>
      <c r="J248" s="198"/>
      <c r="K248" s="198"/>
      <c r="L248" s="198"/>
      <c r="M248" s="198"/>
      <c r="N248" s="198"/>
      <c r="O248" s="198"/>
      <c r="P248" s="198"/>
    </row>
    <row r="249" spans="3:16" x14ac:dyDescent="0.25">
      <c r="C249" s="8" t="s">
        <v>5216</v>
      </c>
      <c r="D249" s="8"/>
      <c r="E249" s="199"/>
      <c r="F249" s="199"/>
      <c r="G249" s="199"/>
      <c r="H249" s="199"/>
      <c r="I249" s="199"/>
      <c r="J249" s="199"/>
      <c r="K249" s="199"/>
      <c r="L249" s="199"/>
      <c r="M249" s="199"/>
      <c r="N249" s="199"/>
      <c r="O249" s="199"/>
      <c r="P249" s="199"/>
    </row>
    <row r="250" spans="3:16" x14ac:dyDescent="0.25">
      <c r="C250" s="95" t="s">
        <v>95</v>
      </c>
      <c r="E250" s="196"/>
      <c r="F250" s="196"/>
      <c r="G250" s="196"/>
      <c r="H250" s="196"/>
      <c r="I250" s="196"/>
      <c r="J250" s="196"/>
      <c r="K250" s="196"/>
      <c r="L250" s="196"/>
      <c r="M250" s="196"/>
      <c r="N250" s="196"/>
      <c r="O250" s="196"/>
      <c r="P250" s="196"/>
    </row>
    <row r="251" spans="3:16" x14ac:dyDescent="0.25">
      <c r="C251" s="95" t="s">
        <v>110</v>
      </c>
      <c r="E251" s="196"/>
      <c r="F251" s="196"/>
      <c r="G251" s="196"/>
      <c r="H251" s="196"/>
      <c r="I251" s="196"/>
      <c r="J251" s="196"/>
      <c r="K251" s="196"/>
      <c r="L251" s="196"/>
      <c r="M251" s="196"/>
      <c r="N251" s="196"/>
      <c r="O251" s="196"/>
      <c r="P251" s="196"/>
    </row>
    <row r="252" spans="3:16" x14ac:dyDescent="0.25">
      <c r="C252" s="95" t="s">
        <v>5042</v>
      </c>
      <c r="E252" s="196"/>
      <c r="F252" s="196"/>
      <c r="G252" s="196"/>
      <c r="H252" s="196"/>
      <c r="I252" s="196"/>
      <c r="J252" s="196"/>
      <c r="K252" s="196"/>
      <c r="L252" s="196"/>
      <c r="M252" s="196"/>
      <c r="N252" s="196"/>
      <c r="O252" s="196"/>
      <c r="P252" s="196"/>
    </row>
    <row r="253" spans="3:16" x14ac:dyDescent="0.25">
      <c r="C253" s="95" t="s">
        <v>403</v>
      </c>
      <c r="E253" s="196"/>
      <c r="F253" s="196"/>
      <c r="G253" s="196"/>
      <c r="H253" s="196"/>
      <c r="I253" s="196"/>
      <c r="J253" s="196"/>
      <c r="K253" s="196"/>
      <c r="L253" s="196"/>
      <c r="M253" s="196"/>
      <c r="N253" s="196"/>
      <c r="O253" s="196"/>
      <c r="P253" s="196"/>
    </row>
    <row r="254" spans="3:16" x14ac:dyDescent="0.25">
      <c r="C254" s="95" t="s">
        <v>399</v>
      </c>
      <c r="E254" s="196"/>
      <c r="F254" s="196"/>
      <c r="G254" s="196"/>
      <c r="H254" s="196"/>
      <c r="I254" s="196"/>
      <c r="J254" s="196"/>
      <c r="K254" s="196"/>
      <c r="L254" s="196"/>
      <c r="M254" s="196"/>
      <c r="N254" s="196"/>
      <c r="O254" s="196"/>
      <c r="P254" s="196"/>
    </row>
    <row r="255" spans="3:16" x14ac:dyDescent="0.25">
      <c r="C255" s="95" t="s">
        <v>5204</v>
      </c>
      <c r="E255" s="196"/>
      <c r="F255" s="196"/>
      <c r="G255" s="196"/>
      <c r="H255" s="196"/>
      <c r="I255" s="196"/>
      <c r="J255" s="196"/>
      <c r="K255" s="196"/>
      <c r="L255" s="196"/>
      <c r="M255" s="196"/>
      <c r="N255" s="196"/>
      <c r="O255" s="196"/>
      <c r="P255" s="196"/>
    </row>
    <row r="256" spans="3:16" x14ac:dyDescent="0.25">
      <c r="C256" s="94" t="s">
        <v>5210</v>
      </c>
      <c r="D256" s="94"/>
      <c r="E256" s="200"/>
      <c r="F256" s="200"/>
      <c r="G256" s="200"/>
      <c r="H256" s="200"/>
      <c r="I256" s="200"/>
      <c r="J256" s="200"/>
      <c r="K256" s="200"/>
      <c r="L256" s="200"/>
      <c r="M256" s="200"/>
      <c r="N256" s="200"/>
      <c r="O256" s="200"/>
      <c r="P256" s="200"/>
    </row>
    <row r="257" spans="3:16" x14ac:dyDescent="0.25">
      <c r="C257" s="96" t="s">
        <v>5214</v>
      </c>
      <c r="D257" s="96"/>
      <c r="E257" s="97">
        <v>7763.2472979246786</v>
      </c>
      <c r="F257" s="97">
        <v>5724.5420482346699</v>
      </c>
      <c r="G257" s="97">
        <v>5459.4444299333763</v>
      </c>
      <c r="H257" s="97">
        <v>5244.5326369419017</v>
      </c>
      <c r="I257" s="97">
        <v>5093.6672737577783</v>
      </c>
      <c r="J257" s="97">
        <v>4767.3369555826139</v>
      </c>
      <c r="K257" s="97">
        <v>4796.4488886340278</v>
      </c>
      <c r="L257" s="97">
        <v>4660.2640305344121</v>
      </c>
      <c r="M257" s="97">
        <v>4530.6441157663885</v>
      </c>
      <c r="N257" s="97">
        <v>4360.041326118062</v>
      </c>
      <c r="O257" s="97">
        <v>4217.5070022986456</v>
      </c>
      <c r="P257" s="97">
        <v>4057.3460226796778</v>
      </c>
    </row>
    <row r="258" spans="3:16" x14ac:dyDescent="0.25">
      <c r="E258" s="132"/>
      <c r="F258" s="132"/>
      <c r="G258" s="132"/>
      <c r="H258" s="132"/>
      <c r="I258" s="132"/>
      <c r="J258" s="132"/>
      <c r="K258" s="132"/>
      <c r="L258" s="132"/>
      <c r="M258" s="132"/>
      <c r="N258" s="132"/>
      <c r="O258" s="132"/>
      <c r="P258" s="132"/>
    </row>
  </sheetData>
  <conditionalFormatting sqref="E239:P239 E257:P257">
    <cfRule type="cellIs" dxfId="1" priority="3" operator="lessThan">
      <formula>0</formula>
    </cfRule>
    <cfRule type="cellIs" dxfId="0" priority="4" operator="greaterThan">
      <formula>0</formula>
    </cfRule>
  </conditionalFormatting>
  <dataValidations count="1">
    <dataValidation type="list" allowBlank="1" showInputMessage="1" showErrorMessage="1" sqref="C2" xr:uid="{E6100A95-00D3-4474-B88C-55C870B7DAA5}">
      <formula1>"25,30"</formula1>
    </dataValidation>
  </dataValidations>
  <pageMargins left="0.7" right="0.7" top="0.75" bottom="0.75" header="0.3" footer="0.3"/>
  <pageSetup orientation="portrait" horizontalDpi="90" verticalDpi="90" r:id="rId1"/>
  <headerFooter>
    <oddFooter>&amp;C&amp;1#&amp;"Calibri"&amp;12&amp;K000000Internal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8B4DE60EE51D40899541A68303A161" ma:contentTypeVersion="6" ma:contentTypeDescription="Create a new document." ma:contentTypeScope="" ma:versionID="312577db87b00ba53a9e516a55ec3a7e">
  <xsd:schema xmlns:xsd="http://www.w3.org/2001/XMLSchema" xmlns:xs="http://www.w3.org/2001/XMLSchema" xmlns:p="http://schemas.microsoft.com/office/2006/metadata/properties" xmlns:ns2="97e57212-3e02-407f-8b2d-05f7d7f19b15" xmlns:ns3="d788db7b-ef3b-4351-a32c-04e60e59a027" xmlns:ns4="e88bc686-2a5a-4a8c-98ae-cb9429efaf58" targetNamespace="http://schemas.microsoft.com/office/2006/metadata/properties" ma:root="true" ma:fieldsID="b2c47453f9f7760cae75fb87a66f3217" ns2:_="" ns3:_="" ns4:_="">
    <xsd:import namespace="97e57212-3e02-407f-8b2d-05f7d7f19b15"/>
    <xsd:import namespace="d788db7b-ef3b-4351-a32c-04e60e59a027"/>
    <xsd:import namespace="e88bc686-2a5a-4a8c-98ae-cb9429efaf58"/>
    <xsd:element name="properties">
      <xsd:complexType>
        <xsd:sequence>
          <xsd:element name="documentManagement">
            <xsd:complexType>
              <xsd:all>
                <xsd:element ref="ns2:pgeInformationSecurityClassification" minOccurs="0"/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pgeInformationSecurityClassification" ma:index="8" nillable="true" ma:displayName="PGE Information Security Classification" ma:description="Confidentiality of the Item (i.e. who can access it.) PG&amp;E uses the following four levels of confidentiality:&#10;• Public: Information available to anyone inside or outside PG&amp;E without restriction. &#10;• Internal: Information intended primarily for use within PG&amp;E.&#10;• Confidential: Information intended for use within PG&amp;E on a “business-need-to-know basis.” &#10;• Restricted: Information that is the most sensitive due to its significant value to the company and requires the maximum level of handling and protection from unauthorized collection, access, use or disclosure&#10;" ma:format="Dropdown" ma:internalName="pgeInformationSecurityClassification">
      <xsd:simpleType>
        <xsd:restriction base="dms:Choice">
          <xsd:enumeration value="Public"/>
          <xsd:enumeration value="Internal"/>
          <xsd:enumeration value="Confidential"/>
          <xsd:enumeration value="Restricted"/>
        </xsd:restriction>
      </xsd:simpleType>
    </xsd:element>
    <xsd:element name="mca9ac2a47d44219b4ff213ace4480ec" ma:index="9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855729ee-09ea-4683-9021-30fabac2bab5}" ma:internalName="TaxCatchAll" ma:showField="CatchAllData" ma:web="e88bc686-2a5a-4a8c-98ae-cb9429efaf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855729ee-09ea-4683-9021-30fabac2bab5}" ma:internalName="TaxCatchAllLabel" ma:readOnly="true" ma:showField="CatchAllDataLabel" ma:web="e88bc686-2a5a-4a8c-98ae-cb9429efaf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3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88db7b-ef3b-4351-a32c-04e60e59a0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8bc686-2a5a-4a8c-98ae-cb9429efaf5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b06c99b3-cd83-43e5-b4c1-d62f316c1e37" ContentTypeId="0x0101" PreviousValue="false" LastSyncTimeStamp="2020-01-27T23:41:31.003Z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pgeInformationSecurityClassification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TaxCatchAll xmlns="97e57212-3e02-407f-8b2d-05f7d7f19b15" xsi:nil="true"/>
    <SharedWithUsers xmlns="e88bc686-2a5a-4a8c-98ae-cb9429efaf58">
      <UserInfo>
        <DisplayName>Gillio III, John</DisplayName>
        <AccountId>25</AccountId>
        <AccountType/>
      </UserInfo>
      <UserInfo>
        <DisplayName>Ockert, Dwight</DisplayName>
        <AccountId>23</AccountId>
        <AccountType/>
      </UserInfo>
      <UserInfo>
        <DisplayName>IRP Resource Data Template Members</DisplayName>
        <AccountId>14043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4B9350C-BD69-4A8D-90F0-F83766A808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e57212-3e02-407f-8b2d-05f7d7f19b15"/>
    <ds:schemaRef ds:uri="d788db7b-ef3b-4351-a32c-04e60e59a027"/>
    <ds:schemaRef ds:uri="e88bc686-2a5a-4a8c-98ae-cb9429efaf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8F778D3-550C-4E85-ADC6-A88E42D367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0DE36B-0A82-4981-8F94-2D5CD667052C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6CE622B8-8598-4E0B-AA2E-47C3A1B99823}">
  <ds:schemaRefs>
    <ds:schemaRef ds:uri="http://schemas.microsoft.com/office/2006/metadata/properties"/>
    <ds:schemaRef ds:uri="http://schemas.microsoft.com/office/infopath/2007/PartnerControls"/>
    <ds:schemaRef ds:uri="97e57212-3e02-407f-8b2d-05f7d7f19b15"/>
    <ds:schemaRef ds:uri="e88bc686-2a5a-4a8c-98ae-cb9429efaf58"/>
  </ds:schemaRefs>
</ds:datastoreItem>
</file>

<file path=docMetadata/LabelInfo.xml><?xml version="1.0" encoding="utf-8"?>
<clbl:labelList xmlns:clbl="http://schemas.microsoft.com/office/2020/mipLabelMetadata">
  <clbl:label id="{fe50d7ff-dac2-44e7-b4b1-f9f0ac2f0a92}" enabled="1" method="Privileged" siteId="{44ae661a-ece6-41aa-bc96-7c2c85a0894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32</vt:i4>
      </vt:variant>
    </vt:vector>
  </HeadingPairs>
  <TitlesOfParts>
    <vt:vector size="43" baseType="lpstr">
      <vt:lpstr>README</vt:lpstr>
      <vt:lpstr>ReleaseNotes</vt:lpstr>
      <vt:lpstr>unique_contracts</vt:lpstr>
      <vt:lpstr>Calcs</vt:lpstr>
      <vt:lpstr>resources</vt:lpstr>
      <vt:lpstr>lse_names</vt:lpstr>
      <vt:lpstr>misc</vt:lpstr>
      <vt:lpstr>btm_pv_forecast</vt:lpstr>
      <vt:lpstr>Reliability</vt:lpstr>
      <vt:lpstr>CSPReportSheet</vt:lpstr>
      <vt:lpstr>ReportSheet</vt:lpstr>
      <vt:lpstr>BAA_ID</vt:lpstr>
      <vt:lpstr>bool</vt:lpstr>
      <vt:lpstr>BY10r</vt:lpstr>
      <vt:lpstr>cam_d1911016_vamo_pcia</vt:lpstr>
      <vt:lpstr>cap_areas</vt:lpstr>
      <vt:lpstr>cap_sub_areas</vt:lpstr>
      <vt:lpstr>contract_status</vt:lpstr>
      <vt:lpstr>csp_cat</vt:lpstr>
      <vt:lpstr>csp_table</vt:lpstr>
      <vt:lpstr>d1911016_tranches</vt:lpstr>
      <vt:lpstr>d2106035_tranche</vt:lpstr>
      <vt:lpstr>Days</vt:lpstr>
      <vt:lpstr>Days_na</vt:lpstr>
      <vt:lpstr>elcc_type</vt:lpstr>
      <vt:lpstr>energy_capacity_from_resource</vt:lpstr>
      <vt:lpstr>generator_name</vt:lpstr>
      <vt:lpstr>int_count</vt:lpstr>
      <vt:lpstr>is_hybrid</vt:lpstr>
      <vt:lpstr>MAXGEN</vt:lpstr>
      <vt:lpstr>Months</vt:lpstr>
      <vt:lpstr>Months_na</vt:lpstr>
      <vt:lpstr>nqc_reporting_source</vt:lpstr>
      <vt:lpstr>resolve_final_group</vt:lpstr>
      <vt:lpstr>resources</vt:lpstr>
      <vt:lpstr>solar_Technology_sub_type</vt:lpstr>
      <vt:lpstr>state_county</vt:lpstr>
      <vt:lpstr>storage_technology_sub_type</vt:lpstr>
      <vt:lpstr>supertype</vt:lpstr>
      <vt:lpstr>transact</vt:lpstr>
      <vt:lpstr>Year</vt:lpstr>
      <vt:lpstr>Year_na</vt:lpstr>
      <vt:lpstr>yes_no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Blecha, Travis</dc:creator>
  <cp:keywords/>
  <dc:description/>
  <cp:lastModifiedBy>Shmueli, Jayson</cp:lastModifiedBy>
  <cp:revision/>
  <dcterms:created xsi:type="dcterms:W3CDTF">2017-12-29T18:55:54Z</dcterms:created>
  <dcterms:modified xsi:type="dcterms:W3CDTF">2025-01-22T22:28:45Z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0x0101009C8B4DE60EE51D40899541A68303A161</vt:lpwstr>
  </property>
  <property fmtid="{D5CDD505-2E9C-101B-9397-08002B2CF9AE}" pid="3" name="{A44787D4-0540-4523-9961-78E4036D8C6D}">
    <vt:lpwstr>{66F58351-3302-45C9-A207-F3FF6B4D96C1}</vt:lpwstr>
  </property>
  <property fmtid="{D5CDD505-2E9C-101B-9397-08002B2CF9AE}" pid="4" name="pgeRecordCategory">
    <vt:lpwstr/>
  </property>
  <property fmtid="{D5CDD505-2E9C-101B-9397-08002B2CF9AE}" pid="5" name="MSIP_Label_fe50d7ff-dac2-44e7-b4b1-f9f0ac2f0a92_Enabled">
    <vt:lpwstr>true</vt:lpwstr>
  </property>
  <property fmtid="{D5CDD505-2E9C-101B-9397-08002B2CF9AE}" pid="6" name="MSIP_Label_fe50d7ff-dac2-44e7-b4b1-f9f0ac2f0a92_SetDate">
    <vt:lpwstr>2022-10-30T17:02:32Z</vt:lpwstr>
  </property>
  <property fmtid="{D5CDD505-2E9C-101B-9397-08002B2CF9AE}" pid="7" name="MSIP_Label_fe50d7ff-dac2-44e7-b4b1-f9f0ac2f0a92_Method">
    <vt:lpwstr>Privileged</vt:lpwstr>
  </property>
  <property fmtid="{D5CDD505-2E9C-101B-9397-08002B2CF9AE}" pid="8" name="MSIP_Label_fe50d7ff-dac2-44e7-b4b1-f9f0ac2f0a92_Name">
    <vt:lpwstr>Internal</vt:lpwstr>
  </property>
  <property fmtid="{D5CDD505-2E9C-101B-9397-08002B2CF9AE}" pid="9" name="MSIP_Label_fe50d7ff-dac2-44e7-b4b1-f9f0ac2f0a92_SiteId">
    <vt:lpwstr>44ae661a-ece6-41aa-bc96-7c2c85a08941</vt:lpwstr>
  </property>
  <property fmtid="{D5CDD505-2E9C-101B-9397-08002B2CF9AE}" pid="10" name="MSIP_Label_fe50d7ff-dac2-44e7-b4b1-f9f0ac2f0a92_ActionId">
    <vt:lpwstr>db05953b-e90d-44f7-9653-16a96e7c2134</vt:lpwstr>
  </property>
  <property fmtid="{D5CDD505-2E9C-101B-9397-08002B2CF9AE}" pid="11" name="MSIP_Label_fe50d7ff-dac2-44e7-b4b1-f9f0ac2f0a92_ContentBits">
    <vt:lpwstr>3</vt:lpwstr>
  </property>
  <property fmtid="{D5CDD505-2E9C-101B-9397-08002B2CF9AE}" pid="12" name="Order">
    <vt:r8>27500</vt:r8>
  </property>
  <property fmtid="{D5CDD505-2E9C-101B-9397-08002B2CF9AE}" pid="13" name="xd_Signature">
    <vt:bool>false</vt:bool>
  </property>
  <property fmtid="{D5CDD505-2E9C-101B-9397-08002B2CF9AE}" pid="14" name="SharedWithUsers">
    <vt:lpwstr>25;#Eshraghi, Alireza;#23;#McGarry, James</vt:lpwstr>
  </property>
  <property fmtid="{D5CDD505-2E9C-101B-9397-08002B2CF9AE}" pid="15" name="xd_ProgID">
    <vt:lpwstr/>
  </property>
  <property fmtid="{D5CDD505-2E9C-101B-9397-08002B2CF9AE}" pid="16" name="ComplianceAssetId">
    <vt:lpwstr/>
  </property>
  <property fmtid="{D5CDD505-2E9C-101B-9397-08002B2CF9AE}" pid="17" name="TemplateUrl">
    <vt:lpwstr/>
  </property>
  <property fmtid="{D5CDD505-2E9C-101B-9397-08002B2CF9AE}" pid="18" name="_ExtendedDescription">
    <vt:lpwstr/>
  </property>
  <property fmtid="{D5CDD505-2E9C-101B-9397-08002B2CF9AE}" pid="19" name="TriggerFlowInfo">
    <vt:lpwstr/>
  </property>
</Properties>
</file>