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defaultThemeVersion="166925"/>
  <xr:revisionPtr revIDLastSave="8" documentId="13_ncr:1_{E83C72FD-396B-4416-BAA9-F05A83BC8048}" xr6:coauthVersionLast="47" xr6:coauthVersionMax="47" xr10:uidLastSave="{5E27A7F8-AC0F-4E79-85CC-69FE9AD3977E}"/>
  <bookViews>
    <workbookView xWindow="45" yWindow="2340" windowWidth="18825" windowHeight="7875" tabRatio="926" xr2:uid="{45D822DF-5C0A-499D-8CAF-45903AD0C7F6}"/>
  </bookViews>
  <sheets>
    <sheet name="Cover Sheet Tables 1-15" sheetId="2" r:id="rId1"/>
    <sheet name="QDR Table 11 Summary Template" sheetId="45" r:id="rId2"/>
    <sheet name="PG&amp;E Table 11 (8.1.23)" sheetId="46" r:id="rId3"/>
    <sheet name="PG&amp;E Table 11 (3.1.23)" sheetId="21" r:id="rId4"/>
    <sheet name="Expenditures by Category" sheetId="42" r:id="rId5"/>
  </sheets>
  <definedNames>
    <definedName name="_xlnm._FilterDatabase" localSheetId="3" hidden="1">'PG&amp;E Table 11 (3.1.23)'!$A$9:$AO$71</definedName>
    <definedName name="_xlnm._FilterDatabase" localSheetId="2" hidden="1">'PG&amp;E Table 11 (8.1.23)'!$B$9:$AQ$9</definedName>
    <definedName name="_Hlk84766338" localSheetId="2">'PG&amp;E Table 11 (8.1.23)'!$D$60</definedName>
    <definedName name="_Hlk84766338">'PG&amp;E Table 11 (3.1.23)'!$C$66</definedName>
    <definedName name="_msoanchor_1" localSheetId="2">'PG&amp;E Table 11 (8.1.23)'!$D$17</definedName>
    <definedName name="_msoanchor_1">'PG&amp;E Table 11 (3.1.23)'!$C$18</definedName>
    <definedName name="_msoanchor_2" localSheetId="2">'PG&amp;E Table 11 (8.1.23)'!$D$42</definedName>
    <definedName name="_msoanchor_2">'PG&amp;E Table 11 (3.1.23)'!$C$47</definedName>
    <definedName name="OLE_LINK465" localSheetId="2">'PG&amp;E Table 11 (8.1.23)'!$D$43</definedName>
    <definedName name="OLE_LINK465">'PG&amp;E Table 11 (3.1.23)'!$C$48</definedName>
    <definedName name="OLE_LINK486" localSheetId="2">'PG&amp;E Table 11 (8.1.23)'!$D$33</definedName>
    <definedName name="OLE_LINK486">'PG&amp;E Table 11 (3.1.23)'!$C$35</definedName>
    <definedName name="_xlnm.Print_Area" localSheetId="3">'PG&amp;E Table 11 (3.1.23)'!$A$1:$AF$72</definedName>
    <definedName name="_xlnm.Print_Area" localSheetId="2">'PG&amp;E Table 11 (8.1.23)'!$A$1:$AG$65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45" l="1"/>
  <c r="G8" i="45"/>
  <c r="G39" i="45"/>
  <c r="M39" i="45"/>
  <c r="Q9" i="46"/>
  <c r="P9" i="46"/>
  <c r="O9" i="46"/>
  <c r="N9" i="46"/>
  <c r="U9" i="46"/>
  <c r="T9" i="46"/>
  <c r="S9" i="46"/>
  <c r="R9" i="46"/>
  <c r="Y9" i="46"/>
  <c r="X9" i="46"/>
  <c r="W9" i="46"/>
  <c r="V9" i="46"/>
  <c r="AC9" i="46"/>
  <c r="AB9" i="46"/>
  <c r="AA9" i="46"/>
  <c r="Z9" i="46"/>
  <c r="AO9" i="46"/>
  <c r="AN9" i="46"/>
  <c r="AL9" i="46"/>
  <c r="AK9" i="46"/>
  <c r="AJ9" i="46"/>
  <c r="AG9" i="46"/>
  <c r="AF9" i="46"/>
  <c r="AE9" i="46"/>
  <c r="AD9" i="46"/>
  <c r="AI9" i="46"/>
  <c r="AH9" i="46"/>
  <c r="AM9" i="46"/>
  <c r="L39" i="45"/>
  <c r="K39" i="45"/>
  <c r="J39" i="45"/>
  <c r="I39" i="45"/>
  <c r="H39" i="45"/>
  <c r="F39" i="45"/>
  <c r="N38" i="45"/>
  <c r="N37" i="45"/>
  <c r="N36" i="45"/>
  <c r="N35" i="45"/>
  <c r="N34" i="45"/>
  <c r="N33" i="45"/>
  <c r="N32" i="45"/>
  <c r="N31" i="45"/>
  <c r="N30" i="45"/>
  <c r="N29" i="45"/>
  <c r="N28" i="45"/>
  <c r="N27" i="45"/>
  <c r="N26" i="45"/>
  <c r="N25" i="45"/>
  <c r="N24" i="45"/>
  <c r="N23" i="45"/>
  <c r="N22" i="45"/>
  <c r="N21" i="45"/>
  <c r="N20" i="45"/>
  <c r="N19" i="45"/>
  <c r="N18" i="45"/>
  <c r="N17" i="45"/>
  <c r="N16" i="45"/>
  <c r="N15" i="45"/>
  <c r="N14" i="45"/>
  <c r="N13" i="45"/>
  <c r="N12" i="45"/>
  <c r="N11" i="45"/>
  <c r="R7" i="45"/>
  <c r="R6" i="45"/>
  <c r="R5" i="45"/>
  <c r="R4" i="45"/>
  <c r="R38" i="45"/>
  <c r="R37" i="45"/>
  <c r="R36" i="45"/>
  <c r="R35" i="45"/>
  <c r="R34" i="45"/>
  <c r="R33" i="45"/>
  <c r="R32" i="45"/>
  <c r="R31" i="45"/>
  <c r="R30" i="45"/>
  <c r="R29" i="45"/>
  <c r="R28" i="45"/>
  <c r="R27" i="45"/>
  <c r="R26" i="45"/>
  <c r="R25" i="45"/>
  <c r="R24" i="45"/>
  <c r="R23" i="45"/>
  <c r="R22" i="45"/>
  <c r="R21" i="45"/>
  <c r="R20" i="45"/>
  <c r="R19" i="45"/>
  <c r="R18" i="45"/>
  <c r="R17" i="45"/>
  <c r="R16" i="45"/>
  <c r="R15" i="45"/>
  <c r="R14" i="45"/>
  <c r="R13" i="45"/>
  <c r="R12" i="45"/>
  <c r="R11" i="45"/>
  <c r="K5" i="45" l="1"/>
  <c r="L5" i="45"/>
  <c r="K4" i="45"/>
  <c r="L6" i="45"/>
  <c r="D4" i="45"/>
  <c r="F4" i="45"/>
  <c r="H7" i="45"/>
  <c r="H4" i="45"/>
  <c r="I6" i="45"/>
  <c r="J6" i="45"/>
  <c r="D6" i="45"/>
  <c r="K6" i="45"/>
  <c r="D7" i="45"/>
  <c r="E4" i="45"/>
  <c r="L4" i="45"/>
  <c r="I7" i="45"/>
  <c r="E5" i="45"/>
  <c r="H5" i="45"/>
  <c r="J7" i="45"/>
  <c r="E6" i="45"/>
  <c r="I5" i="45"/>
  <c r="K7" i="45"/>
  <c r="E7" i="45"/>
  <c r="J5" i="45"/>
  <c r="L7" i="45"/>
  <c r="F5" i="45"/>
  <c r="F6" i="45"/>
  <c r="H6" i="45"/>
  <c r="F7" i="45"/>
  <c r="J4" i="45"/>
  <c r="I4" i="45"/>
  <c r="D5" i="45"/>
  <c r="L8" i="45" l="1"/>
  <c r="I8" i="45"/>
  <c r="H8" i="45"/>
  <c r="K8" i="45"/>
  <c r="F8" i="45"/>
  <c r="E8" i="45"/>
  <c r="J8" i="45"/>
  <c r="D8" i="45"/>
  <c r="N5" i="45"/>
  <c r="N4" i="45"/>
  <c r="N7" i="45"/>
  <c r="N6" i="45"/>
  <c r="N8" i="45" l="1"/>
  <c r="AP66" i="46"/>
  <c r="AO66" i="46"/>
  <c r="AN66" i="46"/>
  <c r="AM66" i="46"/>
  <c r="AL66" i="46"/>
  <c r="AK66" i="46"/>
  <c r="AJ66" i="46"/>
  <c r="AI66" i="46"/>
  <c r="AH66" i="46"/>
  <c r="AG66" i="46"/>
  <c r="AF66" i="46"/>
  <c r="AE66" i="46"/>
  <c r="AD66" i="46"/>
  <c r="AC66" i="46"/>
  <c r="AB66" i="46"/>
  <c r="AA66" i="46"/>
  <c r="Z66" i="46"/>
  <c r="Y66" i="46"/>
  <c r="X66" i="46"/>
  <c r="W66" i="46"/>
  <c r="V66" i="46"/>
  <c r="U66" i="46"/>
  <c r="T66" i="46"/>
  <c r="S66" i="46"/>
  <c r="R66" i="46"/>
  <c r="Q66" i="46"/>
  <c r="P66" i="46"/>
  <c r="O66" i="46"/>
  <c r="N66" i="46"/>
  <c r="AQ64" i="46"/>
  <c r="AQ63" i="46"/>
  <c r="AQ62" i="46"/>
  <c r="AQ61" i="46"/>
  <c r="AQ60" i="46"/>
  <c r="AQ59" i="46"/>
  <c r="AQ58" i="46"/>
  <c r="AQ57" i="46"/>
  <c r="AQ56" i="46"/>
  <c r="AQ55" i="46"/>
  <c r="AQ54" i="46"/>
  <c r="AQ53" i="46"/>
  <c r="AQ52" i="46"/>
  <c r="AQ51" i="46"/>
  <c r="AQ50" i="46"/>
  <c r="AQ49" i="46"/>
  <c r="AQ48" i="46"/>
  <c r="AQ47" i="46"/>
  <c r="AQ46" i="46"/>
  <c r="AQ45" i="46"/>
  <c r="AQ44" i="46"/>
  <c r="AQ43" i="46"/>
  <c r="AQ42" i="46"/>
  <c r="AQ41" i="46"/>
  <c r="AQ40" i="46"/>
  <c r="AQ39" i="46"/>
  <c r="AQ38" i="46"/>
  <c r="AQ37" i="46"/>
  <c r="AQ33" i="46"/>
  <c r="AQ32" i="46"/>
  <c r="AQ31" i="46"/>
  <c r="AQ30" i="46"/>
  <c r="AQ29" i="46"/>
  <c r="AQ28" i="46"/>
  <c r="AQ27" i="46"/>
  <c r="AQ26" i="46"/>
  <c r="AQ25" i="46"/>
  <c r="AQ24" i="46"/>
  <c r="AQ23" i="46"/>
  <c r="AQ22" i="46"/>
  <c r="AQ21" i="46"/>
  <c r="AQ20" i="46"/>
  <c r="AQ19" i="46"/>
  <c r="AQ18" i="46"/>
  <c r="AQ17" i="46"/>
  <c r="AQ16" i="46"/>
  <c r="AQ15" i="46"/>
  <c r="AQ14" i="46"/>
  <c r="AQ13" i="46"/>
  <c r="AQ10" i="46"/>
  <c r="AQ11" i="46"/>
  <c r="AQ66" i="46" l="1"/>
  <c r="AQ36" i="46"/>
  <c r="AQ35" i="46"/>
  <c r="AQ34" i="46"/>
  <c r="AQ12" i="46"/>
  <c r="D39" i="45" l="1"/>
  <c r="E39" i="45"/>
  <c r="N39" i="45" l="1"/>
  <c r="F6" i="42" l="1"/>
  <c r="AO42" i="42"/>
  <c r="AN42" i="42"/>
  <c r="AM42" i="42"/>
  <c r="AL42" i="42"/>
  <c r="AQ41" i="42"/>
  <c r="AP41" i="42"/>
  <c r="AQ40" i="42"/>
  <c r="AP40" i="42"/>
  <c r="AQ39" i="42"/>
  <c r="AP39" i="42"/>
  <c r="AQ38" i="42"/>
  <c r="AP38" i="42"/>
  <c r="AQ37" i="42"/>
  <c r="AP37" i="42"/>
  <c r="AQ36" i="42"/>
  <c r="AP36" i="42"/>
  <c r="AQ35" i="42"/>
  <c r="AP35" i="42"/>
  <c r="AQ34" i="42"/>
  <c r="AP34" i="42"/>
  <c r="AQ33" i="42"/>
  <c r="AP33" i="42"/>
  <c r="AQ32" i="42"/>
  <c r="AP32" i="42"/>
  <c r="AI42" i="42"/>
  <c r="AH42" i="42"/>
  <c r="AG42" i="42"/>
  <c r="AF42" i="42"/>
  <c r="AK41" i="42"/>
  <c r="AJ41" i="42"/>
  <c r="AK40" i="42"/>
  <c r="AJ40" i="42"/>
  <c r="AK39" i="42"/>
  <c r="AJ39" i="42"/>
  <c r="AK38" i="42"/>
  <c r="AJ38" i="42"/>
  <c r="AK37" i="42"/>
  <c r="AJ37" i="42"/>
  <c r="AK36" i="42"/>
  <c r="AJ36" i="42"/>
  <c r="AK35" i="42"/>
  <c r="AJ35" i="42"/>
  <c r="AK34" i="42"/>
  <c r="AJ34" i="42"/>
  <c r="AK33" i="42"/>
  <c r="AJ33" i="42"/>
  <c r="AK32" i="42"/>
  <c r="AJ32" i="42"/>
  <c r="AC42" i="42"/>
  <c r="AB42" i="42"/>
  <c r="AA42" i="42"/>
  <c r="Z42" i="42"/>
  <c r="AE41" i="42"/>
  <c r="AD41" i="42"/>
  <c r="AE40" i="42"/>
  <c r="AD40" i="42"/>
  <c r="AE39" i="42"/>
  <c r="AD39" i="42"/>
  <c r="AE38" i="42"/>
  <c r="AD38" i="42"/>
  <c r="AE37" i="42"/>
  <c r="AD37" i="42"/>
  <c r="AE36" i="42"/>
  <c r="AD36" i="42"/>
  <c r="AE35" i="42"/>
  <c r="AD35" i="42"/>
  <c r="AE34" i="42"/>
  <c r="AD34" i="42"/>
  <c r="AE33" i="42"/>
  <c r="AD33" i="42"/>
  <c r="AE32" i="42"/>
  <c r="AD32" i="42"/>
  <c r="Q42" i="42"/>
  <c r="P42" i="42"/>
  <c r="O42" i="42"/>
  <c r="N42" i="42"/>
  <c r="S41" i="42"/>
  <c r="R41" i="42"/>
  <c r="S40" i="42"/>
  <c r="R40" i="42"/>
  <c r="S39" i="42"/>
  <c r="R39" i="42"/>
  <c r="S38" i="42"/>
  <c r="R38" i="42"/>
  <c r="S37" i="42"/>
  <c r="R37" i="42"/>
  <c r="S36" i="42"/>
  <c r="R36" i="42"/>
  <c r="S35" i="42"/>
  <c r="R35" i="42"/>
  <c r="S34" i="42"/>
  <c r="R34" i="42"/>
  <c r="S33" i="42"/>
  <c r="R33" i="42"/>
  <c r="S32" i="42"/>
  <c r="R32" i="42"/>
  <c r="K42" i="42"/>
  <c r="J42" i="42"/>
  <c r="I42" i="42"/>
  <c r="H42" i="42"/>
  <c r="M41" i="42"/>
  <c r="L41" i="42"/>
  <c r="M40" i="42"/>
  <c r="L40" i="42"/>
  <c r="M39" i="42"/>
  <c r="L39" i="42"/>
  <c r="M38" i="42"/>
  <c r="L38" i="42"/>
  <c r="M37" i="42"/>
  <c r="L37" i="42"/>
  <c r="M36" i="42"/>
  <c r="L36" i="42"/>
  <c r="M35" i="42"/>
  <c r="L35" i="42"/>
  <c r="M34" i="42"/>
  <c r="L34" i="42"/>
  <c r="M33" i="42"/>
  <c r="L33" i="42"/>
  <c r="M32" i="42"/>
  <c r="L32" i="42"/>
  <c r="E42" i="42"/>
  <c r="D42" i="42"/>
  <c r="C42" i="42"/>
  <c r="B42" i="42"/>
  <c r="G41" i="42"/>
  <c r="F41" i="42"/>
  <c r="G40" i="42"/>
  <c r="F40" i="42"/>
  <c r="G39" i="42"/>
  <c r="F39" i="42"/>
  <c r="G38" i="42"/>
  <c r="F38" i="42"/>
  <c r="G37" i="42"/>
  <c r="F37" i="42"/>
  <c r="G36" i="42"/>
  <c r="F36" i="42"/>
  <c r="G35" i="42"/>
  <c r="F35" i="42"/>
  <c r="G34" i="42"/>
  <c r="F34" i="42"/>
  <c r="G33" i="42"/>
  <c r="F33" i="42"/>
  <c r="G32" i="42"/>
  <c r="F32" i="42"/>
  <c r="T42" i="42"/>
  <c r="W42" i="42"/>
  <c r="V42" i="42"/>
  <c r="U42" i="42"/>
  <c r="Y41" i="42"/>
  <c r="Y40" i="42"/>
  <c r="Y39" i="42"/>
  <c r="Y38" i="42"/>
  <c r="Y37" i="42"/>
  <c r="Y36" i="42"/>
  <c r="Y35" i="42"/>
  <c r="Y34" i="42"/>
  <c r="Y33" i="42"/>
  <c r="Y32" i="42"/>
  <c r="X41" i="42"/>
  <c r="X40" i="42"/>
  <c r="X39" i="42"/>
  <c r="X38" i="42"/>
  <c r="X37" i="42"/>
  <c r="X36" i="42"/>
  <c r="X35" i="42"/>
  <c r="X34" i="42"/>
  <c r="X33" i="42"/>
  <c r="X32" i="42"/>
  <c r="AQ13" i="42"/>
  <c r="AP13" i="42"/>
  <c r="AK13" i="42"/>
  <c r="AJ13" i="42"/>
  <c r="AE13" i="42"/>
  <c r="AD13" i="42"/>
  <c r="Y13" i="42"/>
  <c r="X13" i="42"/>
  <c r="S13" i="42"/>
  <c r="R13" i="42"/>
  <c r="R12" i="42"/>
  <c r="G22" i="42"/>
  <c r="F22" i="42"/>
  <c r="G7" i="42"/>
  <c r="F7" i="42"/>
  <c r="D14" i="42"/>
  <c r="C14" i="42"/>
  <c r="B14" i="42"/>
  <c r="AO29" i="42"/>
  <c r="AN29" i="42"/>
  <c r="AM29" i="42"/>
  <c r="AL29" i="42"/>
  <c r="AI29" i="42"/>
  <c r="AH29" i="42"/>
  <c r="AG29" i="42"/>
  <c r="AF29" i="42"/>
  <c r="AC29" i="42"/>
  <c r="AB29" i="42"/>
  <c r="AA29" i="42"/>
  <c r="Z29" i="42"/>
  <c r="W29" i="42"/>
  <c r="V29" i="42"/>
  <c r="U29" i="42"/>
  <c r="T29" i="42"/>
  <c r="Q29" i="42"/>
  <c r="P29" i="42"/>
  <c r="O29" i="42"/>
  <c r="N29" i="42"/>
  <c r="K29" i="42"/>
  <c r="J29" i="42"/>
  <c r="I29" i="42"/>
  <c r="H29" i="42"/>
  <c r="E29" i="42"/>
  <c r="D29" i="42"/>
  <c r="C29" i="42"/>
  <c r="B29" i="42"/>
  <c r="AQ28" i="42"/>
  <c r="AQ27" i="42"/>
  <c r="AQ26" i="42"/>
  <c r="AQ25" i="42"/>
  <c r="AQ24" i="42"/>
  <c r="AQ23" i="42"/>
  <c r="AQ22" i="42"/>
  <c r="AQ21" i="42"/>
  <c r="AQ20" i="42"/>
  <c r="AQ19" i="42"/>
  <c r="AK28" i="42"/>
  <c r="AK27" i="42"/>
  <c r="AK26" i="42"/>
  <c r="AK25" i="42"/>
  <c r="AK24" i="42"/>
  <c r="AK23" i="42"/>
  <c r="AK22" i="42"/>
  <c r="AK21" i="42"/>
  <c r="AK20" i="42"/>
  <c r="AK19" i="42"/>
  <c r="AE28" i="42"/>
  <c r="AE27" i="42"/>
  <c r="AE26" i="42"/>
  <c r="AE25" i="42"/>
  <c r="AE24" i="42"/>
  <c r="AE23" i="42"/>
  <c r="AE22" i="42"/>
  <c r="AE21" i="42"/>
  <c r="AE20" i="42"/>
  <c r="AE19" i="42"/>
  <c r="Y28" i="42"/>
  <c r="Y27" i="42"/>
  <c r="Y26" i="42"/>
  <c r="Y25" i="42"/>
  <c r="Y24" i="42"/>
  <c r="Y23" i="42"/>
  <c r="Y22" i="42"/>
  <c r="Y21" i="42"/>
  <c r="Y20" i="42"/>
  <c r="Y19" i="42"/>
  <c r="S28" i="42"/>
  <c r="S27" i="42"/>
  <c r="S26" i="42"/>
  <c r="S25" i="42"/>
  <c r="S24" i="42"/>
  <c r="S23" i="42"/>
  <c r="S22" i="42"/>
  <c r="S21" i="42"/>
  <c r="S20" i="42"/>
  <c r="S19" i="42"/>
  <c r="AP28" i="42"/>
  <c r="AP27" i="42"/>
  <c r="AP26" i="42"/>
  <c r="AP25" i="42"/>
  <c r="AP24" i="42"/>
  <c r="AP23" i="42"/>
  <c r="AP22" i="42"/>
  <c r="AP21" i="42"/>
  <c r="AP20" i="42"/>
  <c r="AP19" i="42"/>
  <c r="AJ28" i="42"/>
  <c r="AJ27" i="42"/>
  <c r="AJ26" i="42"/>
  <c r="AJ25" i="42"/>
  <c r="AJ24" i="42"/>
  <c r="AJ23" i="42"/>
  <c r="AJ22" i="42"/>
  <c r="AJ21" i="42"/>
  <c r="AJ20" i="42"/>
  <c r="AJ19" i="42"/>
  <c r="AD28" i="42"/>
  <c r="AD27" i="42"/>
  <c r="AD26" i="42"/>
  <c r="AD25" i="42"/>
  <c r="AD24" i="42"/>
  <c r="AD23" i="42"/>
  <c r="AD22" i="42"/>
  <c r="AD21" i="42"/>
  <c r="AD20" i="42"/>
  <c r="AD19" i="42"/>
  <c r="X28" i="42"/>
  <c r="X27" i="42"/>
  <c r="X26" i="42"/>
  <c r="X25" i="42"/>
  <c r="X24" i="42"/>
  <c r="X23" i="42"/>
  <c r="X22" i="42"/>
  <c r="X21" i="42"/>
  <c r="X20" i="42"/>
  <c r="X19" i="42"/>
  <c r="R28" i="42"/>
  <c r="R27" i="42"/>
  <c r="R26" i="42"/>
  <c r="R25" i="42"/>
  <c r="R24" i="42"/>
  <c r="R23" i="42"/>
  <c r="R22" i="42"/>
  <c r="R21" i="42"/>
  <c r="R20" i="42"/>
  <c r="R19" i="42"/>
  <c r="M28" i="42"/>
  <c r="M27" i="42"/>
  <c r="M26" i="42"/>
  <c r="M25" i="42"/>
  <c r="M24" i="42"/>
  <c r="M23" i="42"/>
  <c r="M22" i="42"/>
  <c r="M21" i="42"/>
  <c r="M20" i="42"/>
  <c r="M19" i="42"/>
  <c r="L28" i="42"/>
  <c r="L27" i="42"/>
  <c r="L26" i="42"/>
  <c r="L25" i="42"/>
  <c r="L24" i="42"/>
  <c r="L23" i="42"/>
  <c r="L22" i="42"/>
  <c r="L21" i="42"/>
  <c r="L20" i="42"/>
  <c r="L19" i="42"/>
  <c r="AQ42" i="42" l="1"/>
  <c r="AP42" i="42"/>
  <c r="AK42" i="42"/>
  <c r="AJ42" i="42"/>
  <c r="AE42" i="42"/>
  <c r="AD42" i="42"/>
  <c r="X42" i="42"/>
  <c r="Y42" i="42"/>
  <c r="R42" i="42"/>
  <c r="S42" i="42"/>
  <c r="M42" i="42"/>
  <c r="L42" i="42"/>
  <c r="F42" i="42"/>
  <c r="G42" i="42"/>
  <c r="AQ29" i="42"/>
  <c r="AP29" i="42"/>
  <c r="AK29" i="42"/>
  <c r="AJ29" i="42"/>
  <c r="AD29" i="42"/>
  <c r="AE29" i="42"/>
  <c r="X29" i="42"/>
  <c r="Y29" i="42"/>
  <c r="R29" i="42"/>
  <c r="S29" i="42"/>
  <c r="L29" i="42"/>
  <c r="M29" i="42"/>
  <c r="G28" i="42" l="1"/>
  <c r="G27" i="42"/>
  <c r="G26" i="42"/>
  <c r="G25" i="42"/>
  <c r="G24" i="42"/>
  <c r="G23" i="42"/>
  <c r="G21" i="42"/>
  <c r="G20" i="42"/>
  <c r="G19" i="42"/>
  <c r="G29" i="42" s="1"/>
  <c r="F28" i="42"/>
  <c r="F27" i="42"/>
  <c r="F26" i="42"/>
  <c r="F25" i="42"/>
  <c r="F24" i="42"/>
  <c r="F23" i="42"/>
  <c r="F21" i="42"/>
  <c r="F20" i="42"/>
  <c r="F19" i="42"/>
  <c r="F29" i="42" l="1"/>
  <c r="AM67" i="21"/>
  <c r="AK67" i="21"/>
  <c r="T14" i="42"/>
  <c r="Q14" i="42"/>
  <c r="P14" i="42"/>
  <c r="O14" i="42"/>
  <c r="N14" i="42"/>
  <c r="K14" i="42"/>
  <c r="J14" i="42"/>
  <c r="I14" i="42"/>
  <c r="H14" i="42"/>
  <c r="E14" i="42"/>
  <c r="AO14" i="42"/>
  <c r="AN14" i="42"/>
  <c r="AM14" i="42"/>
  <c r="AL14" i="42"/>
  <c r="AI14" i="42"/>
  <c r="AH14" i="42"/>
  <c r="AG14" i="42"/>
  <c r="AF14" i="42"/>
  <c r="AC14" i="42"/>
  <c r="AB14" i="42"/>
  <c r="AA14" i="42"/>
  <c r="Z14" i="42"/>
  <c r="W14" i="42"/>
  <c r="V14" i="42"/>
  <c r="AM42" i="21"/>
  <c r="AK42" i="21"/>
  <c r="AQ12" i="42"/>
  <c r="AQ11" i="42"/>
  <c r="AQ10" i="42"/>
  <c r="AQ9" i="42"/>
  <c r="AQ8" i="42"/>
  <c r="AQ6" i="42"/>
  <c r="AQ5" i="42"/>
  <c r="AQ4" i="42"/>
  <c r="AP12" i="42"/>
  <c r="AP11" i="42"/>
  <c r="AP10" i="42"/>
  <c r="AP9" i="42"/>
  <c r="AP8" i="42"/>
  <c r="AP6" i="42"/>
  <c r="AP5" i="42"/>
  <c r="AP4" i="42"/>
  <c r="AI67" i="21"/>
  <c r="AG67" i="21"/>
  <c r="AI42" i="21"/>
  <c r="AG42" i="21"/>
  <c r="AK12" i="42"/>
  <c r="AK11" i="42"/>
  <c r="AK10" i="42"/>
  <c r="AK9" i="42"/>
  <c r="AK8" i="42"/>
  <c r="AK6" i="42"/>
  <c r="AK5" i="42"/>
  <c r="AK4" i="42"/>
  <c r="AJ12" i="42"/>
  <c r="AJ11" i="42"/>
  <c r="AJ10" i="42"/>
  <c r="AJ9" i="42"/>
  <c r="AJ8" i="42"/>
  <c r="AJ6" i="42"/>
  <c r="AJ5" i="42"/>
  <c r="AJ4" i="42"/>
  <c r="AE67" i="21"/>
  <c r="AC67" i="21"/>
  <c r="AE42" i="21"/>
  <c r="AC42" i="21"/>
  <c r="AA67" i="21"/>
  <c r="Y67" i="21"/>
  <c r="AA42" i="21"/>
  <c r="Y42" i="21"/>
  <c r="AE12" i="42"/>
  <c r="AE11" i="42"/>
  <c r="AE10" i="42"/>
  <c r="AE9" i="42"/>
  <c r="AE8" i="42"/>
  <c r="AE6" i="42"/>
  <c r="AE5" i="42"/>
  <c r="AE4" i="42"/>
  <c r="AD12" i="42"/>
  <c r="AD11" i="42"/>
  <c r="AD10" i="42"/>
  <c r="AD9" i="42"/>
  <c r="AD8" i="42"/>
  <c r="AD6" i="42"/>
  <c r="AD5" i="42"/>
  <c r="AD4" i="42"/>
  <c r="Y12" i="42"/>
  <c r="Y11" i="42"/>
  <c r="Y10" i="42"/>
  <c r="Y9" i="42"/>
  <c r="Y8" i="42"/>
  <c r="Y6" i="42"/>
  <c r="Y5" i="42"/>
  <c r="Y4" i="42"/>
  <c r="X12" i="42"/>
  <c r="X11" i="42"/>
  <c r="X10" i="42"/>
  <c r="X9" i="42"/>
  <c r="X8" i="42"/>
  <c r="X6" i="42"/>
  <c r="X5" i="42"/>
  <c r="X4" i="42"/>
  <c r="R4" i="42"/>
  <c r="W67" i="21"/>
  <c r="V67" i="21"/>
  <c r="W42" i="21"/>
  <c r="S12" i="42"/>
  <c r="S11" i="42"/>
  <c r="S10" i="42"/>
  <c r="S9" i="42"/>
  <c r="S8" i="42"/>
  <c r="S6" i="42"/>
  <c r="S5" i="42"/>
  <c r="S4" i="42"/>
  <c r="R11" i="42"/>
  <c r="R10" i="42"/>
  <c r="R9" i="42"/>
  <c r="R8" i="42"/>
  <c r="R6" i="42"/>
  <c r="R5" i="42"/>
  <c r="U42" i="21"/>
  <c r="S67" i="21"/>
  <c r="M12" i="42"/>
  <c r="M11" i="42"/>
  <c r="M10" i="42"/>
  <c r="M9" i="42"/>
  <c r="M8" i="42"/>
  <c r="M6" i="42"/>
  <c r="M5" i="42"/>
  <c r="M4" i="42"/>
  <c r="L12" i="42"/>
  <c r="L11" i="42"/>
  <c r="L10" i="42"/>
  <c r="L9" i="42"/>
  <c r="L8" i="42"/>
  <c r="L6" i="42"/>
  <c r="L5" i="42"/>
  <c r="L4" i="42"/>
  <c r="Q42" i="21"/>
  <c r="O67" i="21"/>
  <c r="G12" i="42"/>
  <c r="G11" i="42"/>
  <c r="G10" i="42"/>
  <c r="G9" i="42"/>
  <c r="G8" i="42"/>
  <c r="G4" i="42"/>
  <c r="G6" i="42"/>
  <c r="G5" i="42"/>
  <c r="F12" i="42"/>
  <c r="F11" i="42"/>
  <c r="F10" i="42"/>
  <c r="F9" i="42"/>
  <c r="F8" i="42"/>
  <c r="F5" i="42"/>
  <c r="F4" i="42"/>
  <c r="O42" i="21"/>
  <c r="M42" i="21"/>
  <c r="M14" i="42" l="1"/>
  <c r="R14" i="42"/>
  <c r="S14" i="42"/>
  <c r="X14" i="42"/>
  <c r="AE14" i="42"/>
  <c r="AK14" i="42"/>
  <c r="AP14" i="42"/>
  <c r="G14" i="42"/>
  <c r="L14" i="42"/>
  <c r="AJ14" i="42"/>
  <c r="F14" i="42"/>
  <c r="Y14" i="42"/>
  <c r="AD14" i="42"/>
  <c r="AQ14" i="42"/>
  <c r="U14" i="42"/>
  <c r="AN67" i="21"/>
  <c r="AJ67" i="21"/>
  <c r="AF67" i="21"/>
  <c r="AB67" i="21"/>
  <c r="X67" i="21"/>
  <c r="T67" i="21"/>
  <c r="P67" i="21"/>
  <c r="N67" i="21"/>
  <c r="AN52" i="21"/>
  <c r="AL52" i="21"/>
  <c r="AJ52" i="21"/>
  <c r="AH52" i="21"/>
  <c r="AF52" i="21"/>
  <c r="AD52" i="21"/>
  <c r="AB52" i="21"/>
  <c r="Z52" i="21"/>
  <c r="X52" i="21"/>
  <c r="V52" i="21"/>
  <c r="T52" i="21"/>
  <c r="R52" i="21"/>
  <c r="P52" i="21"/>
  <c r="N52" i="21"/>
  <c r="AN42" i="21"/>
  <c r="AL42" i="21"/>
  <c r="AJ42" i="21"/>
  <c r="AH42" i="21"/>
  <c r="AF42" i="21"/>
  <c r="AD42" i="21"/>
  <c r="AB42" i="21"/>
  <c r="Z42" i="21"/>
  <c r="X42" i="21"/>
  <c r="V42" i="21"/>
  <c r="T42" i="21"/>
  <c r="S42" i="21"/>
  <c r="R42" i="21"/>
  <c r="N42" i="21"/>
  <c r="P42" i="21"/>
  <c r="P72" i="21"/>
  <c r="O72" i="21"/>
  <c r="AN20" i="21"/>
  <c r="AJ20" i="21"/>
  <c r="AF20" i="21"/>
  <c r="AB20" i="21"/>
  <c r="X20" i="21"/>
  <c r="T20" i="21"/>
  <c r="P20" i="21"/>
  <c r="AM14" i="21"/>
  <c r="AJ14" i="21"/>
  <c r="AF14" i="21"/>
  <c r="AB14" i="21"/>
  <c r="X14" i="21"/>
  <c r="T14" i="21"/>
  <c r="P14" i="21"/>
</calcChain>
</file>

<file path=xl/sharedStrings.xml><?xml version="1.0" encoding="utf-8"?>
<sst xmlns="http://schemas.openxmlformats.org/spreadsheetml/2006/main" count="1812" uniqueCount="308">
  <si>
    <t xml:space="preserve"> </t>
  </si>
  <si>
    <t>WMPInitiativeCategory --&gt;</t>
  </si>
  <si>
    <t>Community Outreach and Engagement</t>
  </si>
  <si>
    <t>Emergency Preparedness</t>
  </si>
  <si>
    <t>Grid Design, Operations, and Maintenance</t>
  </si>
  <si>
    <t>Overview of the Service Territory</t>
  </si>
  <si>
    <t>Risk Methodology and Assessment</t>
  </si>
  <si>
    <t>Situational Awareness and Forecasting</t>
  </si>
  <si>
    <t>Vegetation Management and Inspection</t>
  </si>
  <si>
    <t>Public Safety Power Shutoffs</t>
  </si>
  <si>
    <t>Other - Wildfire</t>
  </si>
  <si>
    <t>Wildfire Mitigation Strategy Development</t>
  </si>
  <si>
    <t>As Reported in QDR (last four years, current year, next two years)</t>
  </si>
  <si>
    <t>Date of this QDR (data source)</t>
  </si>
  <si>
    <t>Utility</t>
  </si>
  <si>
    <t>PG&amp;E</t>
  </si>
  <si>
    <t>Territory</t>
  </si>
  <si>
    <t>CAPEX ($ thousands) --&gt;</t>
  </si>
  <si>
    <t>HFTD</t>
  </si>
  <si>
    <t>OPEX ($ thousands) --&gt;</t>
  </si>
  <si>
    <t>Instructions for utilities to fill out:</t>
  </si>
  <si>
    <t>Mitigation Initiative Financials by WMP Category</t>
  </si>
  <si>
    <t>For Columns D-M:</t>
  </si>
  <si>
    <t>For Column N:</t>
  </si>
  <si>
    <t>Provide data for each year in the QDR (e.g., 2019, 2020, 2021, 2022, 2023 (current), 2024 (predicted), 2025 (predicted).  Add rows below the initial four rows, totaling 28 rows of data.</t>
  </si>
  <si>
    <t>Data Source: Quarterly Data Report, Table 11</t>
  </si>
  <si>
    <t>Yes</t>
  </si>
  <si>
    <t>No</t>
  </si>
  <si>
    <t>&lt;-- for dropdowns</t>
  </si>
  <si>
    <t>Energy Safety Data Guidelines Appendix D, Section 1.2</t>
  </si>
  <si>
    <t>Wildfire Mitigation Data Tables Template: Tables 1 - 15</t>
  </si>
  <si>
    <t>Update the below table to establish which reporting period this submission this represents.</t>
  </si>
  <si>
    <t>Utility Name</t>
  </si>
  <si>
    <t>Pacific Gas &amp; Electric</t>
  </si>
  <si>
    <t>First year of 3-year WMP cycle</t>
  </si>
  <si>
    <t>Reporting Period year</t>
  </si>
  <si>
    <t>Reporting Period quarter</t>
  </si>
  <si>
    <t>Date Modified</t>
  </si>
  <si>
    <t>Notes:</t>
  </si>
  <si>
    <t>Table No.</t>
  </si>
  <si>
    <t>Territory spend refers to the sum total of initiative spending across all areas, including HFTDs. HFTD spend refers to initiative spending applied to HFTDs, and is a subset of territory spend.</t>
  </si>
  <si>
    <t>CAPEX = Capital expenditure; OPEX = Operating expenditure.</t>
  </si>
  <si>
    <t>As data is submitted each reporting period, replace projections for the current reporting period with actuals.</t>
  </si>
  <si>
    <t>Actual</t>
  </si>
  <si>
    <t>Projected</t>
  </si>
  <si>
    <t>The units for the spend data are thousands of dollars.</t>
  </si>
  <si>
    <t>Table 11: Mitigation initiative financials</t>
  </si>
  <si>
    <t>CAPEX ($ thousands)</t>
  </si>
  <si>
    <t>OPEX ($ thousands)</t>
  </si>
  <si>
    <t>WMPInitiativeCategory</t>
  </si>
  <si>
    <t>WMPInitiativeActivity</t>
  </si>
  <si>
    <t>UtilityInitiativeTrackingID</t>
  </si>
  <si>
    <t>Primary driver targeted</t>
  </si>
  <si>
    <t>Secondary driver  targeted</t>
  </si>
  <si>
    <t>Year initiated</t>
  </si>
  <si>
    <t>If existing: most recent proceeding that has reviewed program</t>
  </si>
  <si>
    <t>If new: memorandum account</t>
  </si>
  <si>
    <t>Current compiance status  - In / exceeding compliance with regulations</t>
  </si>
  <si>
    <t>Associated rule(s) - if multiple, separate by semi-colon - ";"</t>
  </si>
  <si>
    <t>If spend not disaggregated by category, note spend category or mark general operations</t>
  </si>
  <si>
    <t>Comments</t>
  </si>
  <si>
    <t>Blank Meaning</t>
  </si>
  <si>
    <t>Public outreach and education awareness program</t>
  </si>
  <si>
    <t>J.01</t>
  </si>
  <si>
    <t xml:space="preserve">N/A - Foundational </t>
  </si>
  <si>
    <t/>
  </si>
  <si>
    <t> 2018</t>
  </si>
  <si>
    <t>De-energization OIR – Phase 3</t>
  </si>
  <si>
    <t> n/a</t>
  </si>
  <si>
    <t xml:space="preserve"> In compliance </t>
  </si>
  <si>
    <t> De-energization OIR – Phase 3</t>
  </si>
  <si>
    <t>Engagement with access and functional needs populations</t>
  </si>
  <si>
    <t> 2019</t>
  </si>
  <si>
    <t> De-energization OIR – Phase 3, GO 166</t>
  </si>
  <si>
    <t xml:space="preserve">Collaboration on local wildfire mitigation planning </t>
  </si>
  <si>
    <t>Best practice sharing with other utilities</t>
  </si>
  <si>
    <t> 2021</t>
  </si>
  <si>
    <t> PSPS OII</t>
  </si>
  <si>
    <t> Customer Care portion: PSPS OII</t>
  </si>
  <si>
    <t>Emergency preparedness plan</t>
  </si>
  <si>
    <t>All Consequences</t>
  </si>
  <si>
    <t>&lt;2018</t>
  </si>
  <si>
    <t>2023 GRC</t>
  </si>
  <si>
    <t>n/a</t>
  </si>
  <si>
    <t>In Compliance</t>
  </si>
  <si>
    <t>GO 166; R.96-11-004; R.18-12-005</t>
  </si>
  <si>
    <t>External collaboration and coordination</t>
  </si>
  <si>
    <t xml:space="preserve">Public emergency communication strategy </t>
  </si>
  <si>
    <t>Preparedness and planning for service restoration</t>
  </si>
  <si>
    <t>refer to "Other - PSPS" section 9</t>
  </si>
  <si>
    <t>Customer support in wildfire and PSPS emergencies</t>
  </si>
  <si>
    <t>Covered conductor installation</t>
  </si>
  <si>
    <t>Contact from object, Vegetation Contact, Contamination, Equipment / facility failure, Other, Unknown, Wire-to-wire contact, Vandalism / Theft, CC - Seismic Scenario</t>
  </si>
  <si>
    <t>TD-9001M CH 15 “Fire Area Design Guidance” in addition to all relevant standards; All projects in HFTD/HFRA/Buffer Zones</t>
  </si>
  <si>
    <t xml:space="preserve">Other grid topology improvements to minimize risk of ignitions </t>
  </si>
  <si>
    <t>C.01, C.04, C.11, C.12, C.13</t>
  </si>
  <si>
    <t xml:space="preserve">Non-Exempt Expulsion Fuse Replacement portion - not in compliance, we have non-exempt fuse equipment installed in fire areas. </t>
  </si>
  <si>
    <t xml:space="preserve">Non-Exempt Expulsion Fuse Replacement portion  - Cal Fire Power Line Fire Prevention Field Guide establishes what is classified as non-exempt; TD-9100P-09 is the estimating standard for equipment in fire areas that references the above guide.  </t>
  </si>
  <si>
    <t xml:space="preserve">Other grid topology improvements to mitigate or reduce PSPS events </t>
  </si>
  <si>
    <t>C.02, C.03, C.07, C.08, C.09</t>
  </si>
  <si>
    <t>Consequence - PSPS</t>
  </si>
  <si>
    <t xml:space="preserve"> - Distribution - 2019
 - Transmission - 2019/2020</t>
  </si>
  <si>
    <t xml:space="preserve"> -Distribution - 2023 GRC
 - Transmission - TO Rate Case</t>
  </si>
  <si>
    <t xml:space="preserve"> - Distribution - In compliance per WMP commitments for replacements
 - Transmission - n/a</t>
  </si>
  <si>
    <t>Other technologies and systems not listed above</t>
  </si>
  <si>
    <t>Contact from object</t>
  </si>
  <si>
    <t>Pertaining to Substation Animal Abatement: 2019 – Wildfire Safety Plan</t>
  </si>
  <si>
    <t>Pertaining to Substation Animal Abatement: 2023 GRC</t>
  </si>
  <si>
    <t>Pertaining to Substation Animal Abatement: Exceeds minimum substation maintenance and inspection requirements within GO 174</t>
  </si>
  <si>
    <t>Pertaining to Substation Animal Abatement: GO 174</t>
  </si>
  <si>
    <t>Undergrounding of electric lines and/or equipment</t>
  </si>
  <si>
    <t>C.10, C.15</t>
  </si>
  <si>
    <t>Contact from object, Vegetation Contact, Contamination, Equipment / facility failure, Other, Unknown, Wire-to-wire contact, Vandalism / Theft,  CC - Seismic Scenario</t>
  </si>
  <si>
    <t>UG Design and Construction Standards; All projects in HFTD/HFRA/Buffer Zones</t>
  </si>
  <si>
    <t>Distribution pole replacements and reinforcements</t>
  </si>
  <si>
    <t>Equipment / facility failure</t>
  </si>
  <si>
    <t>Not in compliance - due to the backlog of poles to be replaced and reinforced; but have plan to reduce backlog</t>
  </si>
  <si>
    <t>GO 95 Rule 18</t>
  </si>
  <si>
    <t xml:space="preserve">Transmission pole/tower replacements and reinforcements </t>
  </si>
  <si>
    <t>TO Rate Case</t>
  </si>
  <si>
    <t>Refer to section 8.1.7.1 and associated target 8.1.1.2 GM-09 for information regarding transmission maintenance notifications.</t>
  </si>
  <si>
    <t>Traditional overhead hardening</t>
  </si>
  <si>
    <t>Distribution - refer to Maintenance program in 8.1.4
Transmission before 2018</t>
  </si>
  <si>
    <t>Distribution - refer to Maintenance program in 8.1.4
Transmission - TO rate case</t>
  </si>
  <si>
    <t xml:space="preserve">Distribution - refer to Maintenance program in 8.1.4
Transmission - n/a
</t>
  </si>
  <si>
    <t>Distribution - refer to Maintenance program in 8.1.4
Transmission - n/a</t>
  </si>
  <si>
    <t>Distribution costs covered in the Maintenance programs, under 8.1.4</t>
  </si>
  <si>
    <t>Emerging grid hardening technology installations and pilots</t>
  </si>
  <si>
    <t xml:space="preserve">2022 WMP </t>
  </si>
  <si>
    <t xml:space="preserve">not in compliance – we have non-exempt fuse equipment installed in fire areas. </t>
  </si>
  <si>
    <t xml:space="preserve">Cal Fire Power Line Fire Prevention Field Guide establishes what is classified as non-exempt. 
TD-9100P-09 is the estimating standard for equipment in fire areas that references the above guide.  </t>
  </si>
  <si>
    <t>Microgrids</t>
  </si>
  <si>
    <t>C.14</t>
  </si>
  <si>
    <t>2019 - Dist. Micro, CMEP, MIP, Clean Substation
2019 - Remote Grid</t>
  </si>
  <si>
    <t xml:space="preserve"> - Dist. Micro, CMEP, MIP, Clean Substation: Microgrid OIR, 2020 GRC, EPIC 3
 - Remote Grid: 2023 GRC</t>
  </si>
  <si>
    <t xml:space="preserve"> - CMEP, MIP, Clean Substation: MGMA/MGBA
 - Remote Grid: n/a</t>
  </si>
  <si>
    <t xml:space="preserve"> - Dist. Micro, CMEP, MIP, Clean Substation: In compliance
 - Remote Grid: in compliance with required filing (Resolution E-5132)</t>
  </si>
  <si>
    <t>Installation of system automation equipment</t>
  </si>
  <si>
    <t>C.05, C.06</t>
  </si>
  <si>
    <t>Line removals (in HFTD)</t>
  </si>
  <si>
    <t>Distribution - 2019
Transmission &lt; 2018</t>
  </si>
  <si>
    <t>Distribution - 2023  GRC
Transmission - Res.SED 6</t>
  </si>
  <si>
    <t>Distribution - In Compliance
Transmission - In Compliance</t>
  </si>
  <si>
    <t>Distribution: De-energization and removal of OH conductor in HFTD/HFRA; Utility Procedure: TD-2459P-01 “Idle Facility Program” 
Transmission: GO-95 rule 31.6</t>
  </si>
  <si>
    <t>Asset Inspections</t>
  </si>
  <si>
    <t>D.01, D.02, D.03, D.04, D.05, D.06, D.07, D.08</t>
  </si>
  <si>
    <t>Distribution - 2016 (focused on WMP work)
Transmission - 2019 (when WSIP program started in full)
Substation - 2019 Wildfire Safety Plan</t>
  </si>
  <si>
    <t>Distribution - 2023 GRC
Transmission - TO Rate Case
Substation - 2023 GRC</t>
  </si>
  <si>
    <t>Distribution - In compliance with WMP and GO 165 regulations. (Missed Inspections will be tracked and reported to the CPUC)
Transmission - Exceeding compliance
Substation - Supplemental substation inspections are performed in addition to routine based substation inspections thus exceeding GO 174 compliance.</t>
  </si>
  <si>
    <t>Distribution - GO 95; GO 165
Transmission - GO 165 IV; GO 95 Rules 18B and 31.2 
Substation - GO 174</t>
  </si>
  <si>
    <t>Equipment inspections, maintenance, and repair</t>
  </si>
  <si>
    <t xml:space="preserve"> - Distribution &lt; 2018
 - Transmission &lt; 2018
 - Substation - Circuit Breaker Maintenance and Installation initiative was introduced in the 2020 WMP.</t>
  </si>
  <si>
    <t xml:space="preserve"> - Distribution and Substation: 2023 GRC
 - Transmission: TO Rate Case</t>
  </si>
  <si>
    <t xml:space="preserve"> - Distribution - Not currently in compliance. Refer to Section 8.1.7.2 and associated target in 8.1.1.X GM-10 for information regarding transmission maintenance notifications.
 - Transmission - Not currently in compliance. Refer to Section 8.1.7.1 and associated target in 8.1.1.2 GM-09 for information regarding transmission maintenance notifications.
 - Substation - In Compliance with regulations</t>
  </si>
  <si>
    <t xml:space="preserve"> - Distribution - GO 95 Rule 18
 - Transmission - GO 95 Rule 18
 - Substation – CPUC General Order 174; WECC-FAC-501</t>
  </si>
  <si>
    <t>Asset management and inspection enterprise system(s)</t>
  </si>
  <si>
    <t>N/A - Foundational</t>
  </si>
  <si>
    <t>Wildfire technology costs are aggregated in financials for "Other - Wildfire"</t>
  </si>
  <si>
    <t>Quality assurance / quality control</t>
  </si>
  <si>
    <t>D.09</t>
  </si>
  <si>
    <t>2023 GRC, 2022 WMP</t>
  </si>
  <si>
    <t>GO 95
GO 128
GO 165</t>
  </si>
  <si>
    <t>Open work orders</t>
  </si>
  <si>
    <t>D.10, D.11</t>
  </si>
  <si>
    <t>refer to 8.1.4</t>
  </si>
  <si>
    <t>Most of the costs related to "Open Work Orders" are mapped to Maintenance section 8.1.4</t>
  </si>
  <si>
    <t>Equipment Settings to Reduce Wildfire Risk (Grid Ops)</t>
  </si>
  <si>
    <t>F.01, F.02, F.03, F.04</t>
  </si>
  <si>
    <t>Grid Response Procedures and Notifications (Grid Ops)</t>
  </si>
  <si>
    <t>n/a - refer to other sections (8.1.8.1 - EPSS, 8.1.8.2 - Inspections)</t>
  </si>
  <si>
    <t>Refer to 8.1.8.1 where EPSS financials are aggregated, also 8.1.8.2 Inspections</t>
  </si>
  <si>
    <t>Personnel Work Procedures and Training in Conditions of Elevated Fire Risk (Grid Ops)</t>
  </si>
  <si>
    <t>2021 California Code Public Resources Code - PRC, sections 4427, 4428, 4431</t>
  </si>
  <si>
    <t>General Operations</t>
  </si>
  <si>
    <t>Workforce Planning</t>
  </si>
  <si>
    <t>n/a - support function</t>
  </si>
  <si>
    <t>Environmental compliance and permitting</t>
  </si>
  <si>
    <t>n/a - governed by various state, federal, local legislation</t>
  </si>
  <si>
    <t>General Operations - costs are allocated to projects across the company when mitigations happen; so costs are already embedded in various programs and MWCs/MATs</t>
  </si>
  <si>
    <t>A.01, A.02, A.03, A.04, A.05</t>
  </si>
  <si>
    <t>Risk models - in compliance</t>
  </si>
  <si>
    <t>Environmental monitoring systems</t>
  </si>
  <si>
    <t>B.02, B.03</t>
  </si>
  <si>
    <t>exceeding compliance with regulations</t>
  </si>
  <si>
    <t>Grid monitoring systems</t>
  </si>
  <si>
    <t>B.04, B.05, B.06</t>
  </si>
  <si>
    <t>GO 95</t>
  </si>
  <si>
    <t>Ignition detection systems</t>
  </si>
  <si>
    <t>Weather forecasting</t>
  </si>
  <si>
    <t>B.01</t>
  </si>
  <si>
    <t>Fire potential index</t>
  </si>
  <si>
    <t xml:space="preserve">Vegetation Management and Inspection </t>
  </si>
  <si>
    <t>Vegetation Inspections - Transmission</t>
  </si>
  <si>
    <t>E03, E.04</t>
  </si>
  <si>
    <t>Vegetation Contact</t>
  </si>
  <si>
    <t>In compliance</t>
  </si>
  <si>
    <t>"NERC Standard FAC-003-04; GO 95 Rule 35; PRC 4292; PRC 4293; Transmission Non-Orchard Routine Patrol Procedure (TD-7103P-01)"</t>
  </si>
  <si>
    <t>Vegetation Inspections - Distribution</t>
  </si>
  <si>
    <t>GO 95 Rule 35; PRC 4292; PRC 4293; Distribution Routine Patrol Procedure (TD-7102P-01); Distribution Vegetation Management Standard (DVMS) (TD-7102S); ESRB-4; GO 95 Rule 18; Vegetation Management Second Patrol Procedure (TD-7102P-23)</t>
  </si>
  <si>
    <t>Vegetation Inspections - Substation</t>
  </si>
  <si>
    <t>Substation - 2019 Wildfire Safety Plan</t>
  </si>
  <si>
    <t>Substation - 2023 GRC</t>
  </si>
  <si>
    <t>N/A</t>
  </si>
  <si>
    <t>Substation – Defensible Space inspections and mitigation are performed in addition to routine and supplemental based substation inspections thus exceeding GO 174 compliance.</t>
  </si>
  <si>
    <t>Substation - GO 174</t>
  </si>
  <si>
    <t>Pole clearing</t>
  </si>
  <si>
    <t>E.02, E.10</t>
  </si>
  <si>
    <t>&lt;2018, 2021</t>
  </si>
  <si>
    <t>PRC 4292; Vegetation Control Program Standard (TD-7112S); Vegetation Control Procedure (TD-7112P-01); Vegetation Management Utility Defensible Space Standard (TD-7109S)</t>
  </si>
  <si>
    <t>Wood and slash management</t>
  </si>
  <si>
    <t>Best Management Practices (BMP) for Vegetation Management Activities (TD-7102P-01-JA01); Wood Management (TD-7102P-26)</t>
  </si>
  <si>
    <t xml:space="preserve">Clearance </t>
  </si>
  <si>
    <t>E.01, E.09</t>
  </si>
  <si>
    <t>refer to 8.2.3.4</t>
  </si>
  <si>
    <t xml:space="preserve">Fall-in mitigation </t>
  </si>
  <si>
    <t>GO 95 Rule 35; PRC 4292; PRC 4293</t>
  </si>
  <si>
    <t xml:space="preserve">Substation defensible space </t>
  </si>
  <si>
    <t>E.06, E.07, E.08</t>
  </si>
  <si>
    <t>California PRC 4291; Substation Defensible Space Procedure LAND-4001P-01</t>
  </si>
  <si>
    <t xml:space="preserve">High-risk species </t>
  </si>
  <si>
    <t>cost embedded in 8.2.2.1 and 8.2.2.2</t>
  </si>
  <si>
    <t>Fire-resilient rights-of-way</t>
  </si>
  <si>
    <t>PG&amp;E 2016 Transmission Maintenance Agreement, approved and enforced by the California Independent System Operator (CAISO); ANSI A300 (Part 7)-2018 Integrated Vegetation Management; State, county, and city weed abatement ordinances</t>
  </si>
  <si>
    <t>Emergency response vegetation management</t>
  </si>
  <si>
    <t>Vegetation Management Priority Tag Procedure (TD-7102P-17); Preventing and Mitigating Fires While Performing PG&amp;E Work (TD-1464S)</t>
  </si>
  <si>
    <t>Vegetation management enterprise system</t>
  </si>
  <si>
    <t>E.05</t>
  </si>
  <si>
    <t>&lt;2018, 2019, 2021</t>
  </si>
  <si>
    <t>G01, H.01</t>
  </si>
  <si>
    <t>All Drivers, All Consequences</t>
  </si>
  <si>
    <t>cost partially in Section 6 - Risk Methodology and Assessment</t>
  </si>
  <si>
    <t>PSPS</t>
  </si>
  <si>
    <t>Other - PSPS</t>
  </si>
  <si>
    <t>No other consequences reflected</t>
  </si>
  <si>
    <t xml:space="preserve"> 2018 – PSPS program initiated </t>
  </si>
  <si>
    <t>2023 GRC and 2022 WMCE</t>
  </si>
  <si>
    <t xml:space="preserve"> R.18-12-005</t>
  </si>
  <si>
    <t>Other</t>
  </si>
  <si>
    <t>n/a - this section are support projects and programs</t>
  </si>
  <si>
    <t>2023 GRC for Wildfire Technology</t>
  </si>
  <si>
    <t>Total</t>
  </si>
  <si>
    <t>Mitigation Initiative Expenditures</t>
  </si>
  <si>
    <t>non-HFTD</t>
  </si>
  <si>
    <t>WMPInitiativeCategory ($ in thousands)</t>
  </si>
  <si>
    <t>2019 C</t>
  </si>
  <si>
    <t>2019 O</t>
  </si>
  <si>
    <t>2019 T</t>
  </si>
  <si>
    <t>2020 C</t>
  </si>
  <si>
    <t>2020 O</t>
  </si>
  <si>
    <t>2020 T</t>
  </si>
  <si>
    <t>2021 C</t>
  </si>
  <si>
    <t>2021 O</t>
  </si>
  <si>
    <t>2021 T</t>
  </si>
  <si>
    <t>2022 C</t>
  </si>
  <si>
    <t>2022 O</t>
  </si>
  <si>
    <t>2022 T</t>
  </si>
  <si>
    <t>2023 C</t>
  </si>
  <si>
    <t>2023 O</t>
  </si>
  <si>
    <t>2023 T</t>
  </si>
  <si>
    <t>2024 C</t>
  </si>
  <si>
    <t>2024 O</t>
  </si>
  <si>
    <t>2024 T</t>
  </si>
  <si>
    <t>2025 C</t>
  </si>
  <si>
    <t>2025 O</t>
  </si>
  <si>
    <t>2025 T</t>
  </si>
  <si>
    <t>Grid Design, Operations, and Maintenance*</t>
  </si>
  <si>
    <t>Vegetation Management and Inspection*</t>
  </si>
  <si>
    <r>
      <t>*</t>
    </r>
    <r>
      <rPr>
        <u/>
        <sz val="11"/>
        <rFont val="Calibri"/>
        <family val="2"/>
        <scheme val="minor"/>
      </rPr>
      <t>Note</t>
    </r>
    <r>
      <rPr>
        <sz val="11"/>
        <rFont val="Calibri"/>
        <family val="2"/>
        <scheme val="minor"/>
      </rPr>
      <t>: only Grid and VM categories have non-HFTD Capital Costs</t>
    </r>
  </si>
  <si>
    <t>C = Capital; O = Operating; T = Total</t>
  </si>
  <si>
    <t>SCE</t>
  </si>
  <si>
    <t>SDG&amp;E</t>
  </si>
  <si>
    <t>Summarize Initiative Expenses from QDR Table 11 by WMPInitiativeCategory. For example, the Emergency Preparedness Category contains two funded Initiative Titles: "Preparedness and planning for service restoration" (EP-01) and "Emergency preparedness plan" (EP-02, EP-03, EP-04, EP-05, EP-06).  Provide the total funded for all initiatives within the Emergency Preparedness Category for CAPEX and OPEX for the current reporting period.</t>
  </si>
  <si>
    <t>AI-01, AI-03</t>
  </si>
  <si>
    <t>AI-11</t>
  </si>
  <si>
    <t>CO-01, CO-02</t>
  </si>
  <si>
    <t>EP-01</t>
  </si>
  <si>
    <t>EP-02, EP-03, EP-04, EP-05, EP-06</t>
  </si>
  <si>
    <t>GH-01, GH-02, GH-03</t>
  </si>
  <si>
    <t>GH-04, GH-05</t>
  </si>
  <si>
    <t>GH-06, GH-07</t>
  </si>
  <si>
    <t>GH-07</t>
  </si>
  <si>
    <t>GH-08, GH-09, GH-10</t>
  </si>
  <si>
    <t>GM-01</t>
  </si>
  <si>
    <t>GM-02, GM-03, GM-04</t>
  </si>
  <si>
    <t>GM-06, GM-07</t>
  </si>
  <si>
    <t>PS-01, PS-02, PS-06, PS-07</t>
  </si>
  <si>
    <t>SA-01</t>
  </si>
  <si>
    <t>SA-02, SA-03</t>
  </si>
  <si>
    <t>SA-04, SA-05</t>
  </si>
  <si>
    <t>VM-01</t>
  </si>
  <si>
    <t>VM-02</t>
  </si>
  <si>
    <t>VM-03</t>
  </si>
  <si>
    <t>VM-04</t>
  </si>
  <si>
    <t>VM-05, VM-06, VM-07</t>
  </si>
  <si>
    <t>VM-08</t>
  </si>
  <si>
    <t>VM-09</t>
  </si>
  <si>
    <t>Note: The Utility Initiative Tracking ID were provide to align with the provided WMP Initiative Activities, note that not all 2023 WMP Initiative Activities are listed so the Utility Initiative Tracking IDs were match to the most appropriate  Initiative Activity.</t>
  </si>
  <si>
    <t>2023Q2</t>
  </si>
  <si>
    <t>Fiscal Year</t>
  </si>
  <si>
    <t>WMPInitiativeActivity --&gt;</t>
  </si>
  <si>
    <t>Summary</t>
  </si>
  <si>
    <t>Detail</t>
  </si>
  <si>
    <t>Unique ID</t>
  </si>
  <si>
    <t>2019-2025</t>
  </si>
  <si>
    <t>2019-2025 Total</t>
  </si>
  <si>
    <t>Subtotal</t>
  </si>
  <si>
    <t>Q2</t>
  </si>
  <si>
    <t>As of 08.01.2023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</si>
</sst>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_);\(#,##0.0\);0.0_);@_)"/>
    <numFmt numFmtId="165" formatCode="\Q0"/>
    <numFmt numFmtId="166" formatCode="_(&quot;$&quot;* #,##0_);_(&quot;$&quot;* \(#,##0\);_(&quot;$&quot;* &quot;-&quot;??_);_(@_)"/>
    <numFmt numFmtId="167" formatCode="_(* #,##0_);_(* \(#,##0\);_(* &quot;-&quot;??_);_(@_)"/>
  </numFmts>
  <fonts count="16" x14ac:knownFonts="1">
    <font>
      <sz val="11"/>
      <color theme="1"/>
      <name val="Calibri"/>
      <family val="2"/>
      <scheme val="minor"/>
    </font>
    <font>
      <b/>
      <sz val="11"/>
      <color theme="1"/>
      <name val="Calibri"/>
      <family val="2"/>
      <scheme val="minor"/>
    </font>
    <font>
      <sz val="10"/>
      <name val="Arial"/>
      <family val="2"/>
    </font>
    <font>
      <b/>
      <u/>
      <sz val="11"/>
      <color theme="1"/>
      <name val="Calibri"/>
      <family val="2"/>
      <scheme val="minor"/>
    </font>
    <font>
      <sz val="11"/>
      <color theme="1"/>
      <name val="Calibri"/>
      <family val="2"/>
      <scheme val="minor"/>
    </font>
    <font>
      <sz val="20"/>
      <color theme="1"/>
      <name val="Calibri"/>
      <family val="2"/>
      <scheme val="minor"/>
    </font>
    <font>
      <sz val="14"/>
      <color theme="1"/>
      <name val="Calibri"/>
      <family val="2"/>
      <scheme val="minor"/>
    </font>
    <font>
      <sz val="8"/>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b/>
      <sz val="11"/>
      <name val="Calibri"/>
      <family val="2"/>
      <scheme val="minor"/>
    </font>
    <font>
      <sz val="11"/>
      <color theme="4"/>
      <name val="Calibri"/>
      <family val="2"/>
      <scheme val="minor"/>
    </font>
    <font>
      <b/>
      <sz val="11"/>
      <color theme="4"/>
      <name val="Calibri"/>
      <family val="2"/>
      <scheme val="minor"/>
    </font>
    <font>
      <u/>
      <sz val="11"/>
      <name val="Calibri"/>
      <family val="2"/>
      <scheme val="minor"/>
    </font>
    <font>
      <strike/>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FFF"/>
        <bgColor indexed="64"/>
      </patternFill>
    </fill>
    <fill>
      <patternFill patternType="solid">
        <fgColor theme="2"/>
        <bgColor indexed="64"/>
      </patternFill>
    </fill>
    <fill>
      <patternFill patternType="solid">
        <fgColor rgb="FFFFFF00"/>
        <bgColor indexed="64"/>
      </patternFill>
    </fill>
    <fill>
      <patternFill patternType="solid">
        <fgColor theme="0" tint="-4.9989318521683403E-2"/>
        <bgColor indexed="64"/>
      </patternFill>
    </fill>
  </fills>
  <borders count="35">
    <border>
      <left/>
      <right/>
      <top/>
      <bottom/>
      <diagonal/>
    </border>
    <border>
      <left/>
      <right/>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rgb="FF000000"/>
      </top>
      <bottom style="thin">
        <color rgb="FF000000"/>
      </bottom>
      <diagonal/>
    </border>
    <border>
      <left/>
      <right/>
      <top style="thin">
        <color theme="0" tint="-0.24994659260841701"/>
      </top>
      <bottom style="thin">
        <color rgb="FF000000"/>
      </bottom>
      <diagonal/>
    </border>
    <border>
      <left style="thin">
        <color indexed="64"/>
      </left>
      <right style="thin">
        <color indexed="64"/>
      </right>
      <top/>
      <bottom/>
      <diagonal/>
    </border>
    <border>
      <left/>
      <right/>
      <top/>
      <bottom style="thin">
        <color rgb="FF000000"/>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2" fillId="0" borderId="0"/>
    <xf numFmtId="44" fontId="4" fillId="0" borderId="0" applyFont="0" applyFill="0" applyBorder="0" applyAlignment="0" applyProtection="0"/>
    <xf numFmtId="43" fontId="4" fillId="0" borderId="0" applyFont="0" applyFill="0" applyBorder="0" applyAlignment="0" applyProtection="0"/>
    <xf numFmtId="0" fontId="4" fillId="0" borderId="0"/>
  </cellStyleXfs>
  <cellXfs count="149">
    <xf numFmtId="0" fontId="0" fillId="0" borderId="0" xfId="0"/>
    <xf numFmtId="0" fontId="0" fillId="2" borderId="0" xfId="0" applyFill="1" applyAlignment="1">
      <alignment wrapText="1"/>
    </xf>
    <xf numFmtId="0" fontId="0" fillId="2" borderId="0" xfId="0" applyFill="1" applyAlignment="1">
      <alignment horizontal="left" vertical="top"/>
    </xf>
    <xf numFmtId="0" fontId="0" fillId="2" borderId="0" xfId="0" applyFill="1"/>
    <xf numFmtId="0" fontId="0" fillId="2" borderId="7" xfId="0" applyFill="1" applyBorder="1"/>
    <xf numFmtId="0" fontId="0" fillId="2" borderId="5" xfId="0" applyFill="1" applyBorder="1" applyAlignment="1">
      <alignment horizontal="right"/>
    </xf>
    <xf numFmtId="14" fontId="0" fillId="3" borderId="9" xfId="0" applyNumberFormat="1" applyFill="1" applyBorder="1"/>
    <xf numFmtId="0" fontId="0" fillId="2" borderId="12" xfId="0" applyFill="1" applyBorder="1" applyAlignment="1">
      <alignment horizontal="left" vertical="top" wrapText="1"/>
    </xf>
    <xf numFmtId="0" fontId="1" fillId="2" borderId="0" xfId="0" applyFont="1" applyFill="1"/>
    <xf numFmtId="0" fontId="0" fillId="2" borderId="0" xfId="0" applyFill="1" applyAlignment="1">
      <alignment horizontal="center" wrapText="1"/>
    </xf>
    <xf numFmtId="0" fontId="0" fillId="2" borderId="11" xfId="0" applyFill="1" applyBorder="1"/>
    <xf numFmtId="0" fontId="5" fillId="2" borderId="0" xfId="0" applyFont="1" applyFill="1"/>
    <xf numFmtId="0" fontId="1" fillId="2" borderId="4" xfId="0" applyFont="1" applyFill="1" applyBorder="1"/>
    <xf numFmtId="0" fontId="1" fillId="2" borderId="6" xfId="0" applyFont="1" applyFill="1" applyBorder="1"/>
    <xf numFmtId="0" fontId="1" fillId="2" borderId="8" xfId="0" applyFont="1" applyFill="1" applyBorder="1"/>
    <xf numFmtId="0" fontId="0" fillId="0" borderId="0" xfId="0" applyAlignment="1">
      <alignment horizontal="left" vertical="top"/>
    </xf>
    <xf numFmtId="0" fontId="0" fillId="2" borderId="10" xfId="0" applyFill="1" applyBorder="1"/>
    <xf numFmtId="0" fontId="6" fillId="2" borderId="0" xfId="0" applyFont="1" applyFill="1"/>
    <xf numFmtId="0" fontId="0" fillId="2" borderId="7" xfId="0" applyFill="1" applyBorder="1" applyAlignment="1">
      <alignment horizontal="left"/>
    </xf>
    <xf numFmtId="165" fontId="0" fillId="2" borderId="7" xfId="0" applyNumberFormat="1" applyFill="1" applyBorder="1" applyAlignment="1">
      <alignment horizontal="left"/>
    </xf>
    <xf numFmtId="14" fontId="0" fillId="0" borderId="9" xfId="0" applyNumberFormat="1" applyBorder="1" applyAlignment="1">
      <alignment horizontal="left"/>
    </xf>
    <xf numFmtId="0" fontId="0" fillId="3" borderId="3" xfId="0" applyFill="1" applyBorder="1" applyAlignment="1" applyProtection="1">
      <alignment horizontal="left" vertical="top" wrapText="1"/>
      <protection locked="0"/>
    </xf>
    <xf numFmtId="0" fontId="0" fillId="2" borderId="2" xfId="0" applyFill="1" applyBorder="1" applyAlignment="1" applyProtection="1">
      <alignment horizontal="left" vertical="top"/>
      <protection locked="0"/>
    </xf>
    <xf numFmtId="0" fontId="0" fillId="2" borderId="12" xfId="0" applyFill="1" applyBorder="1" applyAlignment="1" applyProtection="1">
      <alignment horizontal="left" vertical="top"/>
      <protection locked="0"/>
    </xf>
    <xf numFmtId="0" fontId="0" fillId="3" borderId="5" xfId="0" applyFill="1" applyBorder="1" applyAlignment="1" applyProtection="1">
      <alignment horizontal="left"/>
      <protection locked="0"/>
    </xf>
    <xf numFmtId="0" fontId="0" fillId="0" borderId="6" xfId="0" applyBorder="1"/>
    <xf numFmtId="0" fontId="0" fillId="0" borderId="8" xfId="0" applyBorder="1"/>
    <xf numFmtId="0" fontId="0" fillId="0" borderId="11" xfId="0" applyBorder="1"/>
    <xf numFmtId="0" fontId="0" fillId="0" borderId="9" xfId="0" applyBorder="1"/>
    <xf numFmtId="0" fontId="0" fillId="0" borderId="7" xfId="0" applyBorder="1"/>
    <xf numFmtId="0" fontId="0" fillId="2" borderId="0" xfId="0" applyFill="1" applyAlignment="1">
      <alignment horizontal="center"/>
    </xf>
    <xf numFmtId="0" fontId="1" fillId="2" borderId="1" xfId="0" applyFont="1" applyFill="1" applyBorder="1" applyAlignment="1">
      <alignment horizontal="center" wrapText="1"/>
    </xf>
    <xf numFmtId="0" fontId="0" fillId="0" borderId="13" xfId="0" applyBorder="1" applyAlignment="1">
      <alignment horizontal="center" vertical="center" wrapText="1"/>
    </xf>
    <xf numFmtId="0" fontId="0" fillId="2" borderId="20" xfId="0" applyFill="1" applyBorder="1" applyAlignment="1">
      <alignment vertical="top" wrapText="1"/>
    </xf>
    <xf numFmtId="0" fontId="0" fillId="6" borderId="0" xfId="0" applyFill="1"/>
    <xf numFmtId="0" fontId="0" fillId="2" borderId="14" xfId="0" applyFill="1" applyBorder="1"/>
    <xf numFmtId="0" fontId="0" fillId="2" borderId="21" xfId="0" applyFill="1" applyBorder="1"/>
    <xf numFmtId="0" fontId="1" fillId="2" borderId="15" xfId="0" applyFont="1" applyFill="1" applyBorder="1" applyAlignment="1">
      <alignment horizontal="left" vertical="top"/>
    </xf>
    <xf numFmtId="0" fontId="0" fillId="2" borderId="0" xfId="0" applyFill="1" applyAlignment="1">
      <alignment horizontal="left"/>
    </xf>
    <xf numFmtId="0" fontId="0" fillId="2" borderId="22" xfId="0" applyFill="1" applyBorder="1" applyAlignment="1">
      <alignment vertical="top" wrapText="1"/>
    </xf>
    <xf numFmtId="0" fontId="1" fillId="2" borderId="1" xfId="0" applyFont="1" applyFill="1" applyBorder="1" applyAlignment="1">
      <alignment horizontal="left" wrapText="1"/>
    </xf>
    <xf numFmtId="0" fontId="1" fillId="2" borderId="1" xfId="0" applyFont="1" applyFill="1" applyBorder="1" applyAlignment="1">
      <alignment wrapText="1"/>
    </xf>
    <xf numFmtId="0" fontId="1" fillId="0" borderId="0" xfId="0" applyFont="1"/>
    <xf numFmtId="0" fontId="0" fillId="2" borderId="20" xfId="0" applyFill="1" applyBorder="1" applyAlignment="1">
      <alignment vertical="top"/>
    </xf>
    <xf numFmtId="0" fontId="1" fillId="2" borderId="0" xfId="0" applyFont="1" applyFill="1" applyAlignment="1">
      <alignment wrapText="1"/>
    </xf>
    <xf numFmtId="0" fontId="8" fillId="2" borderId="0" xfId="0" applyFont="1" applyFill="1" applyAlignment="1">
      <alignment horizontal="center" wrapText="1"/>
    </xf>
    <xf numFmtId="0" fontId="8" fillId="2" borderId="0" xfId="0" applyFont="1" applyFill="1"/>
    <xf numFmtId="0" fontId="9" fillId="2" borderId="0" xfId="0" applyFont="1" applyFill="1"/>
    <xf numFmtId="166" fontId="0" fillId="0" borderId="3" xfId="2" applyNumberFormat="1" applyFont="1" applyBorder="1" applyAlignment="1" applyProtection="1">
      <alignment horizontal="left" vertical="top" wrapText="1"/>
      <protection locked="0"/>
    </xf>
    <xf numFmtId="166" fontId="1" fillId="6" borderId="0" xfId="2" applyNumberFormat="1" applyFont="1" applyFill="1"/>
    <xf numFmtId="166" fontId="1" fillId="2" borderId="0" xfId="2" applyNumberFormat="1" applyFont="1" applyFill="1"/>
    <xf numFmtId="0" fontId="10" fillId="0" borderId="0" xfId="0" applyFont="1"/>
    <xf numFmtId="166" fontId="0" fillId="6" borderId="0" xfId="0" applyNumberFormat="1" applyFill="1"/>
    <xf numFmtId="3" fontId="0" fillId="0" borderId="0" xfId="0" applyNumberFormat="1"/>
    <xf numFmtId="0" fontId="1" fillId="2" borderId="4" xfId="0" applyFont="1" applyFill="1" applyBorder="1" applyAlignment="1">
      <alignment wrapText="1"/>
    </xf>
    <xf numFmtId="0" fontId="1" fillId="2" borderId="6" xfId="0" applyFont="1" applyFill="1" applyBorder="1" applyAlignment="1">
      <alignment wrapText="1"/>
    </xf>
    <xf numFmtId="0" fontId="1" fillId="2" borderId="8" xfId="0" applyFont="1" applyFill="1" applyBorder="1" applyAlignment="1">
      <alignment horizontal="left" vertical="top" wrapText="1"/>
    </xf>
    <xf numFmtId="0" fontId="3" fillId="2" borderId="0" xfId="0" applyFont="1" applyFill="1" applyAlignment="1">
      <alignment horizontal="left" vertical="top"/>
    </xf>
    <xf numFmtId="0" fontId="0" fillId="2" borderId="19" xfId="0" applyFill="1" applyBorder="1" applyAlignment="1">
      <alignment vertical="top" wrapText="1"/>
    </xf>
    <xf numFmtId="0" fontId="8" fillId="0" borderId="0" xfId="0" applyFont="1"/>
    <xf numFmtId="0" fontId="12" fillId="0" borderId="0" xfId="0" applyFont="1"/>
    <xf numFmtId="0" fontId="13" fillId="0" borderId="0" xfId="0" applyFont="1"/>
    <xf numFmtId="0" fontId="12" fillId="0" borderId="13" xfId="0" applyFont="1" applyBorder="1"/>
    <xf numFmtId="3" fontId="12" fillId="0" borderId="13" xfId="0" applyNumberFormat="1" applyFont="1" applyBorder="1"/>
    <xf numFmtId="3" fontId="8" fillId="0" borderId="13" xfId="0" applyNumberFormat="1" applyFont="1" applyBorder="1"/>
    <xf numFmtId="3" fontId="8" fillId="7" borderId="13" xfId="0" applyNumberFormat="1" applyFont="1" applyFill="1" applyBorder="1"/>
    <xf numFmtId="3" fontId="10" fillId="7" borderId="13" xfId="0" applyNumberFormat="1" applyFont="1" applyFill="1" applyBorder="1"/>
    <xf numFmtId="0" fontId="1" fillId="0" borderId="13" xfId="0" applyFont="1" applyBorder="1"/>
    <xf numFmtId="0" fontId="0" fillId="0" borderId="13" xfId="0" applyBorder="1"/>
    <xf numFmtId="3" fontId="0" fillId="0" borderId="13" xfId="0" applyNumberFormat="1" applyBorder="1"/>
    <xf numFmtId="0" fontId="9" fillId="7" borderId="13" xfId="0" applyFont="1" applyFill="1" applyBorder="1" applyAlignment="1">
      <alignment horizontal="center"/>
    </xf>
    <xf numFmtId="0" fontId="11" fillId="7" borderId="13" xfId="0" applyFont="1" applyFill="1" applyBorder="1" applyAlignment="1">
      <alignment horizontal="center"/>
    </xf>
    <xf numFmtId="0" fontId="1" fillId="0" borderId="0" xfId="0" applyFont="1" applyAlignment="1">
      <alignment horizontal="center"/>
    </xf>
    <xf numFmtId="0" fontId="1" fillId="7" borderId="13" xfId="0" applyFont="1" applyFill="1" applyBorder="1" applyAlignment="1">
      <alignment horizontal="left"/>
    </xf>
    <xf numFmtId="0" fontId="13" fillId="7" borderId="13" xfId="0" applyFont="1" applyFill="1" applyBorder="1" applyAlignment="1">
      <alignment horizontal="center"/>
    </xf>
    <xf numFmtId="3" fontId="15" fillId="0" borderId="13" xfId="0" applyNumberFormat="1" applyFont="1" applyBorder="1"/>
    <xf numFmtId="0" fontId="1" fillId="7" borderId="13" xfId="0" applyFont="1" applyFill="1" applyBorder="1"/>
    <xf numFmtId="3" fontId="1" fillId="7" borderId="13" xfId="0" applyNumberFormat="1" applyFont="1" applyFill="1" applyBorder="1"/>
    <xf numFmtId="0" fontId="12" fillId="0" borderId="17" xfId="0" applyFont="1" applyBorder="1"/>
    <xf numFmtId="3" fontId="13" fillId="0" borderId="17" xfId="0" applyNumberFormat="1" applyFont="1" applyBorder="1"/>
    <xf numFmtId="3" fontId="12" fillId="0" borderId="17" xfId="0" applyNumberFormat="1" applyFont="1" applyBorder="1"/>
    <xf numFmtId="0" fontId="10" fillId="0" borderId="13" xfId="0" applyFont="1" applyBorder="1"/>
    <xf numFmtId="3" fontId="13" fillId="7" borderId="17" xfId="0" applyNumberFormat="1" applyFont="1" applyFill="1" applyBorder="1"/>
    <xf numFmtId="3" fontId="9" fillId="7" borderId="13" xfId="0" applyNumberFormat="1" applyFont="1" applyFill="1" applyBorder="1"/>
    <xf numFmtId="3" fontId="13" fillId="7" borderId="13" xfId="0" applyNumberFormat="1" applyFont="1" applyFill="1" applyBorder="1"/>
    <xf numFmtId="0" fontId="1" fillId="7" borderId="0" xfId="0" applyFont="1" applyFill="1"/>
    <xf numFmtId="3" fontId="11" fillId="7" borderId="13" xfId="0" applyNumberFormat="1" applyFont="1" applyFill="1" applyBorder="1"/>
    <xf numFmtId="3" fontId="1" fillId="7" borderId="0" xfId="0" applyNumberFormat="1" applyFont="1" applyFill="1"/>
    <xf numFmtId="0" fontId="11" fillId="0" borderId="13" xfId="0" applyFont="1" applyBorder="1"/>
    <xf numFmtId="0" fontId="0" fillId="3" borderId="0" xfId="0" applyFill="1"/>
    <xf numFmtId="0" fontId="0" fillId="3" borderId="19" xfId="0" applyFill="1" applyBorder="1" applyAlignment="1">
      <alignment vertical="top" wrapText="1"/>
    </xf>
    <xf numFmtId="0" fontId="0" fillId="3" borderId="20" xfId="0" applyFill="1" applyBorder="1" applyAlignment="1">
      <alignment vertical="top"/>
    </xf>
    <xf numFmtId="0" fontId="0" fillId="3" borderId="20" xfId="0" applyFill="1" applyBorder="1" applyAlignment="1">
      <alignment vertical="top" wrapText="1"/>
    </xf>
    <xf numFmtId="166" fontId="0" fillId="3" borderId="3" xfId="2" applyNumberFormat="1" applyFont="1" applyFill="1" applyBorder="1" applyAlignment="1" applyProtection="1">
      <alignment horizontal="left" vertical="top" wrapText="1"/>
      <protection locked="0"/>
    </xf>
    <xf numFmtId="0" fontId="0" fillId="3" borderId="12" xfId="0" applyFill="1" applyBorder="1" applyAlignment="1" applyProtection="1">
      <alignment horizontal="left" vertical="top"/>
      <protection locked="0"/>
    </xf>
    <xf numFmtId="0" fontId="0" fillId="0" borderId="14" xfId="0" applyBorder="1"/>
    <xf numFmtId="0" fontId="12" fillId="7" borderId="13" xfId="0" applyFont="1" applyFill="1" applyBorder="1" applyAlignment="1">
      <alignment horizontal="center"/>
    </xf>
    <xf numFmtId="0" fontId="12" fillId="2" borderId="13" xfId="0" applyFont="1" applyFill="1" applyBorder="1" applyAlignment="1">
      <alignment horizontal="center"/>
    </xf>
    <xf numFmtId="0" fontId="1" fillId="7" borderId="14" xfId="0" applyFont="1" applyFill="1" applyBorder="1" applyAlignment="1">
      <alignment horizontal="center"/>
    </xf>
    <xf numFmtId="0" fontId="0" fillId="0" borderId="23" xfId="0" applyBorder="1"/>
    <xf numFmtId="0" fontId="1" fillId="2" borderId="14" xfId="0" applyFont="1" applyFill="1" applyBorder="1" applyAlignment="1">
      <alignment horizontal="center"/>
    </xf>
    <xf numFmtId="0" fontId="1" fillId="5" borderId="13" xfId="0" applyFont="1" applyFill="1" applyBorder="1"/>
    <xf numFmtId="0" fontId="0" fillId="0" borderId="16" xfId="0" applyBorder="1" applyAlignment="1">
      <alignment horizontal="center" vertical="center" wrapText="1"/>
    </xf>
    <xf numFmtId="0" fontId="0" fillId="2" borderId="0" xfId="0" applyFill="1" applyAlignment="1">
      <alignment horizontal="left" vertical="top" wrapText="1"/>
    </xf>
    <xf numFmtId="0" fontId="1" fillId="8" borderId="13" xfId="0" applyFont="1" applyFill="1" applyBorder="1"/>
    <xf numFmtId="166" fontId="0" fillId="0" borderId="0" xfId="4" applyNumberFormat="1" applyFont="1" applyAlignment="1" applyProtection="1">
      <alignment horizontal="left" vertical="center" wrapText="1"/>
      <protection locked="0"/>
    </xf>
    <xf numFmtId="166" fontId="0" fillId="2" borderId="0" xfId="0" applyNumberFormat="1" applyFill="1"/>
    <xf numFmtId="0" fontId="1" fillId="0" borderId="16" xfId="0" applyFont="1" applyBorder="1" applyAlignment="1">
      <alignment wrapText="1"/>
    </xf>
    <xf numFmtId="0" fontId="12" fillId="7" borderId="21" xfId="0" applyFont="1" applyFill="1" applyBorder="1" applyAlignment="1">
      <alignment horizontal="center"/>
    </xf>
    <xf numFmtId="167" fontId="12" fillId="5" borderId="17" xfId="3" applyNumberFormat="1" applyFont="1" applyFill="1" applyBorder="1"/>
    <xf numFmtId="0" fontId="0" fillId="2" borderId="0" xfId="0" applyFill="1" applyAlignment="1">
      <alignment horizontal="center" vertical="top"/>
    </xf>
    <xf numFmtId="167" fontId="0" fillId="0" borderId="3" xfId="3" applyNumberFormat="1" applyFont="1" applyBorder="1" applyAlignment="1" applyProtection="1">
      <alignment horizontal="left" vertical="top" wrapText="1"/>
      <protection locked="0"/>
    </xf>
    <xf numFmtId="167" fontId="0" fillId="0" borderId="13" xfId="0" applyNumberFormat="1" applyBorder="1"/>
    <xf numFmtId="4" fontId="12" fillId="5" borderId="13" xfId="0" applyNumberFormat="1" applyFont="1" applyFill="1" applyBorder="1" applyAlignment="1">
      <alignment horizontal="center"/>
    </xf>
    <xf numFmtId="167" fontId="12" fillId="5" borderId="13" xfId="3" applyNumberFormat="1" applyFont="1" applyFill="1" applyBorder="1"/>
    <xf numFmtId="3" fontId="12" fillId="5" borderId="13" xfId="0" applyNumberFormat="1" applyFont="1" applyFill="1" applyBorder="1"/>
    <xf numFmtId="0" fontId="0" fillId="2" borderId="13" xfId="0" applyFill="1" applyBorder="1" applyAlignment="1">
      <alignment horizontal="center" vertical="top"/>
    </xf>
    <xf numFmtId="167" fontId="0" fillId="0" borderId="23" xfId="3" applyNumberFormat="1" applyFont="1" applyBorder="1"/>
    <xf numFmtId="0" fontId="12" fillId="2" borderId="14" xfId="0" applyFont="1" applyFill="1" applyBorder="1" applyAlignment="1">
      <alignment horizontal="center"/>
    </xf>
    <xf numFmtId="167" fontId="13" fillId="7" borderId="21" xfId="3" applyNumberFormat="1" applyFont="1" applyFill="1" applyBorder="1" applyAlignment="1">
      <alignment horizontal="center"/>
    </xf>
    <xf numFmtId="167" fontId="0" fillId="9" borderId="23" xfId="3" applyNumberFormat="1" applyFont="1" applyFill="1" applyBorder="1"/>
    <xf numFmtId="0" fontId="0" fillId="9" borderId="14" xfId="0" applyFill="1" applyBorder="1"/>
    <xf numFmtId="0" fontId="12" fillId="7" borderId="16" xfId="0" applyFont="1" applyFill="1" applyBorder="1" applyAlignment="1">
      <alignment horizontal="center"/>
    </xf>
    <xf numFmtId="0" fontId="12" fillId="2" borderId="16" xfId="0" applyFont="1" applyFill="1" applyBorder="1" applyAlignment="1">
      <alignment horizontal="center"/>
    </xf>
    <xf numFmtId="0" fontId="0" fillId="0" borderId="17" xfId="0" applyBorder="1"/>
    <xf numFmtId="167" fontId="1" fillId="0" borderId="24" xfId="3" applyNumberFormat="1" applyFont="1" applyBorder="1"/>
    <xf numFmtId="167" fontId="1" fillId="8" borderId="24" xfId="3" applyNumberFormat="1" applyFont="1" applyFill="1" applyBorder="1"/>
    <xf numFmtId="167" fontId="0" fillId="9" borderId="25" xfId="3" applyNumberFormat="1" applyFont="1" applyFill="1" applyBorder="1"/>
    <xf numFmtId="167" fontId="0" fillId="9" borderId="26" xfId="3" applyNumberFormat="1" applyFont="1" applyFill="1" applyBorder="1"/>
    <xf numFmtId="0" fontId="0" fillId="9" borderId="27" xfId="0" applyFill="1" applyBorder="1"/>
    <xf numFmtId="167" fontId="0" fillId="9" borderId="29" xfId="3" applyNumberFormat="1" applyFont="1" applyFill="1" applyBorder="1"/>
    <xf numFmtId="167" fontId="0" fillId="9" borderId="31" xfId="3" applyNumberFormat="1" applyFont="1" applyFill="1" applyBorder="1"/>
    <xf numFmtId="167" fontId="0" fillId="9" borderId="32" xfId="3" applyNumberFormat="1" applyFont="1" applyFill="1" applyBorder="1"/>
    <xf numFmtId="0" fontId="0" fillId="9" borderId="33" xfId="0" applyFill="1" applyBorder="1"/>
    <xf numFmtId="167" fontId="1" fillId="9" borderId="28" xfId="0" applyNumberFormat="1" applyFont="1" applyFill="1" applyBorder="1"/>
    <xf numFmtId="167" fontId="1" fillId="9" borderId="30" xfId="0" applyNumberFormat="1" applyFont="1" applyFill="1" applyBorder="1"/>
    <xf numFmtId="167" fontId="1" fillId="9" borderId="34" xfId="0" applyNumberFormat="1" applyFont="1" applyFill="1" applyBorder="1"/>
    <xf numFmtId="167" fontId="1" fillId="5" borderId="13" xfId="0" applyNumberFormat="1" applyFont="1" applyFill="1" applyBorder="1" applyAlignment="1">
      <alignment horizontal="center"/>
    </xf>
    <xf numFmtId="167" fontId="1" fillId="8" borderId="0" xfId="0" applyNumberFormat="1" applyFont="1" applyFill="1"/>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1" fillId="0" borderId="16" xfId="0" applyFont="1" applyBorder="1" applyAlignment="1">
      <alignment horizontal="center" wrapText="1"/>
    </xf>
    <xf numFmtId="0" fontId="1" fillId="0" borderId="18" xfId="0" applyFont="1" applyBorder="1" applyAlignment="1">
      <alignment horizontal="center" wrapText="1"/>
    </xf>
    <xf numFmtId="0" fontId="1" fillId="0" borderId="17" xfId="0" applyFont="1" applyBorder="1" applyAlignment="1">
      <alignment horizontal="center" wrapText="1"/>
    </xf>
    <xf numFmtId="0" fontId="0" fillId="2" borderId="6" xfId="0" applyFill="1" applyBorder="1" applyAlignment="1">
      <alignment horizontal="left" vertical="top" wrapText="1"/>
    </xf>
    <xf numFmtId="0" fontId="0" fillId="2" borderId="0" xfId="0" applyFill="1" applyAlignment="1">
      <alignment horizontal="left" vertical="top" wrapText="1"/>
    </xf>
    <xf numFmtId="0" fontId="6" fillId="4" borderId="0" xfId="0" applyFont="1" applyFill="1" applyAlignment="1">
      <alignment horizontal="center"/>
    </xf>
    <xf numFmtId="0" fontId="6" fillId="5" borderId="0" xfId="0" applyFont="1" applyFill="1" applyAlignment="1">
      <alignment horizontal="center"/>
    </xf>
    <xf numFmtId="0" fontId="0" fillId="0" borderId="18" xfId="0" applyBorder="1" applyAlignment="1">
      <alignment horizontal="center" vertical="center" wrapText="1"/>
    </xf>
  </cellXfs>
  <cellStyles count="5">
    <cellStyle name="Comma" xfId="3" builtinId="3"/>
    <cellStyle name="Currency" xfId="2" builtinId="4"/>
    <cellStyle name="Normal" xfId="0" builtinId="0"/>
    <cellStyle name="Normal 4" xfId="4" xr:uid="{8ACB74B6-4CA1-4983-AC9B-4F7A88F9221E}"/>
    <cellStyle name="Normal 5" xfId="1" xr:uid="{44901C1E-E1A5-402C-83AA-434CF17166C2}"/>
  </cellStyles>
  <dxfs count="1">
    <dxf>
      <font>
        <color rgb="FF9C0006"/>
      </font>
      <fill>
        <patternFill>
          <bgColor rgb="FFFFC7CE"/>
        </patternFill>
      </fill>
    </dxf>
  </dxfs>
  <tableStyles count="0" defaultTableStyle="TableStyleMedium2" defaultPivotStyle="PivotStyleLight16"/>
  <colors>
    <mruColors>
      <color rgb="FFFFF2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3574751</xdr:colOff>
      <xdr:row>1</xdr:row>
      <xdr:rowOff>336176</xdr:rowOff>
    </xdr:from>
    <xdr:to>
      <xdr:col>4</xdr:col>
      <xdr:colOff>118596</xdr:colOff>
      <xdr:row>4</xdr:row>
      <xdr:rowOff>126862</xdr:rowOff>
    </xdr:to>
    <xdr:pic>
      <xdr:nvPicPr>
        <xdr:cNvPr id="2" name="Picture 1">
          <a:extLst>
            <a:ext uri="{FF2B5EF4-FFF2-40B4-BE49-F238E27FC236}">
              <a16:creationId xmlns:a16="http://schemas.microsoft.com/office/drawing/2014/main" id="{25543CF5-589E-43A8-9E7F-9E5225439B7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734810" y="336176"/>
          <a:ext cx="1496845" cy="1516392"/>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9A2FB-F29D-4F36-8852-082275932CD2}">
  <sheetPr>
    <tabColor rgb="FFFFC000"/>
    <pageSetUpPr fitToPage="1"/>
  </sheetPr>
  <dimension ref="B1:R12"/>
  <sheetViews>
    <sheetView showGridLines="0" tabSelected="1" topLeftCell="A2" zoomScale="110" zoomScaleNormal="110" zoomScalePageLayoutView="90" workbookViewId="0">
      <selection activeCell="D11" sqref="D11"/>
    </sheetView>
  </sheetViews>
  <sheetFormatPr defaultColWidth="8.7109375" defaultRowHeight="15" x14ac:dyDescent="0.25"/>
  <cols>
    <col min="1" max="1" width="8.7109375" style="3"/>
    <col min="2" max="2" width="4.7109375" style="3" customWidth="1"/>
    <col min="3" max="3" width="33.7109375" style="3" customWidth="1"/>
    <col min="4" max="4" width="74.28515625" style="3" customWidth="1"/>
    <col min="5" max="5" width="47.7109375" style="3" customWidth="1"/>
    <col min="6" max="6" width="8.7109375" style="3"/>
    <col min="7" max="7" width="7.28515625" style="3" customWidth="1"/>
    <col min="8" max="8" width="41" style="3" customWidth="1"/>
    <col min="9" max="9" width="0" style="3" hidden="1" customWidth="1"/>
    <col min="10" max="10" width="41" style="3" hidden="1" customWidth="1"/>
    <col min="11" max="11" width="30" style="3" hidden="1" customWidth="1"/>
    <col min="12" max="12" width="47.42578125" style="3" hidden="1" customWidth="1"/>
    <col min="13" max="13" width="12.7109375" style="3" hidden="1" customWidth="1"/>
    <col min="14" max="14" width="28.42578125" style="3" hidden="1" customWidth="1"/>
    <col min="15" max="18" width="8.7109375" style="3" hidden="1" customWidth="1"/>
    <col min="19" max="16384" width="8.7109375" style="3"/>
  </cols>
  <sheetData>
    <row r="1" spans="2:18" hidden="1" x14ac:dyDescent="0.25">
      <c r="C1" s="3" t="s">
        <v>26</v>
      </c>
      <c r="D1" s="3" t="s">
        <v>27</v>
      </c>
      <c r="E1" s="3" t="s">
        <v>28</v>
      </c>
    </row>
    <row r="2" spans="2:18" ht="83.25" customHeight="1" x14ac:dyDescent="0.25"/>
    <row r="3" spans="2:18" ht="26.25" x14ac:dyDescent="0.4">
      <c r="B3" s="11" t="s">
        <v>29</v>
      </c>
    </row>
    <row r="4" spans="2:18" ht="26.25" x14ac:dyDescent="0.4">
      <c r="B4" s="11" t="s">
        <v>30</v>
      </c>
    </row>
    <row r="5" spans="2:18" ht="18.75" x14ac:dyDescent="0.3">
      <c r="B5" s="17"/>
    </row>
    <row r="6" spans="2:18" ht="18" customHeight="1" x14ac:dyDescent="0.25">
      <c r="J6" s="25"/>
      <c r="K6" s="7"/>
      <c r="M6" s="7"/>
      <c r="N6" s="7"/>
      <c r="O6" s="103"/>
      <c r="P6" s="103"/>
      <c r="Q6" s="103"/>
      <c r="R6" s="29"/>
    </row>
    <row r="7" spans="2:18" ht="18" customHeight="1" thickBot="1" x14ac:dyDescent="0.3">
      <c r="B7" s="8" t="s">
        <v>31</v>
      </c>
      <c r="J7" s="26"/>
      <c r="K7" s="27"/>
      <c r="L7" s="27"/>
      <c r="M7" s="27"/>
      <c r="N7" s="27"/>
      <c r="O7" s="27"/>
      <c r="P7" s="27"/>
      <c r="Q7" s="27"/>
      <c r="R7" s="28"/>
    </row>
    <row r="8" spans="2:18" x14ac:dyDescent="0.25">
      <c r="B8" s="12" t="s">
        <v>32</v>
      </c>
      <c r="C8" s="16"/>
      <c r="D8" s="24" t="s">
        <v>33</v>
      </c>
      <c r="E8" s="8"/>
      <c r="J8"/>
      <c r="K8"/>
      <c r="L8"/>
      <c r="M8"/>
      <c r="N8"/>
      <c r="O8"/>
    </row>
    <row r="9" spans="2:18" x14ac:dyDescent="0.25">
      <c r="B9" s="13" t="s">
        <v>34</v>
      </c>
      <c r="D9" s="18">
        <v>2023</v>
      </c>
      <c r="E9" s="15"/>
      <c r="J9"/>
      <c r="K9"/>
      <c r="L9"/>
      <c r="M9"/>
      <c r="N9"/>
      <c r="O9"/>
    </row>
    <row r="10" spans="2:18" x14ac:dyDescent="0.25">
      <c r="B10" s="13" t="s">
        <v>35</v>
      </c>
      <c r="D10" s="18">
        <v>2023</v>
      </c>
    </row>
    <row r="11" spans="2:18" x14ac:dyDescent="0.25">
      <c r="B11" s="13" t="s">
        <v>36</v>
      </c>
      <c r="D11" s="19" t="s">
        <v>306</v>
      </c>
    </row>
    <row r="12" spans="2:18" ht="15.75" thickBot="1" x14ac:dyDescent="0.3">
      <c r="B12" s="14" t="s">
        <v>37</v>
      </c>
      <c r="C12" s="10"/>
      <c r="D12" s="20">
        <v>45139</v>
      </c>
    </row>
  </sheetData>
  <pageMargins left="0.7" right="0.7" top="0.75" bottom="0.75" header="0.3" footer="0.3"/>
  <pageSetup paperSize="5" scale="71" fitToHeight="0" orientation="landscape" r:id="rId1"/>
  <headerFooter>
    <oddHeader>&amp;R&amp;F</oddHeader>
  </headerFooter>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3B9D6-4322-494C-9F59-5C287C42AACF}">
  <sheetPr>
    <pageSetUpPr fitToPage="1"/>
  </sheetPr>
  <dimension ref="A1:S45"/>
  <sheetViews>
    <sheetView tabSelected="1" topLeftCell="L1" workbookViewId="0">
      <pane ySplit="3" topLeftCell="A4" activePane="bottomLeft" state="frozen"/>
      <selection activeCell="D11" sqref="D11"/>
      <selection pane="bottomLeft" activeCell="D11" sqref="D11"/>
    </sheetView>
  </sheetViews>
  <sheetFormatPr defaultRowHeight="15" x14ac:dyDescent="0.25"/>
  <cols>
    <col min="2" max="2" width="31.7109375" bestFit="1" customWidth="1"/>
    <col min="3" max="3" width="37.7109375" bestFit="1" customWidth="1"/>
    <col min="4" max="4" width="35.85546875" customWidth="1"/>
    <col min="5" max="5" width="23.7109375" customWidth="1"/>
    <col min="6" max="6" width="40.28515625" bestFit="1" customWidth="1"/>
    <col min="7" max="7" width="31" bestFit="1" customWidth="1"/>
    <col min="8" max="8" width="32.28515625" bestFit="1" customWidth="1"/>
    <col min="9" max="9" width="35.85546875" bestFit="1" customWidth="1"/>
    <col min="10" max="10" width="38.42578125" bestFit="1" customWidth="1"/>
    <col min="11" max="11" width="27" bestFit="1" customWidth="1"/>
    <col min="12" max="12" width="15.140625" bestFit="1" customWidth="1"/>
    <col min="13" max="13" width="16.140625" customWidth="1"/>
    <col min="14" max="14" width="17.5703125" customWidth="1"/>
    <col min="15" max="15" width="28" bestFit="1" customWidth="1"/>
    <col min="18" max="18" width="13.42578125" bestFit="1" customWidth="1"/>
  </cols>
  <sheetData>
    <row r="1" spans="1:19" x14ac:dyDescent="0.25">
      <c r="A1" t="s">
        <v>0</v>
      </c>
      <c r="B1" s="100" t="s">
        <v>307</v>
      </c>
      <c r="C1" s="98" t="s">
        <v>1</v>
      </c>
      <c r="D1" s="95" t="s">
        <v>2</v>
      </c>
      <c r="E1" s="95" t="s">
        <v>3</v>
      </c>
      <c r="F1" s="95" t="s">
        <v>4</v>
      </c>
      <c r="G1" s="95" t="s">
        <v>5</v>
      </c>
      <c r="H1" s="95" t="s">
        <v>6</v>
      </c>
      <c r="I1" s="95" t="s">
        <v>7</v>
      </c>
      <c r="J1" s="95" t="s">
        <v>8</v>
      </c>
      <c r="K1" s="95" t="s">
        <v>9</v>
      </c>
      <c r="L1" s="95" t="s">
        <v>10</v>
      </c>
      <c r="M1" s="95" t="s">
        <v>11</v>
      </c>
      <c r="N1" s="68" t="s">
        <v>12</v>
      </c>
      <c r="O1" s="68" t="s">
        <v>13</v>
      </c>
      <c r="S1" t="s">
        <v>0</v>
      </c>
    </row>
    <row r="2" spans="1:19" x14ac:dyDescent="0.25">
      <c r="A2" s="42" t="s">
        <v>298</v>
      </c>
      <c r="B2" s="100" t="s">
        <v>0</v>
      </c>
      <c r="C2" s="98" t="s">
        <v>299</v>
      </c>
      <c r="D2" s="116" t="s">
        <v>240</v>
      </c>
      <c r="E2" s="116" t="s">
        <v>240</v>
      </c>
      <c r="F2" s="116" t="s">
        <v>240</v>
      </c>
      <c r="G2" s="116" t="s">
        <v>240</v>
      </c>
      <c r="H2" s="116" t="s">
        <v>240</v>
      </c>
      <c r="I2" s="110" t="s">
        <v>240</v>
      </c>
      <c r="J2" s="116" t="s">
        <v>240</v>
      </c>
      <c r="K2" s="116" t="s">
        <v>240</v>
      </c>
      <c r="L2" s="116" t="s">
        <v>240</v>
      </c>
      <c r="M2" s="116" t="s">
        <v>240</v>
      </c>
      <c r="N2" s="116" t="s">
        <v>240</v>
      </c>
      <c r="O2" s="68"/>
      <c r="R2" s="42" t="s">
        <v>302</v>
      </c>
      <c r="S2" s="42" t="s">
        <v>14</v>
      </c>
    </row>
    <row r="3" spans="1:19" ht="15.75" thickBot="1" x14ac:dyDescent="0.3">
      <c r="A3" s="42"/>
      <c r="B3" s="100"/>
      <c r="C3" s="98" t="s">
        <v>300</v>
      </c>
      <c r="D3" s="95"/>
      <c r="E3" s="95"/>
      <c r="F3" s="95"/>
      <c r="G3" s="95"/>
      <c r="H3" s="95"/>
      <c r="I3" s="95"/>
      <c r="J3" s="95"/>
      <c r="K3" s="95"/>
      <c r="L3" s="95"/>
      <c r="M3" s="95"/>
      <c r="N3" s="95"/>
      <c r="O3" s="68"/>
      <c r="R3" s="42"/>
      <c r="S3" s="42"/>
    </row>
    <row r="4" spans="1:19" x14ac:dyDescent="0.25">
      <c r="A4" s="42" t="s">
        <v>303</v>
      </c>
      <c r="B4" s="96" t="s">
        <v>16</v>
      </c>
      <c r="C4" s="122" t="s">
        <v>17</v>
      </c>
      <c r="D4" s="127">
        <f t="shared" ref="D4:F7" ca="1" si="0">SUMIF($R$11:$R$53,$R4,D$11:D$39)</f>
        <v>18475.361759775002</v>
      </c>
      <c r="E4" s="128">
        <f t="shared" ca="1" si="0"/>
        <v>1442.4667779547501</v>
      </c>
      <c r="F4" s="128">
        <f t="shared" ca="1" si="0"/>
        <v>18770627.775065027</v>
      </c>
      <c r="G4" s="129"/>
      <c r="H4" s="128">
        <f t="shared" ref="H4:L7" ca="1" si="1">SUMIF($R$11:$R$53,$R4,H$11:H$39)</f>
        <v>65127.175000000003</v>
      </c>
      <c r="I4" s="128">
        <f t="shared" ca="1" si="1"/>
        <v>93374.30575033999</v>
      </c>
      <c r="J4" s="128">
        <f t="shared" ca="1" si="1"/>
        <v>0</v>
      </c>
      <c r="K4" s="128">
        <f t="shared" ca="1" si="1"/>
        <v>30944.018671092002</v>
      </c>
      <c r="L4" s="128">
        <f t="shared" ca="1" si="1"/>
        <v>699482.71284616098</v>
      </c>
      <c r="M4" s="129"/>
      <c r="N4" s="134">
        <f ca="1">SUM(D4:M4)</f>
        <v>19679473.815870348</v>
      </c>
      <c r="O4" s="124" t="s">
        <v>297</v>
      </c>
      <c r="R4" t="str">
        <f>B4&amp;"CAPEX"</f>
        <v>TerritoryCAPEX</v>
      </c>
      <c r="S4" t="s">
        <v>15</v>
      </c>
    </row>
    <row r="5" spans="1:19" x14ac:dyDescent="0.25">
      <c r="A5" s="42" t="s">
        <v>303</v>
      </c>
      <c r="B5" s="97" t="s">
        <v>18</v>
      </c>
      <c r="C5" s="123" t="s">
        <v>17</v>
      </c>
      <c r="D5" s="130">
        <f t="shared" ca="1" si="0"/>
        <v>18475.361759775002</v>
      </c>
      <c r="E5" s="120">
        <f t="shared" ca="1" si="0"/>
        <v>1442.4667779547501</v>
      </c>
      <c r="F5" s="120">
        <f t="shared" ca="1" si="0"/>
        <v>13672966.455914594</v>
      </c>
      <c r="G5" s="121"/>
      <c r="H5" s="120">
        <f t="shared" ca="1" si="1"/>
        <v>20148.018042686712</v>
      </c>
      <c r="I5" s="120">
        <f t="shared" ca="1" si="1"/>
        <v>93374.30575033999</v>
      </c>
      <c r="J5" s="120">
        <f t="shared" ca="1" si="1"/>
        <v>0</v>
      </c>
      <c r="K5" s="120">
        <f t="shared" ca="1" si="1"/>
        <v>30944.018671092002</v>
      </c>
      <c r="L5" s="120">
        <f t="shared" ca="1" si="1"/>
        <v>699482.71284616098</v>
      </c>
      <c r="M5" s="121"/>
      <c r="N5" s="135">
        <f ca="1">SUM(D5:M5)</f>
        <v>14536833.339762606</v>
      </c>
      <c r="O5" s="124" t="s">
        <v>297</v>
      </c>
      <c r="R5" t="str">
        <f>B5&amp;"CAPEX"</f>
        <v>HFTDCAPEX</v>
      </c>
      <c r="S5" t="s">
        <v>15</v>
      </c>
    </row>
    <row r="6" spans="1:19" x14ac:dyDescent="0.25">
      <c r="A6" s="42" t="s">
        <v>303</v>
      </c>
      <c r="B6" s="96" t="s">
        <v>16</v>
      </c>
      <c r="C6" s="122" t="s">
        <v>19</v>
      </c>
      <c r="D6" s="130">
        <f t="shared" ca="1" si="0"/>
        <v>357743.29647905054</v>
      </c>
      <c r="E6" s="120">
        <f t="shared" ca="1" si="0"/>
        <v>333717.96560580906</v>
      </c>
      <c r="F6" s="120">
        <f t="shared" ca="1" si="0"/>
        <v>4878606.6266540997</v>
      </c>
      <c r="G6" s="121"/>
      <c r="H6" s="120">
        <f t="shared" ca="1" si="1"/>
        <v>0</v>
      </c>
      <c r="I6" s="120">
        <f t="shared" ca="1" si="1"/>
        <v>136726.35633751602</v>
      </c>
      <c r="J6" s="120">
        <f t="shared" ca="1" si="1"/>
        <v>9131011.2902198676</v>
      </c>
      <c r="K6" s="120">
        <f t="shared" ca="1" si="1"/>
        <v>982923.19534810318</v>
      </c>
      <c r="L6" s="120">
        <f t="shared" ca="1" si="1"/>
        <v>720284.78279653098</v>
      </c>
      <c r="M6" s="121"/>
      <c r="N6" s="135">
        <f ca="1">SUM(D6:M6)</f>
        <v>16541013.513440978</v>
      </c>
      <c r="O6" s="124" t="s">
        <v>297</v>
      </c>
      <c r="R6" t="str">
        <f>B6&amp;"OPEX"</f>
        <v>TerritoryOPEX</v>
      </c>
      <c r="S6" t="s">
        <v>15</v>
      </c>
    </row>
    <row r="7" spans="1:19" ht="15.75" thickBot="1" x14ac:dyDescent="0.3">
      <c r="A7" s="42" t="s">
        <v>303</v>
      </c>
      <c r="B7" s="97" t="s">
        <v>18</v>
      </c>
      <c r="C7" s="123" t="s">
        <v>19</v>
      </c>
      <c r="D7" s="131">
        <f t="shared" ca="1" si="0"/>
        <v>357743.29647905054</v>
      </c>
      <c r="E7" s="132">
        <f t="shared" ca="1" si="0"/>
        <v>333717.96560580906</v>
      </c>
      <c r="F7" s="132">
        <f t="shared" ca="1" si="0"/>
        <v>2674651.7452532304</v>
      </c>
      <c r="G7" s="133"/>
      <c r="H7" s="132">
        <f t="shared" ca="1" si="1"/>
        <v>0</v>
      </c>
      <c r="I7" s="132">
        <f t="shared" ca="1" si="1"/>
        <v>136726.35633751602</v>
      </c>
      <c r="J7" s="132">
        <f t="shared" ca="1" si="1"/>
        <v>6595732.6821053661</v>
      </c>
      <c r="K7" s="132">
        <f t="shared" ca="1" si="1"/>
        <v>982923.19534810318</v>
      </c>
      <c r="L7" s="132">
        <f t="shared" ca="1" si="1"/>
        <v>720284.78279653098</v>
      </c>
      <c r="M7" s="133"/>
      <c r="N7" s="136">
        <f ca="1">SUM(D7:M7)</f>
        <v>11801780.023925606</v>
      </c>
      <c r="O7" s="124" t="s">
        <v>297</v>
      </c>
      <c r="R7" t="str">
        <f>B7&amp;"OPEX"</f>
        <v>HFTDOPEX</v>
      </c>
      <c r="S7" t="s">
        <v>15</v>
      </c>
    </row>
    <row r="8" spans="1:19" ht="14.45" customHeight="1" x14ac:dyDescent="0.25">
      <c r="A8" s="42"/>
      <c r="B8" s="118"/>
      <c r="C8" s="118" t="s">
        <v>240</v>
      </c>
      <c r="D8" s="125">
        <f ca="1">SUM(D4:D7)</f>
        <v>752437.31647765101</v>
      </c>
      <c r="E8" s="125">
        <f t="shared" ref="E8:N8" ca="1" si="2">SUM(E4:E7)</f>
        <v>670320.86476752767</v>
      </c>
      <c r="F8" s="125">
        <f t="shared" ca="1" si="2"/>
        <v>39996852.602886952</v>
      </c>
      <c r="G8" s="125">
        <f t="shared" si="2"/>
        <v>0</v>
      </c>
      <c r="H8" s="125">
        <f t="shared" ca="1" si="2"/>
        <v>85275.193042686718</v>
      </c>
      <c r="I8" s="125">
        <f t="shared" ca="1" si="2"/>
        <v>460201.32417571195</v>
      </c>
      <c r="J8" s="125">
        <f t="shared" ca="1" si="2"/>
        <v>15726743.972325234</v>
      </c>
      <c r="K8" s="125">
        <f t="shared" ca="1" si="2"/>
        <v>2027734.4280383904</v>
      </c>
      <c r="L8" s="125">
        <f t="shared" ca="1" si="2"/>
        <v>2839534.9912853837</v>
      </c>
      <c r="M8" s="125">
        <f t="shared" si="2"/>
        <v>0</v>
      </c>
      <c r="N8" s="126">
        <f t="shared" ca="1" si="2"/>
        <v>62559100.692999542</v>
      </c>
      <c r="O8" s="68"/>
      <c r="S8" s="42"/>
    </row>
    <row r="9" spans="1:19" ht="8.4499999999999993" customHeight="1" x14ac:dyDescent="0.25">
      <c r="A9" s="42"/>
      <c r="B9" s="118"/>
      <c r="C9" s="118"/>
      <c r="D9" s="117"/>
      <c r="E9" s="117"/>
      <c r="F9" s="117"/>
      <c r="G9" s="95"/>
      <c r="H9" s="117"/>
      <c r="I9" s="117"/>
      <c r="J9" s="117"/>
      <c r="K9" s="117"/>
      <c r="L9" s="117"/>
      <c r="M9" s="95"/>
      <c r="N9" s="112"/>
      <c r="O9" s="68"/>
      <c r="S9" s="42"/>
    </row>
    <row r="10" spans="1:19" x14ac:dyDescent="0.25">
      <c r="A10" s="42"/>
      <c r="B10" s="100"/>
      <c r="C10" s="98" t="s">
        <v>301</v>
      </c>
      <c r="D10" s="99"/>
      <c r="E10" s="99"/>
      <c r="F10" s="95"/>
      <c r="G10" s="95"/>
      <c r="H10" s="95"/>
      <c r="I10" s="95"/>
      <c r="J10" s="95"/>
      <c r="K10" s="95"/>
      <c r="L10" s="95"/>
      <c r="M10" s="95"/>
      <c r="N10" s="68"/>
      <c r="O10" s="68"/>
      <c r="R10" s="42"/>
      <c r="S10" s="42"/>
    </row>
    <row r="11" spans="1:19" x14ac:dyDescent="0.25">
      <c r="A11">
        <v>2019</v>
      </c>
      <c r="B11" s="96" t="s">
        <v>16</v>
      </c>
      <c r="C11" s="96" t="s">
        <v>17</v>
      </c>
      <c r="D11" s="109">
        <v>0</v>
      </c>
      <c r="E11" s="109">
        <v>0</v>
      </c>
      <c r="F11" s="114">
        <v>1646322.6914899996</v>
      </c>
      <c r="G11" s="113" t="s">
        <v>202</v>
      </c>
      <c r="H11" s="115">
        <v>6250</v>
      </c>
      <c r="I11" s="114">
        <v>10076.776199999998</v>
      </c>
      <c r="J11" s="115">
        <v>0</v>
      </c>
      <c r="K11" s="115">
        <v>1399.1782699999999</v>
      </c>
      <c r="L11" s="115">
        <v>52135.364909999997</v>
      </c>
      <c r="M11" s="113" t="s">
        <v>202</v>
      </c>
      <c r="N11" s="137">
        <f>SUM(D11:M11)</f>
        <v>1716184.0108699996</v>
      </c>
      <c r="O11" s="68" t="s">
        <v>297</v>
      </c>
      <c r="R11" t="str">
        <f>B11&amp;"CAPEX"</f>
        <v>TerritoryCAPEX</v>
      </c>
      <c r="S11" t="s">
        <v>15</v>
      </c>
    </row>
    <row r="12" spans="1:19" x14ac:dyDescent="0.25">
      <c r="A12">
        <v>2019</v>
      </c>
      <c r="B12" s="97" t="s">
        <v>18</v>
      </c>
      <c r="C12" s="97" t="s">
        <v>17</v>
      </c>
      <c r="D12" s="109">
        <v>0</v>
      </c>
      <c r="E12" s="109">
        <v>0</v>
      </c>
      <c r="F12" s="114">
        <v>876360.24955050601</v>
      </c>
      <c r="G12" s="113" t="s">
        <v>202</v>
      </c>
      <c r="H12" s="115">
        <v>1933.5264083969853</v>
      </c>
      <c r="I12" s="114">
        <v>10076.776199999998</v>
      </c>
      <c r="J12" s="115">
        <v>0</v>
      </c>
      <c r="K12" s="115">
        <v>1399.1782699999999</v>
      </c>
      <c r="L12" s="115">
        <v>52135.364909999997</v>
      </c>
      <c r="M12" s="113" t="s">
        <v>202</v>
      </c>
      <c r="N12" s="137">
        <f t="shared" ref="N12:N38" si="3">SUM(D12:M12)</f>
        <v>941905.09533890302</v>
      </c>
      <c r="O12" s="68" t="s">
        <v>297</v>
      </c>
      <c r="R12" t="str">
        <f>B12&amp;"CAPEX"</f>
        <v>HFTDCAPEX</v>
      </c>
      <c r="S12" t="s">
        <v>15</v>
      </c>
    </row>
    <row r="13" spans="1:19" x14ac:dyDescent="0.25">
      <c r="A13">
        <v>2019</v>
      </c>
      <c r="B13" s="96" t="s">
        <v>16</v>
      </c>
      <c r="C13" s="96" t="s">
        <v>19</v>
      </c>
      <c r="D13" s="109">
        <v>34163.497719450519</v>
      </c>
      <c r="E13" s="109">
        <v>19882.771855357088</v>
      </c>
      <c r="F13" s="114">
        <v>834465.29565999995</v>
      </c>
      <c r="G13" s="113" t="s">
        <v>202</v>
      </c>
      <c r="H13" s="115">
        <v>0</v>
      </c>
      <c r="I13" s="114">
        <v>7344.4461099999999</v>
      </c>
      <c r="J13" s="115">
        <v>952195.71506999095</v>
      </c>
      <c r="K13" s="115">
        <v>209124.55599000002</v>
      </c>
      <c r="L13" s="115">
        <v>61760.751600000003</v>
      </c>
      <c r="M13" s="113" t="s">
        <v>202</v>
      </c>
      <c r="N13" s="137">
        <f t="shared" si="3"/>
        <v>2118937.0340047986</v>
      </c>
      <c r="O13" s="68" t="s">
        <v>297</v>
      </c>
      <c r="R13" t="str">
        <f>B13&amp;"OPEX"</f>
        <v>TerritoryOPEX</v>
      </c>
      <c r="S13" t="s">
        <v>15</v>
      </c>
    </row>
    <row r="14" spans="1:19" x14ac:dyDescent="0.25">
      <c r="A14">
        <v>2019</v>
      </c>
      <c r="B14" s="97" t="s">
        <v>18</v>
      </c>
      <c r="C14" s="97" t="s">
        <v>19</v>
      </c>
      <c r="D14" s="109">
        <v>34163.497719450519</v>
      </c>
      <c r="E14" s="109">
        <v>19882.771855357088</v>
      </c>
      <c r="F14" s="114">
        <v>430479.73961668811</v>
      </c>
      <c r="G14" s="113" t="s">
        <v>202</v>
      </c>
      <c r="H14" s="115">
        <v>0</v>
      </c>
      <c r="I14" s="114">
        <v>7344.4461099999999</v>
      </c>
      <c r="J14" s="115">
        <v>732646.12468174414</v>
      </c>
      <c r="K14" s="115">
        <v>209124.55599000002</v>
      </c>
      <c r="L14" s="115">
        <v>61760.751600000003</v>
      </c>
      <c r="M14" s="113" t="s">
        <v>202</v>
      </c>
      <c r="N14" s="137">
        <f t="shared" si="3"/>
        <v>1495401.8875732401</v>
      </c>
      <c r="O14" s="68" t="s">
        <v>297</v>
      </c>
      <c r="R14" t="str">
        <f>B14&amp;"OPEX"</f>
        <v>HFTDOPEX</v>
      </c>
      <c r="S14" t="s">
        <v>15</v>
      </c>
    </row>
    <row r="15" spans="1:19" x14ac:dyDescent="0.25">
      <c r="A15">
        <v>2020</v>
      </c>
      <c r="B15" s="96" t="s">
        <v>16</v>
      </c>
      <c r="C15" s="96" t="s">
        <v>17</v>
      </c>
      <c r="D15" s="109">
        <v>255.1761875</v>
      </c>
      <c r="E15" s="109">
        <v>765.52856250000002</v>
      </c>
      <c r="F15" s="114">
        <v>1875356.0694100009</v>
      </c>
      <c r="G15" s="113" t="s">
        <v>202</v>
      </c>
      <c r="H15" s="115">
        <v>6950</v>
      </c>
      <c r="I15" s="114">
        <v>11807.758259999999</v>
      </c>
      <c r="J15" s="115">
        <v>0</v>
      </c>
      <c r="K15" s="115">
        <v>9163.3797000000013</v>
      </c>
      <c r="L15" s="115">
        <v>88804.607899999988</v>
      </c>
      <c r="M15" s="113" t="s">
        <v>202</v>
      </c>
      <c r="N15" s="137">
        <f t="shared" si="3"/>
        <v>1993102.5200200009</v>
      </c>
      <c r="O15" s="68" t="s">
        <v>297</v>
      </c>
      <c r="R15" t="str">
        <f>B15&amp;"CAPEX"</f>
        <v>TerritoryCAPEX</v>
      </c>
      <c r="S15" t="s">
        <v>15</v>
      </c>
    </row>
    <row r="16" spans="1:19" x14ac:dyDescent="0.25">
      <c r="A16">
        <v>2020</v>
      </c>
      <c r="B16" s="97" t="s">
        <v>18</v>
      </c>
      <c r="C16" s="97" t="s">
        <v>17</v>
      </c>
      <c r="D16" s="109">
        <v>255.1761875</v>
      </c>
      <c r="E16" s="109">
        <v>765.52856250000002</v>
      </c>
      <c r="F16" s="114">
        <v>1174460.4595470887</v>
      </c>
      <c r="G16" s="113" t="s">
        <v>202</v>
      </c>
      <c r="H16" s="115">
        <v>2150.0813661374477</v>
      </c>
      <c r="I16" s="114">
        <v>11807.758259999999</v>
      </c>
      <c r="J16" s="115">
        <v>0</v>
      </c>
      <c r="K16" s="115">
        <v>9163.3797000000013</v>
      </c>
      <c r="L16" s="115">
        <v>88804.607899999988</v>
      </c>
      <c r="M16" s="113" t="s">
        <v>202</v>
      </c>
      <c r="N16" s="137">
        <f t="shared" si="3"/>
        <v>1287406.991523226</v>
      </c>
      <c r="O16" s="68" t="s">
        <v>297</v>
      </c>
      <c r="R16" t="str">
        <f>B16&amp;"CAPEX"</f>
        <v>HFTDCAPEX</v>
      </c>
      <c r="S16" t="s">
        <v>15</v>
      </c>
    </row>
    <row r="17" spans="1:19" x14ac:dyDescent="0.25">
      <c r="A17">
        <v>2020</v>
      </c>
      <c r="B17" s="96" t="s">
        <v>16</v>
      </c>
      <c r="C17" s="96" t="s">
        <v>19</v>
      </c>
      <c r="D17" s="109">
        <v>60074.851238426178</v>
      </c>
      <c r="E17" s="109">
        <v>53940.629862812086</v>
      </c>
      <c r="F17" s="114">
        <v>555029.11274999997</v>
      </c>
      <c r="G17" s="113" t="s">
        <v>202</v>
      </c>
      <c r="H17" s="115">
        <v>0</v>
      </c>
      <c r="I17" s="114">
        <v>15968.612959999999</v>
      </c>
      <c r="J17" s="115">
        <v>1288494.551889996</v>
      </c>
      <c r="K17" s="115">
        <v>249248.54384</v>
      </c>
      <c r="L17" s="115">
        <v>71245.058439999993</v>
      </c>
      <c r="M17" s="113" t="s">
        <v>202</v>
      </c>
      <c r="N17" s="137">
        <f t="shared" si="3"/>
        <v>2294001.3609812343</v>
      </c>
      <c r="O17" s="68" t="s">
        <v>297</v>
      </c>
      <c r="R17" t="str">
        <f>B17&amp;"OPEX"</f>
        <v>TerritoryOPEX</v>
      </c>
      <c r="S17" t="s">
        <v>15</v>
      </c>
    </row>
    <row r="18" spans="1:19" x14ac:dyDescent="0.25">
      <c r="A18">
        <v>2020</v>
      </c>
      <c r="B18" s="97" t="s">
        <v>18</v>
      </c>
      <c r="C18" s="97" t="s">
        <v>19</v>
      </c>
      <c r="D18" s="109">
        <v>60074.851238426178</v>
      </c>
      <c r="E18" s="109">
        <v>53940.629862812086</v>
      </c>
      <c r="F18" s="114">
        <v>243720.10400151132</v>
      </c>
      <c r="G18" s="113" t="s">
        <v>202</v>
      </c>
      <c r="H18" s="115">
        <v>0</v>
      </c>
      <c r="I18" s="114">
        <v>15968.612959999999</v>
      </c>
      <c r="J18" s="115">
        <v>892416.48099367029</v>
      </c>
      <c r="K18" s="115">
        <v>249248.54384</v>
      </c>
      <c r="L18" s="115">
        <v>71245.058439999993</v>
      </c>
      <c r="M18" s="113" t="s">
        <v>202</v>
      </c>
      <c r="N18" s="137">
        <f t="shared" si="3"/>
        <v>1586614.28133642</v>
      </c>
      <c r="O18" s="68" t="s">
        <v>297</v>
      </c>
      <c r="R18" t="str">
        <f>B18&amp;"OPEX"</f>
        <v>HFTDOPEX</v>
      </c>
      <c r="S18" t="s">
        <v>15</v>
      </c>
    </row>
    <row r="19" spans="1:19" x14ac:dyDescent="0.25">
      <c r="A19">
        <v>2021</v>
      </c>
      <c r="B19" s="96" t="s">
        <v>16</v>
      </c>
      <c r="C19" s="96" t="s">
        <v>17</v>
      </c>
      <c r="D19" s="109">
        <v>36.471147500000001</v>
      </c>
      <c r="E19" s="109">
        <v>109.4134425</v>
      </c>
      <c r="F19" s="114">
        <v>1951162.4664500006</v>
      </c>
      <c r="G19" s="113" t="s">
        <v>202</v>
      </c>
      <c r="H19" s="115">
        <v>8550</v>
      </c>
      <c r="I19" s="114">
        <v>16330.79378</v>
      </c>
      <c r="J19" s="115">
        <v>0</v>
      </c>
      <c r="K19" s="115">
        <v>6268.9049400000004</v>
      </c>
      <c r="L19" s="115">
        <v>113582.47692000002</v>
      </c>
      <c r="M19" s="113" t="s">
        <v>202</v>
      </c>
      <c r="N19" s="137">
        <f t="shared" si="3"/>
        <v>2096040.5266800006</v>
      </c>
      <c r="O19" s="68" t="s">
        <v>297</v>
      </c>
      <c r="R19" t="str">
        <f>B19&amp;"CAPEX"</f>
        <v>TerritoryCAPEX</v>
      </c>
      <c r="S19" t="s">
        <v>15</v>
      </c>
    </row>
    <row r="20" spans="1:19" x14ac:dyDescent="0.25">
      <c r="A20">
        <v>2021</v>
      </c>
      <c r="B20" s="97" t="s">
        <v>18</v>
      </c>
      <c r="C20" s="97" t="s">
        <v>17</v>
      </c>
      <c r="D20" s="109">
        <v>36.471147500000001</v>
      </c>
      <c r="E20" s="109">
        <v>109.4134425</v>
      </c>
      <c r="F20" s="114">
        <v>1282029.4993336711</v>
      </c>
      <c r="G20" s="113" t="s">
        <v>202</v>
      </c>
      <c r="H20" s="115">
        <v>2645.0641266870762</v>
      </c>
      <c r="I20" s="114">
        <v>16330.79378</v>
      </c>
      <c r="J20" s="115">
        <v>0</v>
      </c>
      <c r="K20" s="115">
        <v>6268.9049400000004</v>
      </c>
      <c r="L20" s="115">
        <v>113582.47692000002</v>
      </c>
      <c r="M20" s="113" t="s">
        <v>202</v>
      </c>
      <c r="N20" s="137">
        <f t="shared" si="3"/>
        <v>1421002.6236903581</v>
      </c>
      <c r="O20" s="68" t="s">
        <v>297</v>
      </c>
      <c r="R20" t="str">
        <f>B20&amp;"CAPEX"</f>
        <v>HFTDCAPEX</v>
      </c>
      <c r="S20" t="s">
        <v>15</v>
      </c>
    </row>
    <row r="21" spans="1:19" x14ac:dyDescent="0.25">
      <c r="A21">
        <v>2021</v>
      </c>
      <c r="B21" s="96" t="s">
        <v>16</v>
      </c>
      <c r="C21" s="96" t="s">
        <v>19</v>
      </c>
      <c r="D21" s="109">
        <v>57779.914111066188</v>
      </c>
      <c r="E21" s="109">
        <v>54766.137232414236</v>
      </c>
      <c r="F21" s="114">
        <v>591219.37101666653</v>
      </c>
      <c r="G21" s="113" t="s">
        <v>202</v>
      </c>
      <c r="H21" s="115">
        <v>0</v>
      </c>
      <c r="I21" s="114">
        <v>16978.993719999999</v>
      </c>
      <c r="J21" s="115">
        <v>1587137.9723766632</v>
      </c>
      <c r="K21" s="115">
        <v>195707.89593</v>
      </c>
      <c r="L21" s="115">
        <v>120538.96246999998</v>
      </c>
      <c r="M21" s="113" t="s">
        <v>202</v>
      </c>
      <c r="N21" s="137">
        <f t="shared" si="3"/>
        <v>2624129.2468568105</v>
      </c>
      <c r="O21" s="68" t="s">
        <v>297</v>
      </c>
      <c r="R21" t="str">
        <f>B21&amp;"OPEX"</f>
        <v>TerritoryOPEX</v>
      </c>
      <c r="S21" t="s">
        <v>15</v>
      </c>
    </row>
    <row r="22" spans="1:19" x14ac:dyDescent="0.25">
      <c r="A22">
        <v>2021</v>
      </c>
      <c r="B22" s="97" t="s">
        <v>18</v>
      </c>
      <c r="C22" s="97" t="s">
        <v>19</v>
      </c>
      <c r="D22" s="109">
        <v>57779.914111066188</v>
      </c>
      <c r="E22" s="109">
        <v>54766.137232414236</v>
      </c>
      <c r="F22" s="114">
        <v>290813.31017939979</v>
      </c>
      <c r="G22" s="113" t="s">
        <v>202</v>
      </c>
      <c r="H22" s="115">
        <v>0</v>
      </c>
      <c r="I22" s="114">
        <v>16978.993719999999</v>
      </c>
      <c r="J22" s="115">
        <v>1226006.850169488</v>
      </c>
      <c r="K22" s="115">
        <v>195707.89593</v>
      </c>
      <c r="L22" s="115">
        <v>120538.96246999998</v>
      </c>
      <c r="M22" s="113" t="s">
        <v>202</v>
      </c>
      <c r="N22" s="137">
        <f t="shared" si="3"/>
        <v>1962592.0638123683</v>
      </c>
      <c r="O22" s="68" t="s">
        <v>297</v>
      </c>
      <c r="R22" t="str">
        <f>B22&amp;"OPEX"</f>
        <v>HFTDOPEX</v>
      </c>
      <c r="S22" t="s">
        <v>15</v>
      </c>
    </row>
    <row r="23" spans="1:19" x14ac:dyDescent="0.25">
      <c r="A23">
        <v>2022</v>
      </c>
      <c r="B23" s="96" t="s">
        <v>16</v>
      </c>
      <c r="C23" s="96" t="s">
        <v>17</v>
      </c>
      <c r="D23" s="109">
        <v>5874.3394475000005</v>
      </c>
      <c r="E23" s="109">
        <v>-12.018907500000001</v>
      </c>
      <c r="F23" s="114">
        <v>2674541.4167939997</v>
      </c>
      <c r="G23" s="113" t="s">
        <v>202</v>
      </c>
      <c r="H23" s="115">
        <v>10150</v>
      </c>
      <c r="I23" s="114">
        <v>16716.830240000003</v>
      </c>
      <c r="J23" s="115">
        <v>0</v>
      </c>
      <c r="K23" s="115">
        <v>1862.76307</v>
      </c>
      <c r="L23" s="115">
        <v>89732.472399999999</v>
      </c>
      <c r="M23" s="113" t="s">
        <v>202</v>
      </c>
      <c r="N23" s="137">
        <f t="shared" si="3"/>
        <v>2798865.8030439997</v>
      </c>
      <c r="O23" s="68" t="s">
        <v>297</v>
      </c>
      <c r="R23" t="str">
        <f>B23&amp;"CAPEX"</f>
        <v>TerritoryCAPEX</v>
      </c>
      <c r="S23" t="s">
        <v>15</v>
      </c>
    </row>
    <row r="24" spans="1:19" x14ac:dyDescent="0.25">
      <c r="A24">
        <v>2022</v>
      </c>
      <c r="B24" s="97" t="s">
        <v>18</v>
      </c>
      <c r="C24" s="97" t="s">
        <v>17</v>
      </c>
      <c r="D24" s="109">
        <v>5874.3394475000005</v>
      </c>
      <c r="E24" s="109">
        <v>-12.018907500000001</v>
      </c>
      <c r="F24" s="114">
        <v>1784255.4942402332</v>
      </c>
      <c r="G24" s="113" t="s">
        <v>202</v>
      </c>
      <c r="H24" s="115">
        <v>3140.0468872367042</v>
      </c>
      <c r="I24" s="114">
        <v>16716.830240000003</v>
      </c>
      <c r="J24" s="115">
        <v>0</v>
      </c>
      <c r="K24" s="115">
        <v>1862.76307</v>
      </c>
      <c r="L24" s="115">
        <v>89732.472399999999</v>
      </c>
      <c r="M24" s="113" t="s">
        <v>202</v>
      </c>
      <c r="N24" s="137">
        <f t="shared" si="3"/>
        <v>1901569.9273774701</v>
      </c>
      <c r="O24" s="68" t="s">
        <v>297</v>
      </c>
      <c r="R24" t="str">
        <f>B24&amp;"CAPEX"</f>
        <v>HFTDCAPEX</v>
      </c>
      <c r="S24" t="s">
        <v>15</v>
      </c>
    </row>
    <row r="25" spans="1:19" x14ac:dyDescent="0.25">
      <c r="A25">
        <v>2022</v>
      </c>
      <c r="B25" s="96" t="s">
        <v>16</v>
      </c>
      <c r="C25" s="96" t="s">
        <v>19</v>
      </c>
      <c r="D25" s="109">
        <v>57280.569025327684</v>
      </c>
      <c r="E25" s="109">
        <v>42078.903536511614</v>
      </c>
      <c r="F25" s="114">
        <v>620460.11569266638</v>
      </c>
      <c r="G25" s="113" t="s">
        <v>202</v>
      </c>
      <c r="H25" s="115">
        <v>0</v>
      </c>
      <c r="I25" s="114">
        <v>22540.239960000003</v>
      </c>
      <c r="J25" s="115">
        <v>1673325.8882767046</v>
      </c>
      <c r="K25" s="115">
        <v>41042.291989999998</v>
      </c>
      <c r="L25" s="115">
        <v>110720.19854</v>
      </c>
      <c r="M25" s="113" t="s">
        <v>202</v>
      </c>
      <c r="N25" s="137">
        <f t="shared" si="3"/>
        <v>2567448.2070212099</v>
      </c>
      <c r="O25" s="68" t="s">
        <v>297</v>
      </c>
      <c r="R25" t="str">
        <f>B25&amp;"OPEX"</f>
        <v>TerritoryOPEX</v>
      </c>
      <c r="S25" t="s">
        <v>15</v>
      </c>
    </row>
    <row r="26" spans="1:19" x14ac:dyDescent="0.25">
      <c r="A26">
        <v>2022</v>
      </c>
      <c r="B26" s="97" t="s">
        <v>18</v>
      </c>
      <c r="C26" s="97" t="s">
        <v>19</v>
      </c>
      <c r="D26" s="109">
        <v>57280.569025327684</v>
      </c>
      <c r="E26" s="109">
        <v>42078.903536511614</v>
      </c>
      <c r="F26" s="114">
        <v>373304.62706004456</v>
      </c>
      <c r="G26" s="113" t="s">
        <v>202</v>
      </c>
      <c r="H26" s="115">
        <v>0</v>
      </c>
      <c r="I26" s="114">
        <v>22540.239960000003</v>
      </c>
      <c r="J26" s="115">
        <v>1301332.2445168318</v>
      </c>
      <c r="K26" s="115">
        <v>41042.291989999998</v>
      </c>
      <c r="L26" s="115">
        <v>110720.19854</v>
      </c>
      <c r="M26" s="113" t="s">
        <v>202</v>
      </c>
      <c r="N26" s="137">
        <f t="shared" si="3"/>
        <v>1948299.0746287156</v>
      </c>
      <c r="O26" s="68" t="s">
        <v>297</v>
      </c>
      <c r="R26" t="str">
        <f>B26&amp;"OPEX"</f>
        <v>HFTDOPEX</v>
      </c>
      <c r="S26" t="s">
        <v>15</v>
      </c>
    </row>
    <row r="27" spans="1:19" x14ac:dyDescent="0.25">
      <c r="A27">
        <v>2023</v>
      </c>
      <c r="B27" s="96" t="s">
        <v>16</v>
      </c>
      <c r="C27" s="96" t="s">
        <v>17</v>
      </c>
      <c r="D27" s="109">
        <v>4062.4999925000002</v>
      </c>
      <c r="E27" s="109">
        <v>187.4999775</v>
      </c>
      <c r="F27" s="114">
        <v>2911348.7313919323</v>
      </c>
      <c r="G27" s="113" t="s">
        <v>202</v>
      </c>
      <c r="H27" s="115">
        <v>10750</v>
      </c>
      <c r="I27" s="114">
        <v>11084.2626</v>
      </c>
      <c r="J27" s="115">
        <v>0</v>
      </c>
      <c r="K27" s="115">
        <v>3963.1798799999997</v>
      </c>
      <c r="L27" s="115">
        <v>109538.42142000001</v>
      </c>
      <c r="M27" s="113" t="s">
        <v>202</v>
      </c>
      <c r="N27" s="137">
        <f t="shared" si="3"/>
        <v>3050934.5952619324</v>
      </c>
      <c r="O27" s="68" t="s">
        <v>297</v>
      </c>
      <c r="R27" t="str">
        <f>B27&amp;"CAPEX"</f>
        <v>TerritoryCAPEX</v>
      </c>
      <c r="S27" t="s">
        <v>15</v>
      </c>
    </row>
    <row r="28" spans="1:19" x14ac:dyDescent="0.25">
      <c r="A28">
        <v>2023</v>
      </c>
      <c r="B28" s="97" t="s">
        <v>18</v>
      </c>
      <c r="C28" s="97" t="s">
        <v>17</v>
      </c>
      <c r="D28" s="109">
        <v>4062.4999925000002</v>
      </c>
      <c r="E28" s="109">
        <v>187.4999775</v>
      </c>
      <c r="F28" s="114">
        <v>2192377.0119884918</v>
      </c>
      <c r="G28" s="113" t="s">
        <v>202</v>
      </c>
      <c r="H28" s="115">
        <v>3325.6654224428148</v>
      </c>
      <c r="I28" s="114">
        <v>11084.2626</v>
      </c>
      <c r="J28" s="115">
        <v>0</v>
      </c>
      <c r="K28" s="115">
        <v>3963.1798799999997</v>
      </c>
      <c r="L28" s="115">
        <v>109538.42142000001</v>
      </c>
      <c r="M28" s="113" t="s">
        <v>202</v>
      </c>
      <c r="N28" s="137">
        <f t="shared" si="3"/>
        <v>2324538.5412809346</v>
      </c>
      <c r="O28" s="68" t="s">
        <v>297</v>
      </c>
      <c r="R28" t="str">
        <f>B28&amp;"CAPEX"</f>
        <v>HFTDCAPEX</v>
      </c>
      <c r="S28" t="s">
        <v>15</v>
      </c>
    </row>
    <row r="29" spans="1:19" x14ac:dyDescent="0.25">
      <c r="A29">
        <v>2023</v>
      </c>
      <c r="B29" s="96" t="s">
        <v>16</v>
      </c>
      <c r="C29" s="96" t="s">
        <v>19</v>
      </c>
      <c r="D29" s="109">
        <v>53609.068925500003</v>
      </c>
      <c r="E29" s="109">
        <v>52751.471454499995</v>
      </c>
      <c r="F29" s="114">
        <v>679653.53839640203</v>
      </c>
      <c r="G29" s="113" t="s">
        <v>202</v>
      </c>
      <c r="H29" s="115">
        <v>0</v>
      </c>
      <c r="I29" s="114">
        <v>23906.973239999999</v>
      </c>
      <c r="J29" s="115">
        <v>1188165.7181866667</v>
      </c>
      <c r="K29" s="115">
        <v>93112.00867000001</v>
      </c>
      <c r="L29" s="115">
        <v>115625.52271000002</v>
      </c>
      <c r="M29" s="113" t="s">
        <v>202</v>
      </c>
      <c r="N29" s="137">
        <f t="shared" si="3"/>
        <v>2206824.3015830689</v>
      </c>
      <c r="O29" s="68" t="s">
        <v>297</v>
      </c>
      <c r="R29" t="str">
        <f>B29&amp;"OPEX"</f>
        <v>TerritoryOPEX</v>
      </c>
      <c r="S29" t="s">
        <v>15</v>
      </c>
    </row>
    <row r="30" spans="1:19" x14ac:dyDescent="0.25">
      <c r="A30">
        <v>2023</v>
      </c>
      <c r="B30" s="97" t="s">
        <v>18</v>
      </c>
      <c r="C30" s="97" t="s">
        <v>19</v>
      </c>
      <c r="D30" s="109">
        <v>53609.068925500003</v>
      </c>
      <c r="E30" s="109">
        <v>52751.471454499995</v>
      </c>
      <c r="F30" s="114">
        <v>362140.06364449253</v>
      </c>
      <c r="G30" s="113" t="s">
        <v>202</v>
      </c>
      <c r="H30" s="115">
        <v>0</v>
      </c>
      <c r="I30" s="114">
        <v>23906.973239999999</v>
      </c>
      <c r="J30" s="115">
        <v>791193.47284197598</v>
      </c>
      <c r="K30" s="115">
        <v>93112.00867000001</v>
      </c>
      <c r="L30" s="115">
        <v>115625.52271000002</v>
      </c>
      <c r="M30" s="113" t="s">
        <v>202</v>
      </c>
      <c r="N30" s="137">
        <f t="shared" si="3"/>
        <v>1492338.5814864684</v>
      </c>
      <c r="O30" s="68" t="s">
        <v>297</v>
      </c>
      <c r="R30" t="str">
        <f>B30&amp;"OPEX"</f>
        <v>HFTDOPEX</v>
      </c>
      <c r="S30" t="s">
        <v>15</v>
      </c>
    </row>
    <row r="31" spans="1:19" x14ac:dyDescent="0.25">
      <c r="A31">
        <v>2024</v>
      </c>
      <c r="B31" s="96" t="s">
        <v>16</v>
      </c>
      <c r="C31" s="96" t="s">
        <v>17</v>
      </c>
      <c r="D31" s="109">
        <v>4062.4999925000002</v>
      </c>
      <c r="E31" s="109">
        <v>193.124976825</v>
      </c>
      <c r="F31" s="114">
        <v>3713317.383238439</v>
      </c>
      <c r="G31" s="113" t="s">
        <v>202</v>
      </c>
      <c r="H31" s="115">
        <v>11072.5</v>
      </c>
      <c r="I31" s="114">
        <v>13476.790478000001</v>
      </c>
      <c r="J31" s="115">
        <v>0</v>
      </c>
      <c r="K31" s="115">
        <v>4082.0752763999999</v>
      </c>
      <c r="L31" s="115">
        <v>121029.2459587</v>
      </c>
      <c r="M31" s="113" t="s">
        <v>202</v>
      </c>
      <c r="N31" s="137">
        <f t="shared" si="3"/>
        <v>3867233.6199208638</v>
      </c>
      <c r="O31" s="68" t="s">
        <v>297</v>
      </c>
      <c r="R31" t="str">
        <f>B31&amp;"CAPEX"</f>
        <v>TerritoryCAPEX</v>
      </c>
      <c r="S31" t="s">
        <v>15</v>
      </c>
    </row>
    <row r="32" spans="1:19" x14ac:dyDescent="0.25">
      <c r="A32">
        <v>2024</v>
      </c>
      <c r="B32" s="97" t="s">
        <v>18</v>
      </c>
      <c r="C32" s="97" t="s">
        <v>17</v>
      </c>
      <c r="D32" s="109">
        <v>4062.4999925000002</v>
      </c>
      <c r="E32" s="109">
        <v>193.124976825</v>
      </c>
      <c r="F32" s="114">
        <v>3041431.5109357354</v>
      </c>
      <c r="G32" s="113" t="s">
        <v>202</v>
      </c>
      <c r="H32" s="115">
        <v>3425.4353851160995</v>
      </c>
      <c r="I32" s="114">
        <v>13476.790478000001</v>
      </c>
      <c r="J32" s="115">
        <v>0</v>
      </c>
      <c r="K32" s="115">
        <v>4082.0752763999999</v>
      </c>
      <c r="L32" s="115">
        <v>121029.2459587</v>
      </c>
      <c r="M32" s="113" t="s">
        <v>202</v>
      </c>
      <c r="N32" s="137">
        <f t="shared" si="3"/>
        <v>3187700.6830032761</v>
      </c>
      <c r="O32" s="68" t="s">
        <v>297</v>
      </c>
      <c r="R32" t="str">
        <f>B32&amp;"CAPEX"</f>
        <v>HFTDCAPEX</v>
      </c>
      <c r="S32" t="s">
        <v>15</v>
      </c>
    </row>
    <row r="33" spans="1:19" x14ac:dyDescent="0.25">
      <c r="A33">
        <v>2024</v>
      </c>
      <c r="B33" s="96" t="s">
        <v>16</v>
      </c>
      <c r="C33" s="96" t="s">
        <v>19</v>
      </c>
      <c r="D33" s="109">
        <v>46716.943575999998</v>
      </c>
      <c r="E33" s="109">
        <v>54334.015598134996</v>
      </c>
      <c r="F33" s="114">
        <v>782224.90154270036</v>
      </c>
      <c r="G33" s="113" t="s">
        <v>202</v>
      </c>
      <c r="H33" s="115">
        <v>0</v>
      </c>
      <c r="I33" s="114">
        <v>24624.182437200001</v>
      </c>
      <c r="J33" s="115">
        <v>1249212.3265887287</v>
      </c>
      <c r="K33" s="115">
        <v>95905.368930100012</v>
      </c>
      <c r="L33" s="115">
        <v>118420.83203770002</v>
      </c>
      <c r="M33" s="113" t="s">
        <v>202</v>
      </c>
      <c r="N33" s="137">
        <f t="shared" si="3"/>
        <v>2371438.570710564</v>
      </c>
      <c r="O33" s="68" t="s">
        <v>297</v>
      </c>
      <c r="R33" t="str">
        <f>B33&amp;"OPEX"</f>
        <v>TerritoryOPEX</v>
      </c>
      <c r="S33" t="s">
        <v>15</v>
      </c>
    </row>
    <row r="34" spans="1:19" x14ac:dyDescent="0.25">
      <c r="A34">
        <v>2024</v>
      </c>
      <c r="B34" s="97" t="s">
        <v>18</v>
      </c>
      <c r="C34" s="97" t="s">
        <v>19</v>
      </c>
      <c r="D34" s="109">
        <v>46716.943575999998</v>
      </c>
      <c r="E34" s="109">
        <v>54334.015598134996</v>
      </c>
      <c r="F34" s="114">
        <v>475101.61387708853</v>
      </c>
      <c r="G34" s="113" t="s">
        <v>202</v>
      </c>
      <c r="H34" s="115">
        <v>0</v>
      </c>
      <c r="I34" s="114">
        <v>24624.182437200001</v>
      </c>
      <c r="J34" s="115">
        <v>844766.46728937281</v>
      </c>
      <c r="K34" s="115">
        <v>95905.368930100012</v>
      </c>
      <c r="L34" s="115">
        <v>118420.83203770002</v>
      </c>
      <c r="M34" s="113" t="s">
        <v>202</v>
      </c>
      <c r="N34" s="137">
        <f t="shared" si="3"/>
        <v>1659869.4237455965</v>
      </c>
      <c r="O34" s="68" t="s">
        <v>297</v>
      </c>
      <c r="R34" t="str">
        <f>B34&amp;"OPEX"</f>
        <v>HFTDOPEX</v>
      </c>
      <c r="S34" t="s">
        <v>15</v>
      </c>
    </row>
    <row r="35" spans="1:19" x14ac:dyDescent="0.25">
      <c r="A35">
        <v>2025</v>
      </c>
      <c r="B35" s="96" t="s">
        <v>16</v>
      </c>
      <c r="C35" s="96" t="s">
        <v>17</v>
      </c>
      <c r="D35" s="109">
        <v>4184.3749922750003</v>
      </c>
      <c r="E35" s="109">
        <v>198.91872612975001</v>
      </c>
      <c r="F35" s="114">
        <v>3998579.016290654</v>
      </c>
      <c r="G35" s="113" t="s">
        <v>202</v>
      </c>
      <c r="H35" s="115">
        <v>11404.675000000001</v>
      </c>
      <c r="I35" s="114">
        <v>13881.094192339999</v>
      </c>
      <c r="J35" s="115">
        <v>0</v>
      </c>
      <c r="K35" s="115">
        <v>4204.537534692</v>
      </c>
      <c r="L35" s="115">
        <v>124660.123337461</v>
      </c>
      <c r="M35" s="113" t="s">
        <v>202</v>
      </c>
      <c r="N35" s="137">
        <f t="shared" si="3"/>
        <v>4157112.7400735514</v>
      </c>
      <c r="O35" s="68" t="s">
        <v>297</v>
      </c>
      <c r="R35" t="str">
        <f>B35&amp;"CAPEX"</f>
        <v>TerritoryCAPEX</v>
      </c>
      <c r="S35" t="s">
        <v>15</v>
      </c>
    </row>
    <row r="36" spans="1:19" x14ac:dyDescent="0.25">
      <c r="A36">
        <v>2025</v>
      </c>
      <c r="B36" s="97" t="s">
        <v>18</v>
      </c>
      <c r="C36" s="97" t="s">
        <v>17</v>
      </c>
      <c r="D36" s="109">
        <v>4184.3749922750003</v>
      </c>
      <c r="E36" s="109">
        <v>198.91872612975001</v>
      </c>
      <c r="F36" s="114">
        <v>3322052.2303188695</v>
      </c>
      <c r="G36" s="113" t="s">
        <v>202</v>
      </c>
      <c r="H36" s="115">
        <v>3528.1984466695826</v>
      </c>
      <c r="I36" s="114">
        <v>13881.094192339999</v>
      </c>
      <c r="J36" s="115">
        <v>0</v>
      </c>
      <c r="K36" s="115">
        <v>4204.537534692</v>
      </c>
      <c r="L36" s="115">
        <v>124660.123337461</v>
      </c>
      <c r="M36" s="113" t="s">
        <v>202</v>
      </c>
      <c r="N36" s="137">
        <f t="shared" si="3"/>
        <v>3472709.4775484367</v>
      </c>
      <c r="O36" s="68" t="s">
        <v>297</v>
      </c>
      <c r="R36" t="str">
        <f>B36&amp;"CAPEX"</f>
        <v>HFTDCAPEX</v>
      </c>
      <c r="S36" t="s">
        <v>15</v>
      </c>
    </row>
    <row r="37" spans="1:19" x14ac:dyDescent="0.25">
      <c r="A37">
        <v>2025</v>
      </c>
      <c r="B37" s="96" t="s">
        <v>16</v>
      </c>
      <c r="C37" s="96" t="s">
        <v>19</v>
      </c>
      <c r="D37" s="109">
        <v>48118.451883280002</v>
      </c>
      <c r="E37" s="109">
        <v>55964.036066079047</v>
      </c>
      <c r="F37" s="114">
        <v>815554.29159566481</v>
      </c>
      <c r="G37" s="113" t="s">
        <v>202</v>
      </c>
      <c r="H37" s="115">
        <v>0</v>
      </c>
      <c r="I37" s="114">
        <v>25362.907910316</v>
      </c>
      <c r="J37" s="115">
        <v>1192479.1178311179</v>
      </c>
      <c r="K37" s="115">
        <v>98782.52999800301</v>
      </c>
      <c r="L37" s="115">
        <v>121973.45699883102</v>
      </c>
      <c r="M37" s="113" t="s">
        <v>202</v>
      </c>
      <c r="N37" s="137">
        <f t="shared" si="3"/>
        <v>2358234.7922832919</v>
      </c>
      <c r="O37" s="68" t="s">
        <v>297</v>
      </c>
      <c r="R37" t="str">
        <f>B37&amp;"OPEX"</f>
        <v>TerritoryOPEX</v>
      </c>
      <c r="S37" t="s">
        <v>15</v>
      </c>
    </row>
    <row r="38" spans="1:19" x14ac:dyDescent="0.25">
      <c r="A38">
        <v>2025</v>
      </c>
      <c r="B38" s="97" t="s">
        <v>18</v>
      </c>
      <c r="C38" s="97" t="s">
        <v>19</v>
      </c>
      <c r="D38" s="109">
        <v>48118.451883280002</v>
      </c>
      <c r="E38" s="109">
        <v>55964.036066079047</v>
      </c>
      <c r="F38" s="114">
        <v>499092.2868740058</v>
      </c>
      <c r="G38" s="113" t="s">
        <v>202</v>
      </c>
      <c r="H38" s="115">
        <v>0</v>
      </c>
      <c r="I38" s="114">
        <v>25362.907910316</v>
      </c>
      <c r="J38" s="115">
        <v>807371.04161228251</v>
      </c>
      <c r="K38" s="115">
        <v>98782.52999800301</v>
      </c>
      <c r="L38" s="115">
        <v>121973.45699883102</v>
      </c>
      <c r="M38" s="113" t="s">
        <v>202</v>
      </c>
      <c r="N38" s="137">
        <f t="shared" si="3"/>
        <v>1656664.7113427976</v>
      </c>
      <c r="O38" s="68" t="s">
        <v>297</v>
      </c>
      <c r="R38" t="str">
        <f>B38&amp;"OPEX"</f>
        <v>HFTDOPEX</v>
      </c>
      <c r="S38" t="s">
        <v>15</v>
      </c>
    </row>
    <row r="39" spans="1:19" x14ac:dyDescent="0.25">
      <c r="C39" s="108" t="s">
        <v>240</v>
      </c>
      <c r="D39" s="119">
        <f>SUM(D11:D38)</f>
        <v>752437.31647765113</v>
      </c>
      <c r="E39" s="119">
        <f>SUM(E11:E38)</f>
        <v>670320.86476752779</v>
      </c>
      <c r="F39" s="119">
        <f>SUM(F11:F38)</f>
        <v>39996852.602886952</v>
      </c>
      <c r="G39" s="119">
        <f t="shared" ref="G39:M39" si="4">SUM(G11:G38)</f>
        <v>0</v>
      </c>
      <c r="H39" s="119">
        <f t="shared" si="4"/>
        <v>85275.193042686718</v>
      </c>
      <c r="I39" s="119">
        <f t="shared" si="4"/>
        <v>460201.32417571201</v>
      </c>
      <c r="J39" s="119">
        <f t="shared" si="4"/>
        <v>15726743.972325237</v>
      </c>
      <c r="K39" s="119">
        <f t="shared" si="4"/>
        <v>2027734.4280383904</v>
      </c>
      <c r="L39" s="119">
        <f t="shared" si="4"/>
        <v>2839534.9912853846</v>
      </c>
      <c r="M39" s="119">
        <f t="shared" si="4"/>
        <v>0</v>
      </c>
      <c r="N39" s="138">
        <f>SUM(D39:L39)</f>
        <v>62559100.692999542</v>
      </c>
    </row>
    <row r="41" spans="1:19" x14ac:dyDescent="0.25">
      <c r="B41" s="104" t="s">
        <v>20</v>
      </c>
      <c r="C41" s="42" t="s">
        <v>21</v>
      </c>
    </row>
    <row r="42" spans="1:19" x14ac:dyDescent="0.25">
      <c r="B42" s="101" t="s">
        <v>22</v>
      </c>
      <c r="C42" t="s">
        <v>271</v>
      </c>
    </row>
    <row r="43" spans="1:19" x14ac:dyDescent="0.25">
      <c r="B43" s="101" t="s">
        <v>23</v>
      </c>
      <c r="C43" t="s">
        <v>24</v>
      </c>
    </row>
    <row r="45" spans="1:19" x14ac:dyDescent="0.25">
      <c r="B45" s="42" t="s">
        <v>25</v>
      </c>
    </row>
  </sheetData>
  <pageMargins left="0.7" right="0.7" top="0.75" bottom="0.75" header="0.3" footer="0.3"/>
  <pageSetup paperSize="5" scale="35" fitToHeight="0" orientation="landscape" r:id="rId1"/>
  <headerFooter>
    <oddHeader>&amp;R&amp;F</oddHeader>
  </headerFooter>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F3BF9-9E63-49ED-AE99-585B0F2A381B}">
  <sheetPr>
    <pageSetUpPr fitToPage="1"/>
  </sheetPr>
  <dimension ref="B1:AQ70"/>
  <sheetViews>
    <sheetView tabSelected="1" zoomScale="80" zoomScaleNormal="80" zoomScaleSheetLayoutView="70" zoomScalePageLayoutView="85" workbookViewId="0">
      <selection activeCell="D11" sqref="D11"/>
    </sheetView>
  </sheetViews>
  <sheetFormatPr defaultColWidth="8.5703125" defaultRowHeight="15" outlineLevelCol="1" x14ac:dyDescent="0.25"/>
  <cols>
    <col min="1" max="1" width="8.5703125" style="3"/>
    <col min="2" max="3" width="29.140625" style="3" customWidth="1"/>
    <col min="4" max="4" width="26.42578125" style="1" customWidth="1"/>
    <col min="5" max="12" width="23.42578125" style="3" hidden="1" customWidth="1" outlineLevel="1"/>
    <col min="13" max="13" width="21.140625" style="3" customWidth="1" collapsed="1"/>
    <col min="14" max="21" width="12.42578125" style="34" customWidth="1"/>
    <col min="22" max="41" width="12.42578125" style="3" customWidth="1"/>
    <col min="42" max="42" width="13.5703125" style="3" customWidth="1"/>
    <col min="43" max="43" width="12.28515625" style="3" bestFit="1" customWidth="1"/>
    <col min="44" max="16384" width="8.5703125" style="3"/>
  </cols>
  <sheetData>
    <row r="1" spans="2:43" ht="15.75" thickBot="1" x14ac:dyDescent="0.3">
      <c r="N1" s="3"/>
      <c r="O1" s="3"/>
      <c r="P1" s="3"/>
      <c r="Q1" s="3"/>
      <c r="R1" s="3"/>
      <c r="S1" s="3"/>
      <c r="T1" s="3"/>
      <c r="U1" s="3"/>
    </row>
    <row r="2" spans="2:43" x14ac:dyDescent="0.25">
      <c r="B2" s="54" t="s">
        <v>14</v>
      </c>
      <c r="C2" s="5" t="s">
        <v>15</v>
      </c>
      <c r="D2" s="8" t="s">
        <v>38</v>
      </c>
      <c r="E2" s="1"/>
      <c r="N2" s="3"/>
      <c r="O2" s="3"/>
      <c r="P2" s="3"/>
      <c r="Q2" s="3"/>
      <c r="R2" s="3"/>
      <c r="S2" s="3"/>
      <c r="T2" s="3"/>
      <c r="U2" s="3"/>
    </row>
    <row r="3" spans="2:43" x14ac:dyDescent="0.25">
      <c r="B3" s="55" t="s">
        <v>39</v>
      </c>
      <c r="C3" s="4">
        <v>11</v>
      </c>
      <c r="D3" s="2" t="s">
        <v>40</v>
      </c>
      <c r="E3" s="1"/>
      <c r="N3" s="3"/>
      <c r="O3" s="3"/>
      <c r="P3" s="3"/>
      <c r="Q3" s="3"/>
      <c r="R3" s="3"/>
      <c r="S3" s="3"/>
      <c r="T3" s="3"/>
      <c r="U3" s="3"/>
    </row>
    <row r="4" spans="2:43" ht="15.75" thickBot="1" x14ac:dyDescent="0.3">
      <c r="B4" s="56" t="s">
        <v>37</v>
      </c>
      <c r="C4" s="6">
        <v>45139</v>
      </c>
      <c r="D4" s="144" t="s">
        <v>41</v>
      </c>
      <c r="E4" s="145"/>
      <c r="N4" s="3">
        <v>15</v>
      </c>
      <c r="O4" s="3">
        <v>16</v>
      </c>
      <c r="P4" s="3">
        <v>17</v>
      </c>
      <c r="Q4" s="3">
        <v>18</v>
      </c>
      <c r="R4" s="3">
        <v>19</v>
      </c>
      <c r="S4" s="3">
        <v>20</v>
      </c>
      <c r="T4" s="3">
        <v>21</v>
      </c>
      <c r="U4" s="3">
        <v>22</v>
      </c>
      <c r="V4" s="3">
        <v>23</v>
      </c>
      <c r="W4" s="3">
        <v>24</v>
      </c>
      <c r="X4" s="3">
        <v>25</v>
      </c>
      <c r="Y4" s="3">
        <v>26</v>
      </c>
      <c r="Z4" s="3">
        <v>27</v>
      </c>
      <c r="AA4" s="3">
        <v>28</v>
      </c>
      <c r="AB4" s="3">
        <v>29</v>
      </c>
      <c r="AC4" s="3">
        <v>30</v>
      </c>
      <c r="AD4" s="3">
        <v>31</v>
      </c>
      <c r="AE4" s="3">
        <v>32</v>
      </c>
      <c r="AF4" s="3">
        <v>33</v>
      </c>
      <c r="AG4" s="3">
        <v>34</v>
      </c>
      <c r="AH4" s="3">
        <v>35</v>
      </c>
      <c r="AI4" s="3">
        <v>36</v>
      </c>
      <c r="AJ4" s="3">
        <v>37</v>
      </c>
      <c r="AK4" s="3">
        <v>38</v>
      </c>
      <c r="AL4" s="3">
        <v>39</v>
      </c>
      <c r="AM4" s="3">
        <v>40</v>
      </c>
      <c r="AN4" s="3">
        <v>41</v>
      </c>
      <c r="AO4" s="3">
        <v>42</v>
      </c>
    </row>
    <row r="5" spans="2:43" ht="18.75" x14ac:dyDescent="0.3">
      <c r="D5" s="3" t="s">
        <v>42</v>
      </c>
      <c r="E5" s="9"/>
      <c r="N5" s="146" t="s">
        <v>43</v>
      </c>
      <c r="O5" s="146"/>
      <c r="P5" s="146"/>
      <c r="Q5" s="146"/>
      <c r="R5" s="146"/>
      <c r="S5" s="146"/>
      <c r="T5" s="146"/>
      <c r="U5" s="146"/>
      <c r="V5" s="146"/>
      <c r="W5" s="146"/>
      <c r="X5" s="146"/>
      <c r="Y5" s="146"/>
      <c r="Z5" s="146"/>
      <c r="AA5" s="146"/>
      <c r="AB5" s="146"/>
      <c r="AC5" s="146"/>
      <c r="AD5" s="147" t="s">
        <v>44</v>
      </c>
      <c r="AE5" s="147"/>
      <c r="AF5" s="147"/>
      <c r="AG5" s="147"/>
      <c r="AH5" s="147"/>
      <c r="AI5" s="147"/>
      <c r="AJ5" s="147"/>
      <c r="AK5" s="147"/>
      <c r="AL5" s="147"/>
      <c r="AM5" s="147"/>
      <c r="AN5" s="147"/>
      <c r="AO5" s="147"/>
    </row>
    <row r="6" spans="2:43" x14ac:dyDescent="0.25">
      <c r="D6" s="38" t="s">
        <v>45</v>
      </c>
      <c r="G6" s="8"/>
      <c r="N6" s="141">
        <v>2019</v>
      </c>
      <c r="O6" s="142"/>
      <c r="P6" s="142"/>
      <c r="Q6" s="143"/>
      <c r="R6" s="141">
        <v>2020</v>
      </c>
      <c r="S6" s="142"/>
      <c r="T6" s="142"/>
      <c r="U6" s="143"/>
      <c r="V6" s="141">
        <v>2021</v>
      </c>
      <c r="W6" s="142"/>
      <c r="X6" s="142"/>
      <c r="Y6" s="143"/>
      <c r="Z6" s="141">
        <v>2022</v>
      </c>
      <c r="AA6" s="142"/>
      <c r="AB6" s="142"/>
      <c r="AC6" s="143"/>
      <c r="AD6" s="141">
        <v>2023</v>
      </c>
      <c r="AE6" s="142"/>
      <c r="AF6" s="142"/>
      <c r="AG6" s="143"/>
      <c r="AH6" s="141">
        <v>2024</v>
      </c>
      <c r="AI6" s="142"/>
      <c r="AJ6" s="142"/>
      <c r="AK6" s="143"/>
      <c r="AL6" s="141">
        <v>2025</v>
      </c>
      <c r="AM6" s="142"/>
      <c r="AN6" s="142"/>
      <c r="AO6" s="142"/>
    </row>
    <row r="7" spans="2:43" x14ac:dyDescent="0.25">
      <c r="B7" s="57" t="s">
        <v>46</v>
      </c>
      <c r="D7" s="9"/>
      <c r="G7" s="8"/>
      <c r="N7" s="139" t="s">
        <v>47</v>
      </c>
      <c r="O7" s="140"/>
      <c r="P7" s="139" t="s">
        <v>48</v>
      </c>
      <c r="Q7" s="140"/>
      <c r="R7" s="139" t="s">
        <v>47</v>
      </c>
      <c r="S7" s="140"/>
      <c r="T7" s="139" t="s">
        <v>48</v>
      </c>
      <c r="U7" s="140"/>
      <c r="V7" s="139" t="s">
        <v>47</v>
      </c>
      <c r="W7" s="140"/>
      <c r="X7" s="139" t="s">
        <v>48</v>
      </c>
      <c r="Y7" s="140"/>
      <c r="Z7" s="139" t="s">
        <v>47</v>
      </c>
      <c r="AA7" s="140"/>
      <c r="AB7" s="139" t="s">
        <v>48</v>
      </c>
      <c r="AC7" s="140"/>
      <c r="AD7" s="139" t="s">
        <v>47</v>
      </c>
      <c r="AE7" s="140"/>
      <c r="AF7" s="139" t="s">
        <v>48</v>
      </c>
      <c r="AG7" s="140"/>
      <c r="AH7" s="139" t="s">
        <v>47</v>
      </c>
      <c r="AI7" s="140"/>
      <c r="AJ7" s="139" t="s">
        <v>48</v>
      </c>
      <c r="AK7" s="140"/>
      <c r="AL7" s="139" t="s">
        <v>47</v>
      </c>
      <c r="AM7" s="140"/>
      <c r="AN7" s="139" t="s">
        <v>48</v>
      </c>
      <c r="AO7" s="148"/>
      <c r="AP7" s="35"/>
    </row>
    <row r="8" spans="2:43" x14ac:dyDescent="0.25">
      <c r="D8" s="9"/>
      <c r="G8" s="8"/>
      <c r="N8" s="32" t="s">
        <v>16</v>
      </c>
      <c r="O8" s="32" t="s">
        <v>18</v>
      </c>
      <c r="P8" s="32" t="s">
        <v>16</v>
      </c>
      <c r="Q8" s="32" t="s">
        <v>18</v>
      </c>
      <c r="R8" s="32" t="s">
        <v>16</v>
      </c>
      <c r="S8" s="32" t="s">
        <v>18</v>
      </c>
      <c r="T8" s="32" t="s">
        <v>16</v>
      </c>
      <c r="U8" s="32" t="s">
        <v>18</v>
      </c>
      <c r="V8" s="32" t="s">
        <v>16</v>
      </c>
      <c r="W8" s="32" t="s">
        <v>18</v>
      </c>
      <c r="X8" s="32" t="s">
        <v>16</v>
      </c>
      <c r="Y8" s="32" t="s">
        <v>18</v>
      </c>
      <c r="Z8" s="32" t="s">
        <v>16</v>
      </c>
      <c r="AA8" s="32" t="s">
        <v>18</v>
      </c>
      <c r="AB8" s="32" t="s">
        <v>16</v>
      </c>
      <c r="AC8" s="32" t="s">
        <v>18</v>
      </c>
      <c r="AD8" s="32" t="s">
        <v>16</v>
      </c>
      <c r="AE8" s="32" t="s">
        <v>18</v>
      </c>
      <c r="AF8" s="32" t="s">
        <v>16</v>
      </c>
      <c r="AG8" s="32" t="s">
        <v>18</v>
      </c>
      <c r="AH8" s="32" t="s">
        <v>16</v>
      </c>
      <c r="AI8" s="32" t="s">
        <v>18</v>
      </c>
      <c r="AJ8" s="32" t="s">
        <v>16</v>
      </c>
      <c r="AK8" s="32" t="s">
        <v>18</v>
      </c>
      <c r="AL8" s="32" t="s">
        <v>16</v>
      </c>
      <c r="AM8" s="32" t="s">
        <v>18</v>
      </c>
      <c r="AN8" s="32" t="s">
        <v>16</v>
      </c>
      <c r="AO8" s="102" t="s">
        <v>18</v>
      </c>
      <c r="AP8" s="36"/>
    </row>
    <row r="9" spans="2:43" ht="75" x14ac:dyDescent="0.25">
      <c r="B9" s="40" t="s">
        <v>49</v>
      </c>
      <c r="C9" s="40" t="s">
        <v>50</v>
      </c>
      <c r="D9" s="41" t="s">
        <v>51</v>
      </c>
      <c r="E9" s="31" t="s">
        <v>52</v>
      </c>
      <c r="F9" s="31" t="s">
        <v>53</v>
      </c>
      <c r="G9" s="31" t="s">
        <v>54</v>
      </c>
      <c r="H9" s="31" t="s">
        <v>55</v>
      </c>
      <c r="I9" s="31" t="s">
        <v>56</v>
      </c>
      <c r="J9" s="31" t="s">
        <v>57</v>
      </c>
      <c r="K9" s="31" t="s">
        <v>58</v>
      </c>
      <c r="L9" s="31" t="s">
        <v>59</v>
      </c>
      <c r="M9" s="31" t="s">
        <v>60</v>
      </c>
      <c r="N9" s="107" t="str">
        <f>$N$6&amp;" CAPEX"&amp;" "&amp;N8</f>
        <v>2019 CAPEX Territory</v>
      </c>
      <c r="O9" s="107" t="str">
        <f>$N$6&amp;" CAPEX"&amp;" "&amp;O8</f>
        <v>2019 CAPEX HFTD</v>
      </c>
      <c r="P9" s="107" t="str">
        <f>$N$6&amp;" OPEX"&amp;" "&amp;P8</f>
        <v>2019 OPEX Territory</v>
      </c>
      <c r="Q9" s="107" t="str">
        <f>$N$6&amp;" OPEX"&amp;" "&amp;Q8</f>
        <v>2019 OPEX HFTD</v>
      </c>
      <c r="R9" s="107" t="str">
        <f>$R$6&amp;" CAPEX"&amp;" "&amp;R8</f>
        <v>2020 CAPEX Territory</v>
      </c>
      <c r="S9" s="107" t="str">
        <f>$R$6&amp;" CAPEX"&amp;" "&amp;S8</f>
        <v>2020 CAPEX HFTD</v>
      </c>
      <c r="T9" s="107" t="str">
        <f>$R$6&amp;" OPEX"&amp;" "&amp;T8</f>
        <v>2020 OPEX Territory</v>
      </c>
      <c r="U9" s="107" t="str">
        <f>$R$6&amp;" OPEX"&amp;" "&amp;U8</f>
        <v>2020 OPEX HFTD</v>
      </c>
      <c r="V9" s="107" t="str">
        <f>$V$6&amp;" CAPEX"&amp;" "&amp;V8</f>
        <v>2021 CAPEX Territory</v>
      </c>
      <c r="W9" s="107" t="str">
        <f>$V$6&amp;" CAPEX"&amp;" "&amp;W8</f>
        <v>2021 CAPEX HFTD</v>
      </c>
      <c r="X9" s="107" t="str">
        <f>$V$6&amp;" OPEX"&amp;" "&amp;X8</f>
        <v>2021 OPEX Territory</v>
      </c>
      <c r="Y9" s="107" t="str">
        <f>$V$6&amp;" OPEX"&amp;" "&amp;Y8</f>
        <v>2021 OPEX HFTD</v>
      </c>
      <c r="Z9" s="107" t="str">
        <f>$Z$6&amp;" CAPEX"&amp;" "&amp;Z8</f>
        <v>2022 CAPEX Territory</v>
      </c>
      <c r="AA9" s="107" t="str">
        <f>$Z$6&amp;" CAPEX"&amp;" "&amp;AA8</f>
        <v>2022 CAPEX HFTD</v>
      </c>
      <c r="AB9" s="107" t="str">
        <f>$Z$6&amp;" OPEX"&amp;" "&amp;AB8</f>
        <v>2022 OPEX Territory</v>
      </c>
      <c r="AC9" s="107" t="str">
        <f>$Z$6&amp;" OPEX"&amp;" "&amp;AC8</f>
        <v>2022 OPEX HFTD</v>
      </c>
      <c r="AD9" s="107" t="str">
        <f>$AD$6&amp;" CAPEX"&amp;" "&amp;AD8</f>
        <v>2023 CAPEX Territory</v>
      </c>
      <c r="AE9" s="107" t="str">
        <f>$AD$6&amp;" CAPEX"&amp;" "&amp;AE8</f>
        <v>2023 CAPEX HFTD</v>
      </c>
      <c r="AF9" s="107" t="str">
        <f>$AD$6&amp;" OPEX"&amp;" "&amp;AF8</f>
        <v>2023 OPEX Territory</v>
      </c>
      <c r="AG9" s="107" t="str">
        <f>$AD$6&amp;" OPEX"&amp;" "&amp;AG8</f>
        <v>2023 OPEX HFTD</v>
      </c>
      <c r="AH9" s="107" t="str">
        <f>$AH$6&amp;" CAPEX"&amp;" "&amp;AH8</f>
        <v>2024 CAPEX Territory</v>
      </c>
      <c r="AI9" s="107" t="str">
        <f>$AH$6&amp;" CAPEX"&amp;" "&amp;AI8</f>
        <v>2024 CAPEX HFTD</v>
      </c>
      <c r="AJ9" s="107" t="str">
        <f>$AH$6&amp;" OPEX"&amp;" "&amp;AJ8</f>
        <v>2024 OPEX Territory</v>
      </c>
      <c r="AK9" s="107" t="str">
        <f>$AH$6&amp;" OPEX"&amp;" "&amp;AK8</f>
        <v>2024 OPEX HFTD</v>
      </c>
      <c r="AL9" s="107" t="str">
        <f>$AL$6&amp;" CAPEX"&amp;" "&amp;AL8</f>
        <v>2025 CAPEX Territory</v>
      </c>
      <c r="AM9" s="107" t="str">
        <f>$AL$6&amp;" CAPEX"&amp;" "&amp;AM8</f>
        <v>2025 CAPEX HFTD</v>
      </c>
      <c r="AN9" s="107" t="str">
        <f>$AL$6&amp;" OPEX"&amp;" "&amp;AN8</f>
        <v>2025 OPEX Territory</v>
      </c>
      <c r="AO9" s="107" t="str">
        <f>$AL$6&amp;" OPEX"&amp;" "&amp;AO8</f>
        <v>2025 OPEX HFTD</v>
      </c>
      <c r="AP9" s="37" t="s">
        <v>61</v>
      </c>
      <c r="AQ9" s="3" t="s">
        <v>304</v>
      </c>
    </row>
    <row r="10" spans="2:43" ht="21.6" customHeight="1" x14ac:dyDescent="0.25">
      <c r="B10" s="33" t="s">
        <v>4</v>
      </c>
      <c r="C10" s="43" t="s">
        <v>144</v>
      </c>
      <c r="D10" s="39" t="s">
        <v>272</v>
      </c>
      <c r="E10" s="21" t="s">
        <v>115</v>
      </c>
      <c r="F10" s="21" t="s">
        <v>65</v>
      </c>
      <c r="G10" s="21" t="s">
        <v>146</v>
      </c>
      <c r="H10" s="21" t="s">
        <v>147</v>
      </c>
      <c r="I10" s="21" t="s">
        <v>83</v>
      </c>
      <c r="J10" s="21" t="s">
        <v>148</v>
      </c>
      <c r="K10" s="21" t="s">
        <v>149</v>
      </c>
      <c r="L10" s="21"/>
      <c r="M10" s="21"/>
      <c r="N10" s="105">
        <v>0</v>
      </c>
      <c r="O10" s="105">
        <v>0</v>
      </c>
      <c r="P10" s="105">
        <v>268481.75161999994</v>
      </c>
      <c r="Q10" s="105">
        <v>225769.21083999999</v>
      </c>
      <c r="R10" s="105">
        <v>0</v>
      </c>
      <c r="S10" s="105">
        <v>0</v>
      </c>
      <c r="T10" s="105">
        <v>249830.21652000002</v>
      </c>
      <c r="U10" s="105">
        <v>92716.853329999998</v>
      </c>
      <c r="V10" s="105">
        <v>0</v>
      </c>
      <c r="W10" s="105">
        <v>0</v>
      </c>
      <c r="X10" s="105">
        <v>244084.39524666665</v>
      </c>
      <c r="Y10" s="105">
        <v>112983.81767666666</v>
      </c>
      <c r="Z10" s="105">
        <v>0</v>
      </c>
      <c r="AA10" s="105">
        <v>0</v>
      </c>
      <c r="AB10" s="105">
        <v>247659.30538666665</v>
      </c>
      <c r="AC10" s="105">
        <v>138512.8668966667</v>
      </c>
      <c r="AD10" s="105">
        <v>0</v>
      </c>
      <c r="AE10" s="105">
        <v>0</v>
      </c>
      <c r="AF10" s="105">
        <v>199898.72321666664</v>
      </c>
      <c r="AG10" s="105">
        <v>96621.116636666688</v>
      </c>
      <c r="AH10" s="105">
        <v>0</v>
      </c>
      <c r="AI10" s="105">
        <v>0</v>
      </c>
      <c r="AJ10" s="105">
        <v>171701.09944310889</v>
      </c>
      <c r="AK10" s="105">
        <v>79599.68935848205</v>
      </c>
      <c r="AL10" s="105">
        <v>0</v>
      </c>
      <c r="AM10" s="105">
        <v>0</v>
      </c>
      <c r="AN10" s="105">
        <v>177189.15854332145</v>
      </c>
      <c r="AO10" s="105">
        <v>82199.687730077043</v>
      </c>
      <c r="AP10" s="22"/>
      <c r="AQ10" s="106">
        <f>SUM(N10:AO10)</f>
        <v>2387247.8924449892</v>
      </c>
    </row>
    <row r="11" spans="2:43" ht="21.6" customHeight="1" x14ac:dyDescent="0.25">
      <c r="B11" s="58" t="s">
        <v>4</v>
      </c>
      <c r="C11" s="43" t="s">
        <v>155</v>
      </c>
      <c r="D11" s="33" t="s">
        <v>273</v>
      </c>
      <c r="E11" s="21" t="s">
        <v>156</v>
      </c>
      <c r="F11" s="21" t="s">
        <v>156</v>
      </c>
      <c r="G11" s="21" t="s">
        <v>83</v>
      </c>
      <c r="H11" s="21" t="s">
        <v>83</v>
      </c>
      <c r="I11" s="21" t="s">
        <v>83</v>
      </c>
      <c r="J11" s="21" t="s">
        <v>83</v>
      </c>
      <c r="K11" s="21" t="s">
        <v>83</v>
      </c>
      <c r="L11" s="21" t="s">
        <v>157</v>
      </c>
      <c r="M11" s="21"/>
      <c r="N11" s="105" t="s">
        <v>83</v>
      </c>
      <c r="O11" s="105" t="s">
        <v>83</v>
      </c>
      <c r="P11" s="105" t="s">
        <v>83</v>
      </c>
      <c r="Q11" s="105" t="s">
        <v>83</v>
      </c>
      <c r="R11" s="105" t="s">
        <v>83</v>
      </c>
      <c r="S11" s="105" t="s">
        <v>83</v>
      </c>
      <c r="T11" s="105" t="s">
        <v>83</v>
      </c>
      <c r="U11" s="105" t="s">
        <v>83</v>
      </c>
      <c r="V11" s="105" t="s">
        <v>83</v>
      </c>
      <c r="W11" s="105" t="s">
        <v>83</v>
      </c>
      <c r="X11" s="105" t="s">
        <v>83</v>
      </c>
      <c r="Y11" s="105" t="s">
        <v>83</v>
      </c>
      <c r="Z11" s="105" t="s">
        <v>83</v>
      </c>
      <c r="AA11" s="105" t="s">
        <v>83</v>
      </c>
      <c r="AB11" s="105" t="s">
        <v>83</v>
      </c>
      <c r="AC11" s="105" t="s">
        <v>83</v>
      </c>
      <c r="AD11" s="105" t="s">
        <v>83</v>
      </c>
      <c r="AE11" s="105" t="s">
        <v>83</v>
      </c>
      <c r="AF11" s="105" t="s">
        <v>83</v>
      </c>
      <c r="AG11" s="105" t="s">
        <v>83</v>
      </c>
      <c r="AH11" s="105" t="s">
        <v>83</v>
      </c>
      <c r="AI11" s="105" t="s">
        <v>83</v>
      </c>
      <c r="AJ11" s="105" t="s">
        <v>83</v>
      </c>
      <c r="AK11" s="105" t="s">
        <v>83</v>
      </c>
      <c r="AL11" s="105" t="s">
        <v>83</v>
      </c>
      <c r="AM11" s="105" t="s">
        <v>83</v>
      </c>
      <c r="AN11" s="105" t="s">
        <v>83</v>
      </c>
      <c r="AO11" s="105" t="s">
        <v>83</v>
      </c>
      <c r="AP11" s="23"/>
      <c r="AQ11" s="106">
        <f>SUM(N11:AO11)</f>
        <v>0</v>
      </c>
    </row>
    <row r="12" spans="2:43" ht="21.6" customHeight="1" x14ac:dyDescent="0.25">
      <c r="B12" s="58" t="s">
        <v>2</v>
      </c>
      <c r="C12" s="43" t="s">
        <v>62</v>
      </c>
      <c r="D12" s="33" t="s">
        <v>274</v>
      </c>
      <c r="E12" s="21" t="s">
        <v>64</v>
      </c>
      <c r="F12" s="21" t="s">
        <v>65</v>
      </c>
      <c r="G12" s="21" t="s">
        <v>66</v>
      </c>
      <c r="H12" s="21" t="s">
        <v>67</v>
      </c>
      <c r="I12" s="21" t="s">
        <v>68</v>
      </c>
      <c r="J12" s="21" t="s">
        <v>69</v>
      </c>
      <c r="K12" s="21" t="s">
        <v>70</v>
      </c>
      <c r="L12" s="21"/>
      <c r="M12" s="21"/>
      <c r="N12" s="105">
        <v>0</v>
      </c>
      <c r="O12" s="105">
        <v>0</v>
      </c>
      <c r="P12" s="105">
        <v>22117.835279999999</v>
      </c>
      <c r="Q12" s="105">
        <v>22117.835279999999</v>
      </c>
      <c r="R12" s="105">
        <v>0</v>
      </c>
      <c r="S12" s="105">
        <v>0</v>
      </c>
      <c r="T12" s="105">
        <v>23431.617313999999</v>
      </c>
      <c r="U12" s="105">
        <v>23431.617313999999</v>
      </c>
      <c r="V12" s="105">
        <v>0</v>
      </c>
      <c r="W12" s="105">
        <v>0</v>
      </c>
      <c r="X12" s="105">
        <v>18326.491278000001</v>
      </c>
      <c r="Y12" s="105">
        <v>18326.491278000001</v>
      </c>
      <c r="Z12" s="105">
        <v>0</v>
      </c>
      <c r="AA12" s="105">
        <v>0</v>
      </c>
      <c r="AB12" s="105">
        <v>13095.018607</v>
      </c>
      <c r="AC12" s="105">
        <v>13095.018607</v>
      </c>
      <c r="AD12" s="105">
        <v>0</v>
      </c>
      <c r="AE12" s="105">
        <v>0</v>
      </c>
      <c r="AF12" s="105">
        <v>14931.79919</v>
      </c>
      <c r="AG12" s="105">
        <v>14931.79919</v>
      </c>
      <c r="AH12" s="105">
        <v>0</v>
      </c>
      <c r="AI12" s="105">
        <v>0</v>
      </c>
      <c r="AJ12" s="105">
        <v>15379.7531657</v>
      </c>
      <c r="AK12" s="105">
        <v>15379.7531657</v>
      </c>
      <c r="AL12" s="105">
        <v>0</v>
      </c>
      <c r="AM12" s="105">
        <v>0</v>
      </c>
      <c r="AN12" s="105">
        <v>15841.145760670999</v>
      </c>
      <c r="AO12" s="105">
        <v>15841.145760670999</v>
      </c>
      <c r="AP12" s="23"/>
      <c r="AQ12" s="106">
        <f>SUM(N12:AO12)</f>
        <v>246247.32119074202</v>
      </c>
    </row>
    <row r="13" spans="2:43" ht="21.6" customHeight="1" x14ac:dyDescent="0.25">
      <c r="B13" s="58" t="s">
        <v>3</v>
      </c>
      <c r="C13" s="43" t="s">
        <v>88</v>
      </c>
      <c r="D13" s="33" t="s">
        <v>275</v>
      </c>
      <c r="E13" s="21" t="s">
        <v>80</v>
      </c>
      <c r="F13" s="21"/>
      <c r="G13" s="21" t="s">
        <v>89</v>
      </c>
      <c r="H13" s="21" t="s">
        <v>89</v>
      </c>
      <c r="I13" s="21" t="s">
        <v>89</v>
      </c>
      <c r="J13" s="21" t="s">
        <v>89</v>
      </c>
      <c r="K13" s="21" t="s">
        <v>89</v>
      </c>
      <c r="L13" s="21"/>
      <c r="M13" s="21"/>
      <c r="N13" s="105">
        <v>0</v>
      </c>
      <c r="O13" s="105">
        <v>0</v>
      </c>
      <c r="P13" s="105">
        <v>189.12688</v>
      </c>
      <c r="Q13" s="105">
        <v>189.12688</v>
      </c>
      <c r="R13" s="105">
        <v>0</v>
      </c>
      <c r="S13" s="105">
        <v>0</v>
      </c>
      <c r="T13" s="105">
        <v>16156.158879999999</v>
      </c>
      <c r="U13" s="105">
        <v>16156.158879999999</v>
      </c>
      <c r="V13" s="105">
        <v>0</v>
      </c>
      <c r="W13" s="105">
        <v>0</v>
      </c>
      <c r="X13" s="105">
        <v>17796.447550000001</v>
      </c>
      <c r="Y13" s="105">
        <v>17796.447550000001</v>
      </c>
      <c r="Z13" s="105">
        <v>0</v>
      </c>
      <c r="AA13" s="105">
        <v>0</v>
      </c>
      <c r="AB13" s="105">
        <v>10351.317709999999</v>
      </c>
      <c r="AC13" s="105">
        <v>10351.317709999999</v>
      </c>
      <c r="AD13" s="105">
        <v>0</v>
      </c>
      <c r="AE13" s="105">
        <v>0</v>
      </c>
      <c r="AF13" s="105">
        <v>8700</v>
      </c>
      <c r="AG13" s="105">
        <v>8700</v>
      </c>
      <c r="AH13" s="105">
        <v>0</v>
      </c>
      <c r="AI13" s="105">
        <v>0</v>
      </c>
      <c r="AJ13" s="105">
        <v>8961</v>
      </c>
      <c r="AK13" s="105">
        <v>8961</v>
      </c>
      <c r="AL13" s="105">
        <v>0</v>
      </c>
      <c r="AM13" s="105">
        <v>0</v>
      </c>
      <c r="AN13" s="105">
        <v>9229.83</v>
      </c>
      <c r="AO13" s="105">
        <v>9229.83</v>
      </c>
      <c r="AP13" s="23"/>
      <c r="AQ13" s="106">
        <f t="shared" ref="AQ13:AQ33" si="0">SUM(N13:AO13)</f>
        <v>142767.76203999997</v>
      </c>
    </row>
    <row r="14" spans="2:43" ht="21.6" customHeight="1" x14ac:dyDescent="0.25">
      <c r="B14" s="58" t="s">
        <v>3</v>
      </c>
      <c r="C14" s="43" t="s">
        <v>79</v>
      </c>
      <c r="D14" s="33" t="s">
        <v>276</v>
      </c>
      <c r="E14" s="21" t="s">
        <v>80</v>
      </c>
      <c r="F14" s="21"/>
      <c r="G14" s="21" t="s">
        <v>81</v>
      </c>
      <c r="H14" s="21" t="s">
        <v>82</v>
      </c>
      <c r="I14" s="21" t="s">
        <v>83</v>
      </c>
      <c r="J14" s="21" t="s">
        <v>84</v>
      </c>
      <c r="K14" s="21" t="s">
        <v>85</v>
      </c>
      <c r="L14" s="21"/>
      <c r="M14" s="21"/>
      <c r="N14" s="105">
        <v>0</v>
      </c>
      <c r="O14" s="105">
        <v>0</v>
      </c>
      <c r="P14" s="105">
        <v>2390.6130415842358</v>
      </c>
      <c r="Q14" s="105">
        <v>2390.6130415842358</v>
      </c>
      <c r="R14" s="105">
        <v>0</v>
      </c>
      <c r="S14" s="105">
        <v>0</v>
      </c>
      <c r="T14" s="105">
        <v>2988.3180858467558</v>
      </c>
      <c r="U14" s="105">
        <v>2988.3180858467558</v>
      </c>
      <c r="V14" s="105">
        <v>0</v>
      </c>
      <c r="W14" s="105">
        <v>0</v>
      </c>
      <c r="X14" s="105">
        <v>2964.0722100000003</v>
      </c>
      <c r="Y14" s="105">
        <v>2964.0722100000003</v>
      </c>
      <c r="Z14" s="105">
        <v>0</v>
      </c>
      <c r="AA14" s="105">
        <v>0</v>
      </c>
      <c r="AB14" s="105">
        <v>1621.8857</v>
      </c>
      <c r="AC14" s="105">
        <v>1621.8857</v>
      </c>
      <c r="AD14" s="105">
        <v>0</v>
      </c>
      <c r="AE14" s="105">
        <v>0</v>
      </c>
      <c r="AF14" s="105">
        <v>4119</v>
      </c>
      <c r="AG14" s="105">
        <v>4119</v>
      </c>
      <c r="AH14" s="105">
        <v>0</v>
      </c>
      <c r="AI14" s="105">
        <v>0</v>
      </c>
      <c r="AJ14" s="105">
        <v>4242.57</v>
      </c>
      <c r="AK14" s="105">
        <v>4242.57</v>
      </c>
      <c r="AL14" s="105">
        <v>0</v>
      </c>
      <c r="AM14" s="105">
        <v>0</v>
      </c>
      <c r="AN14" s="105">
        <v>4369.8471</v>
      </c>
      <c r="AO14" s="105">
        <v>4369.8471</v>
      </c>
      <c r="AP14" s="23"/>
      <c r="AQ14" s="106">
        <f t="shared" si="0"/>
        <v>45392.612274861982</v>
      </c>
    </row>
    <row r="15" spans="2:43" ht="21.6" customHeight="1" x14ac:dyDescent="0.25">
      <c r="B15" s="58" t="s">
        <v>4</v>
      </c>
      <c r="C15" s="43" t="s">
        <v>91</v>
      </c>
      <c r="D15" s="33" t="s">
        <v>277</v>
      </c>
      <c r="E15" s="21" t="s">
        <v>92</v>
      </c>
      <c r="F15" s="21"/>
      <c r="G15" s="21">
        <v>2018</v>
      </c>
      <c r="H15" s="21" t="s">
        <v>82</v>
      </c>
      <c r="I15" s="21" t="s">
        <v>83</v>
      </c>
      <c r="J15" s="21" t="s">
        <v>84</v>
      </c>
      <c r="K15" s="21" t="s">
        <v>93</v>
      </c>
      <c r="L15" s="21"/>
      <c r="M15" s="21"/>
      <c r="N15" s="105">
        <v>251136.05754999968</v>
      </c>
      <c r="O15" s="105">
        <v>251136.05754999968</v>
      </c>
      <c r="P15" s="105">
        <v>0</v>
      </c>
      <c r="Q15" s="105">
        <v>0</v>
      </c>
      <c r="R15" s="105">
        <v>444029.98272000015</v>
      </c>
      <c r="S15" s="105">
        <v>444029.98272000015</v>
      </c>
      <c r="T15" s="105">
        <v>0</v>
      </c>
      <c r="U15" s="105">
        <v>0</v>
      </c>
      <c r="V15" s="105">
        <v>112596.27749000017</v>
      </c>
      <c r="W15" s="105">
        <v>112596.27749000017</v>
      </c>
      <c r="X15" s="105">
        <v>0</v>
      </c>
      <c r="Y15" s="105">
        <v>0</v>
      </c>
      <c r="Z15" s="105">
        <v>285543.79653999931</v>
      </c>
      <c r="AA15" s="105">
        <v>285543.79653999931</v>
      </c>
      <c r="AB15" s="105">
        <v>0</v>
      </c>
      <c r="AC15" s="105">
        <v>0</v>
      </c>
      <c r="AD15" s="105">
        <v>67504.220250899889</v>
      </c>
      <c r="AE15" s="105">
        <v>67504.220250899889</v>
      </c>
      <c r="AF15" s="105">
        <v>0</v>
      </c>
      <c r="AG15" s="105">
        <v>0</v>
      </c>
      <c r="AH15" s="105">
        <v>59301.85706155865</v>
      </c>
      <c r="AI15" s="105">
        <v>59301.85706155865</v>
      </c>
      <c r="AJ15" s="105">
        <v>0</v>
      </c>
      <c r="AK15" s="105">
        <v>0</v>
      </c>
      <c r="AL15" s="105">
        <v>41432.340433543839</v>
      </c>
      <c r="AM15" s="105">
        <v>41432.340433543839</v>
      </c>
      <c r="AN15" s="105">
        <v>0</v>
      </c>
      <c r="AO15" s="105">
        <v>0</v>
      </c>
      <c r="AP15" s="23"/>
      <c r="AQ15" s="106">
        <f t="shared" si="0"/>
        <v>2523089.0640920047</v>
      </c>
    </row>
    <row r="16" spans="2:43" ht="21.6" customHeight="1" x14ac:dyDescent="0.25">
      <c r="B16" s="58" t="s">
        <v>4</v>
      </c>
      <c r="C16" s="43" t="s">
        <v>110</v>
      </c>
      <c r="D16" s="33" t="s">
        <v>278</v>
      </c>
      <c r="E16" s="21" t="s">
        <v>112</v>
      </c>
      <c r="F16" s="21" t="s">
        <v>65</v>
      </c>
      <c r="G16" s="21">
        <v>2019</v>
      </c>
      <c r="H16" s="21" t="s">
        <v>82</v>
      </c>
      <c r="I16" s="21" t="s">
        <v>83</v>
      </c>
      <c r="J16" s="21" t="s">
        <v>84</v>
      </c>
      <c r="K16" s="21" t="s">
        <v>113</v>
      </c>
      <c r="L16" s="21"/>
      <c r="M16" s="21"/>
      <c r="N16" s="105">
        <v>66496.894990000015</v>
      </c>
      <c r="O16" s="105">
        <v>66331.551580000014</v>
      </c>
      <c r="P16" s="105">
        <v>0</v>
      </c>
      <c r="Q16" s="105">
        <v>0</v>
      </c>
      <c r="R16" s="105">
        <v>77562.100009999995</v>
      </c>
      <c r="S16" s="105">
        <v>72874.279819999996</v>
      </c>
      <c r="T16" s="105">
        <v>0</v>
      </c>
      <c r="U16" s="105">
        <v>0</v>
      </c>
      <c r="V16" s="105">
        <v>262146.61076999997</v>
      </c>
      <c r="W16" s="105">
        <v>252222.45780999999</v>
      </c>
      <c r="X16" s="105">
        <v>0</v>
      </c>
      <c r="Y16" s="105">
        <v>0</v>
      </c>
      <c r="Z16" s="105">
        <v>558068.2383500007</v>
      </c>
      <c r="AA16" s="105">
        <v>550224.58571000071</v>
      </c>
      <c r="AB16" s="105">
        <v>0</v>
      </c>
      <c r="AC16" s="105">
        <v>0</v>
      </c>
      <c r="AD16" s="105">
        <v>1186600</v>
      </c>
      <c r="AE16" s="105">
        <v>1157350</v>
      </c>
      <c r="AF16" s="105">
        <v>0</v>
      </c>
      <c r="AG16" s="105">
        <v>0</v>
      </c>
      <c r="AH16" s="105">
        <v>1624232.6623500499</v>
      </c>
      <c r="AI16" s="105">
        <v>1594105.1623500499</v>
      </c>
      <c r="AJ16" s="105">
        <v>0</v>
      </c>
      <c r="AK16" s="105">
        <v>0</v>
      </c>
      <c r="AL16" s="105">
        <v>1878931.2250331107</v>
      </c>
      <c r="AM16" s="105">
        <v>1863415.5625331106</v>
      </c>
      <c r="AN16" s="105">
        <v>0</v>
      </c>
      <c r="AO16" s="105">
        <v>0</v>
      </c>
      <c r="AP16" s="23"/>
      <c r="AQ16" s="106">
        <f t="shared" si="0"/>
        <v>11210561.331306323</v>
      </c>
    </row>
    <row r="17" spans="2:43" ht="21.6" customHeight="1" x14ac:dyDescent="0.25">
      <c r="B17" s="58" t="s">
        <v>4</v>
      </c>
      <c r="C17" s="43" t="s">
        <v>121</v>
      </c>
      <c r="D17" s="33" t="s">
        <v>279</v>
      </c>
      <c r="E17" s="21" t="s">
        <v>92</v>
      </c>
      <c r="F17" s="21"/>
      <c r="G17" s="21" t="s">
        <v>122</v>
      </c>
      <c r="H17" s="21" t="s">
        <v>123</v>
      </c>
      <c r="I17" s="21" t="s">
        <v>124</v>
      </c>
      <c r="J17" s="21" t="s">
        <v>125</v>
      </c>
      <c r="K17" s="21" t="s">
        <v>125</v>
      </c>
      <c r="L17" s="21" t="s">
        <v>126</v>
      </c>
      <c r="M17" s="21"/>
      <c r="N17" s="105">
        <v>508.03465</v>
      </c>
      <c r="O17" s="105">
        <v>508.03465</v>
      </c>
      <c r="P17" s="105">
        <v>0</v>
      </c>
      <c r="Q17" s="105">
        <v>0</v>
      </c>
      <c r="R17" s="105">
        <v>1060.15399</v>
      </c>
      <c r="S17" s="105">
        <v>1060.15399</v>
      </c>
      <c r="T17" s="105">
        <v>0</v>
      </c>
      <c r="U17" s="105">
        <v>0</v>
      </c>
      <c r="V17" s="105">
        <v>24817.0913</v>
      </c>
      <c r="W17" s="105">
        <v>24817.0913</v>
      </c>
      <c r="X17" s="105">
        <v>0</v>
      </c>
      <c r="Y17" s="105">
        <v>0</v>
      </c>
      <c r="Z17" s="105">
        <v>7855.7489299999997</v>
      </c>
      <c r="AA17" s="105">
        <v>7855.7489299999997</v>
      </c>
      <c r="AB17" s="105">
        <v>0</v>
      </c>
      <c r="AC17" s="105">
        <v>0</v>
      </c>
      <c r="AD17" s="105">
        <v>19134.173199999997</v>
      </c>
      <c r="AE17" s="105">
        <v>19134.173199999997</v>
      </c>
      <c r="AF17" s="105">
        <v>0</v>
      </c>
      <c r="AG17" s="105">
        <v>0</v>
      </c>
      <c r="AH17" s="105">
        <v>8314.5099000000009</v>
      </c>
      <c r="AI17" s="105">
        <v>8314.5099000000009</v>
      </c>
      <c r="AJ17" s="105">
        <v>0</v>
      </c>
      <c r="AK17" s="105">
        <v>0</v>
      </c>
      <c r="AL17" s="105">
        <v>20469.330400000003</v>
      </c>
      <c r="AM17" s="105">
        <v>20469.330400000003</v>
      </c>
      <c r="AN17" s="105">
        <v>0</v>
      </c>
      <c r="AO17" s="105">
        <v>0</v>
      </c>
      <c r="AP17" s="23"/>
      <c r="AQ17" s="106">
        <f t="shared" si="0"/>
        <v>164318.08474000002</v>
      </c>
    </row>
    <row r="18" spans="2:43" ht="21.6" customHeight="1" x14ac:dyDescent="0.25">
      <c r="B18" s="58" t="s">
        <v>4</v>
      </c>
      <c r="C18" s="43" t="s">
        <v>137</v>
      </c>
      <c r="D18" s="33" t="s">
        <v>280</v>
      </c>
      <c r="E18" s="21" t="s">
        <v>64</v>
      </c>
      <c r="F18" s="21" t="s">
        <v>64</v>
      </c>
      <c r="G18" s="21">
        <v>2019</v>
      </c>
      <c r="H18" s="21" t="s">
        <v>82</v>
      </c>
      <c r="I18" s="21" t="s">
        <v>83</v>
      </c>
      <c r="J18" s="21" t="s">
        <v>68</v>
      </c>
      <c r="K18" s="21" t="s">
        <v>83</v>
      </c>
      <c r="L18" s="21"/>
      <c r="M18" s="21"/>
      <c r="N18" s="105">
        <v>41099.593480000003</v>
      </c>
      <c r="O18" s="105">
        <v>6720.4367700000003</v>
      </c>
      <c r="P18" s="105">
        <v>0</v>
      </c>
      <c r="Q18" s="105">
        <v>0</v>
      </c>
      <c r="R18" s="105">
        <v>15750.648190000004</v>
      </c>
      <c r="S18" s="105">
        <v>1443.4850299999998</v>
      </c>
      <c r="T18" s="105">
        <v>0</v>
      </c>
      <c r="U18" s="105">
        <v>0</v>
      </c>
      <c r="V18" s="105">
        <v>12577.505580000001</v>
      </c>
      <c r="W18" s="105">
        <v>7730.8491899999999</v>
      </c>
      <c r="X18" s="105">
        <v>0</v>
      </c>
      <c r="Y18" s="105">
        <v>0</v>
      </c>
      <c r="Z18" s="105">
        <v>6490.4382800000003</v>
      </c>
      <c r="AA18" s="105">
        <v>4275.0324899999996</v>
      </c>
      <c r="AB18" s="105">
        <v>0</v>
      </c>
      <c r="AC18" s="105">
        <v>0</v>
      </c>
      <c r="AD18" s="105">
        <v>12679.2</v>
      </c>
      <c r="AE18" s="105">
        <v>12679.2</v>
      </c>
      <c r="AF18" s="105">
        <v>0</v>
      </c>
      <c r="AG18" s="105">
        <v>0</v>
      </c>
      <c r="AH18" s="105">
        <v>0</v>
      </c>
      <c r="AI18" s="105">
        <v>0</v>
      </c>
      <c r="AJ18" s="105">
        <v>0</v>
      </c>
      <c r="AK18" s="105">
        <v>0</v>
      </c>
      <c r="AL18" s="105">
        <v>0</v>
      </c>
      <c r="AM18" s="105">
        <v>0</v>
      </c>
      <c r="AN18" s="105">
        <v>0</v>
      </c>
      <c r="AO18" s="105">
        <v>0</v>
      </c>
      <c r="AP18" s="23"/>
      <c r="AQ18" s="106">
        <f t="shared" si="0"/>
        <v>121446.38900999998</v>
      </c>
    </row>
    <row r="19" spans="2:43" ht="21.6" customHeight="1" x14ac:dyDescent="0.25">
      <c r="B19" s="58" t="s">
        <v>4</v>
      </c>
      <c r="C19" s="43" t="s">
        <v>94</v>
      </c>
      <c r="D19" s="33" t="s">
        <v>281</v>
      </c>
      <c r="E19" s="21" t="s">
        <v>92</v>
      </c>
      <c r="F19" s="21" t="s">
        <v>65</v>
      </c>
      <c r="G19" s="21">
        <v>2021</v>
      </c>
      <c r="H19" s="21" t="s">
        <v>82</v>
      </c>
      <c r="I19" s="21" t="s">
        <v>83</v>
      </c>
      <c r="J19" s="21" t="s">
        <v>96</v>
      </c>
      <c r="K19" s="21" t="s">
        <v>97</v>
      </c>
      <c r="L19" s="21"/>
      <c r="M19" s="21"/>
      <c r="N19" s="105">
        <v>82191.032749999998</v>
      </c>
      <c r="O19" s="105">
        <v>82081.03933</v>
      </c>
      <c r="P19" s="105">
        <v>0</v>
      </c>
      <c r="Q19" s="105">
        <v>0</v>
      </c>
      <c r="R19" s="105">
        <v>141687.94364000001</v>
      </c>
      <c r="S19" s="105">
        <v>141300.60667000001</v>
      </c>
      <c r="T19" s="105">
        <v>0</v>
      </c>
      <c r="U19" s="105">
        <v>0</v>
      </c>
      <c r="V19" s="105">
        <v>121447.09991999999</v>
      </c>
      <c r="W19" s="105">
        <v>122032.19852000001</v>
      </c>
      <c r="X19" s="105">
        <v>0</v>
      </c>
      <c r="Y19" s="105">
        <v>0</v>
      </c>
      <c r="Z19" s="105">
        <v>90850.735029999996</v>
      </c>
      <c r="AA19" s="105">
        <v>90783.404939999993</v>
      </c>
      <c r="AB19" s="105">
        <v>0</v>
      </c>
      <c r="AC19" s="105">
        <v>0</v>
      </c>
      <c r="AD19" s="105">
        <v>42299.421450000002</v>
      </c>
      <c r="AE19" s="105">
        <v>42299.421450000002</v>
      </c>
      <c r="AF19" s="105">
        <v>0</v>
      </c>
      <c r="AG19" s="105">
        <v>0</v>
      </c>
      <c r="AH19" s="105">
        <v>41058.096899999997</v>
      </c>
      <c r="AI19" s="105">
        <v>41058.096899999997</v>
      </c>
      <c r="AJ19" s="105">
        <v>0</v>
      </c>
      <c r="AK19" s="105">
        <v>0</v>
      </c>
      <c r="AL19" s="105">
        <v>21928.732273333331</v>
      </c>
      <c r="AM19" s="105">
        <v>21928.732273333331</v>
      </c>
      <c r="AN19" s="105">
        <v>0</v>
      </c>
      <c r="AO19" s="105">
        <v>0</v>
      </c>
      <c r="AP19" s="23"/>
      <c r="AQ19" s="106">
        <f t="shared" si="0"/>
        <v>1082946.5620466666</v>
      </c>
    </row>
    <row r="20" spans="2:43" ht="21.6" customHeight="1" x14ac:dyDescent="0.25">
      <c r="B20" s="58" t="s">
        <v>4</v>
      </c>
      <c r="C20" s="43" t="s">
        <v>158</v>
      </c>
      <c r="D20" s="33" t="s">
        <v>282</v>
      </c>
      <c r="E20" s="21" t="s">
        <v>156</v>
      </c>
      <c r="F20" s="21" t="s">
        <v>156</v>
      </c>
      <c r="G20" s="21">
        <v>2020</v>
      </c>
      <c r="H20" s="21" t="s">
        <v>160</v>
      </c>
      <c r="I20" s="21" t="s">
        <v>83</v>
      </c>
      <c r="J20" s="21" t="s">
        <v>84</v>
      </c>
      <c r="K20" s="21" t="s">
        <v>161</v>
      </c>
      <c r="L20" s="21"/>
      <c r="M20" s="21"/>
      <c r="N20" s="105">
        <v>0</v>
      </c>
      <c r="O20" s="105">
        <v>0</v>
      </c>
      <c r="P20" s="105">
        <v>0</v>
      </c>
      <c r="Q20" s="105">
        <v>0</v>
      </c>
      <c r="R20" s="105">
        <v>0</v>
      </c>
      <c r="S20" s="105">
        <v>0</v>
      </c>
      <c r="T20" s="105">
        <v>4349</v>
      </c>
      <c r="U20" s="105">
        <v>2467</v>
      </c>
      <c r="V20" s="105">
        <v>0</v>
      </c>
      <c r="W20" s="105">
        <v>0</v>
      </c>
      <c r="X20" s="105">
        <v>4349</v>
      </c>
      <c r="Y20" s="105">
        <v>2467</v>
      </c>
      <c r="Z20" s="105">
        <v>0</v>
      </c>
      <c r="AA20" s="105">
        <v>0</v>
      </c>
      <c r="AB20" s="105">
        <v>4349</v>
      </c>
      <c r="AC20" s="105">
        <v>2467</v>
      </c>
      <c r="AD20" s="105">
        <v>0</v>
      </c>
      <c r="AE20" s="105">
        <v>0</v>
      </c>
      <c r="AF20" s="105">
        <v>33808.8626</v>
      </c>
      <c r="AG20" s="105">
        <v>32977.922359999997</v>
      </c>
      <c r="AH20" s="105">
        <v>0</v>
      </c>
      <c r="AI20" s="105">
        <v>0</v>
      </c>
      <c r="AJ20" s="105">
        <v>10977.11685</v>
      </c>
      <c r="AK20" s="105">
        <v>10977.11685</v>
      </c>
      <c r="AL20" s="105">
        <v>0</v>
      </c>
      <c r="AM20" s="105">
        <v>0</v>
      </c>
      <c r="AN20" s="105">
        <v>11306.430355500001</v>
      </c>
      <c r="AO20" s="105">
        <v>11306.430355500001</v>
      </c>
      <c r="AP20" s="23"/>
      <c r="AQ20" s="106">
        <f t="shared" si="0"/>
        <v>131801.87937099999</v>
      </c>
    </row>
    <row r="21" spans="2:43" ht="21.6" customHeight="1" x14ac:dyDescent="0.25">
      <c r="B21" s="58" t="s">
        <v>4</v>
      </c>
      <c r="C21" s="43" t="s">
        <v>162</v>
      </c>
      <c r="D21" s="33" t="s">
        <v>283</v>
      </c>
      <c r="E21" s="21" t="s">
        <v>115</v>
      </c>
      <c r="F21" s="21"/>
      <c r="G21" s="21" t="s">
        <v>164</v>
      </c>
      <c r="H21" s="21" t="s">
        <v>164</v>
      </c>
      <c r="I21" s="21" t="s">
        <v>164</v>
      </c>
      <c r="J21" s="21" t="s">
        <v>164</v>
      </c>
      <c r="K21" s="21" t="s">
        <v>164</v>
      </c>
      <c r="L21" s="21" t="s">
        <v>165</v>
      </c>
      <c r="M21" s="21"/>
      <c r="N21" s="105">
        <v>0</v>
      </c>
      <c r="O21" s="105">
        <v>0</v>
      </c>
      <c r="P21" s="105">
        <v>5256.9386199999999</v>
      </c>
      <c r="Q21" s="105">
        <v>5256.9386199999999</v>
      </c>
      <c r="R21" s="105">
        <v>0</v>
      </c>
      <c r="S21" s="105">
        <v>0</v>
      </c>
      <c r="T21" s="105">
        <v>3106.4294300000001</v>
      </c>
      <c r="U21" s="105">
        <v>3106.4294300000001</v>
      </c>
      <c r="V21" s="105">
        <v>0</v>
      </c>
      <c r="W21" s="105">
        <v>0</v>
      </c>
      <c r="X21" s="105">
        <v>5058.2168299999994</v>
      </c>
      <c r="Y21" s="105">
        <v>5058.2168299999994</v>
      </c>
      <c r="Z21" s="105">
        <v>0</v>
      </c>
      <c r="AA21" s="105">
        <v>0</v>
      </c>
      <c r="AB21" s="105">
        <v>1972.9465800000003</v>
      </c>
      <c r="AC21" s="105">
        <v>1972.9465800000003</v>
      </c>
      <c r="AD21" s="105">
        <v>0</v>
      </c>
      <c r="AE21" s="105">
        <v>0</v>
      </c>
      <c r="AF21" s="105">
        <v>3180.6092600000002</v>
      </c>
      <c r="AG21" s="105">
        <v>3180.6092600000002</v>
      </c>
      <c r="AH21" s="105">
        <v>0</v>
      </c>
      <c r="AI21" s="105">
        <v>0</v>
      </c>
      <c r="AJ21" s="105">
        <v>3276.0275378000001</v>
      </c>
      <c r="AK21" s="105">
        <v>3276.0275378000001</v>
      </c>
      <c r="AL21" s="105">
        <v>0</v>
      </c>
      <c r="AM21" s="105">
        <v>0</v>
      </c>
      <c r="AN21" s="105">
        <v>3374.3083639340002</v>
      </c>
      <c r="AO21" s="105">
        <v>3374.3083639340002</v>
      </c>
      <c r="AP21" s="23"/>
      <c r="AQ21" s="106">
        <f t="shared" si="0"/>
        <v>50450.953243468</v>
      </c>
    </row>
    <row r="22" spans="2:43" ht="21.6" customHeight="1" x14ac:dyDescent="0.25">
      <c r="B22" s="58" t="s">
        <v>4</v>
      </c>
      <c r="C22" s="43" t="s">
        <v>166</v>
      </c>
      <c r="D22" s="33" t="s">
        <v>284</v>
      </c>
      <c r="E22" s="21" t="s">
        <v>112</v>
      </c>
      <c r="F22" s="21" t="s">
        <v>65</v>
      </c>
      <c r="G22" s="21">
        <v>2021</v>
      </c>
      <c r="H22" s="21" t="s">
        <v>82</v>
      </c>
      <c r="I22" s="21" t="s">
        <v>83</v>
      </c>
      <c r="J22" s="21" t="s">
        <v>83</v>
      </c>
      <c r="K22" s="21" t="s">
        <v>83</v>
      </c>
      <c r="L22" s="21"/>
      <c r="M22" s="21"/>
      <c r="N22" s="105">
        <v>56.621299999999998</v>
      </c>
      <c r="O22" s="105">
        <v>56.621299999999998</v>
      </c>
      <c r="P22" s="105">
        <v>1835.4004000000002</v>
      </c>
      <c r="Q22" s="105">
        <v>1835.4004000000002</v>
      </c>
      <c r="R22" s="105">
        <v>4798.2196599999997</v>
      </c>
      <c r="S22" s="105">
        <v>4798.2196599999997</v>
      </c>
      <c r="T22" s="105">
        <v>6425.3295200000002</v>
      </c>
      <c r="U22" s="105">
        <v>6425.3295200000002</v>
      </c>
      <c r="V22" s="105">
        <v>719.83512999999948</v>
      </c>
      <c r="W22" s="105">
        <v>719.83512999999948</v>
      </c>
      <c r="X22" s="105">
        <v>24027.256399999998</v>
      </c>
      <c r="Y22" s="105">
        <v>24027.256399999998</v>
      </c>
      <c r="Z22" s="105">
        <v>18049.96932</v>
      </c>
      <c r="AA22" s="105">
        <v>18049.96932</v>
      </c>
      <c r="AB22" s="105">
        <v>87916.023940000043</v>
      </c>
      <c r="AC22" s="105">
        <v>87916.023940000043</v>
      </c>
      <c r="AD22" s="105">
        <v>42108.720130000002</v>
      </c>
      <c r="AE22" s="105">
        <v>42108.720130000002</v>
      </c>
      <c r="AF22" s="105">
        <v>133428.79436</v>
      </c>
      <c r="AG22" s="105">
        <v>133428.79436</v>
      </c>
      <c r="AH22" s="105">
        <v>39582.137933900005</v>
      </c>
      <c r="AI22" s="105">
        <v>39582.137933900005</v>
      </c>
      <c r="AJ22" s="105">
        <v>137431.65819079999</v>
      </c>
      <c r="AK22" s="105">
        <v>137431.65819079999</v>
      </c>
      <c r="AL22" s="105">
        <v>35708.344269107009</v>
      </c>
      <c r="AM22" s="105">
        <v>35708.344269107009</v>
      </c>
      <c r="AN22" s="105">
        <v>141554.607936524</v>
      </c>
      <c r="AO22" s="105">
        <v>141554.607936524</v>
      </c>
      <c r="AP22" s="23"/>
      <c r="AQ22" s="106">
        <f t="shared" si="0"/>
        <v>1347285.8369806623</v>
      </c>
    </row>
    <row r="23" spans="2:43" ht="21.6" customHeight="1" x14ac:dyDescent="0.25">
      <c r="B23" s="58" t="s">
        <v>231</v>
      </c>
      <c r="C23" s="33" t="s">
        <v>232</v>
      </c>
      <c r="D23" s="33" t="s">
        <v>285</v>
      </c>
      <c r="E23" s="21" t="s">
        <v>100</v>
      </c>
      <c r="F23" s="21" t="s">
        <v>233</v>
      </c>
      <c r="G23" s="21" t="s">
        <v>234</v>
      </c>
      <c r="H23" s="21" t="s">
        <v>235</v>
      </c>
      <c r="I23" s="21" t="s">
        <v>83</v>
      </c>
      <c r="J23" s="21" t="s">
        <v>195</v>
      </c>
      <c r="K23" s="21" t="s">
        <v>236</v>
      </c>
      <c r="L23" s="21"/>
      <c r="M23" s="21"/>
      <c r="N23" s="105">
        <v>1399.1782699999999</v>
      </c>
      <c r="O23" s="105">
        <v>1399.1782699999999</v>
      </c>
      <c r="P23" s="105">
        <v>209124.55599000002</v>
      </c>
      <c r="Q23" s="105">
        <v>209124.55599000002</v>
      </c>
      <c r="R23" s="105">
        <v>9163.3797000000013</v>
      </c>
      <c r="S23" s="105">
        <v>9163.3797000000013</v>
      </c>
      <c r="T23" s="105">
        <v>249248.54384</v>
      </c>
      <c r="U23" s="105">
        <v>249248.54384</v>
      </c>
      <c r="V23" s="105">
        <v>6268.9049400000004</v>
      </c>
      <c r="W23" s="105">
        <v>6268.9049400000004</v>
      </c>
      <c r="X23" s="105">
        <v>195707.89593</v>
      </c>
      <c r="Y23" s="105">
        <v>195707.89593</v>
      </c>
      <c r="Z23" s="105">
        <v>1862.76307</v>
      </c>
      <c r="AA23" s="105">
        <v>1862.76307</v>
      </c>
      <c r="AB23" s="105">
        <v>41042.291989999998</v>
      </c>
      <c r="AC23" s="105">
        <v>41042.291989999998</v>
      </c>
      <c r="AD23" s="105">
        <v>3963.1798799999997</v>
      </c>
      <c r="AE23" s="105">
        <v>3963.1798799999997</v>
      </c>
      <c r="AF23" s="105">
        <v>93112.00867000001</v>
      </c>
      <c r="AG23" s="105">
        <v>93112.00867000001</v>
      </c>
      <c r="AH23" s="105">
        <v>4082.0752763999999</v>
      </c>
      <c r="AI23" s="105">
        <v>4082.0752763999999</v>
      </c>
      <c r="AJ23" s="105">
        <v>95905.368930100012</v>
      </c>
      <c r="AK23" s="105">
        <v>95905.368930100012</v>
      </c>
      <c r="AL23" s="105">
        <v>4204.537534692</v>
      </c>
      <c r="AM23" s="105">
        <v>4204.537534692</v>
      </c>
      <c r="AN23" s="105">
        <v>98782.52999800301</v>
      </c>
      <c r="AO23" s="105">
        <v>98782.52999800301</v>
      </c>
      <c r="AP23" s="23"/>
      <c r="AQ23" s="106">
        <f t="shared" si="0"/>
        <v>2027734.4280383904</v>
      </c>
    </row>
    <row r="24" spans="2:43" ht="21.6" customHeight="1" x14ac:dyDescent="0.25">
      <c r="B24" s="58" t="s">
        <v>7</v>
      </c>
      <c r="C24" s="43" t="s">
        <v>181</v>
      </c>
      <c r="D24" s="33" t="s">
        <v>286</v>
      </c>
      <c r="E24" s="21" t="s">
        <v>156</v>
      </c>
      <c r="F24" s="21" t="s">
        <v>156</v>
      </c>
      <c r="G24" s="21">
        <v>2018</v>
      </c>
      <c r="H24" s="21" t="s">
        <v>82</v>
      </c>
      <c r="I24" s="21" t="s">
        <v>83</v>
      </c>
      <c r="J24" s="21" t="s">
        <v>183</v>
      </c>
      <c r="K24" s="21" t="s">
        <v>83</v>
      </c>
      <c r="L24" s="21"/>
      <c r="M24" s="21"/>
      <c r="N24" s="105">
        <v>6933.6763199999987</v>
      </c>
      <c r="O24" s="105">
        <v>6933.6763199999987</v>
      </c>
      <c r="P24" s="105">
        <v>606.92439999999999</v>
      </c>
      <c r="Q24" s="105">
        <v>606.92439999999999</v>
      </c>
      <c r="R24" s="105">
        <v>8314.9396699999998</v>
      </c>
      <c r="S24" s="105">
        <v>8314.9396699999998</v>
      </c>
      <c r="T24" s="105">
        <v>111.20927</v>
      </c>
      <c r="U24" s="105">
        <v>111.20927</v>
      </c>
      <c r="V24" s="105">
        <v>7719.7700600000007</v>
      </c>
      <c r="W24" s="105">
        <v>7719.7700600000007</v>
      </c>
      <c r="X24" s="105">
        <v>145.22919999999999</v>
      </c>
      <c r="Y24" s="105">
        <v>145.22919999999999</v>
      </c>
      <c r="Z24" s="105">
        <v>5625.0761899999998</v>
      </c>
      <c r="AA24" s="105">
        <v>5625.0761899999998</v>
      </c>
      <c r="AB24" s="105">
        <v>99.072249999999997</v>
      </c>
      <c r="AC24" s="105">
        <v>99.072249999999997</v>
      </c>
      <c r="AD24" s="105">
        <v>3286.1036399999998</v>
      </c>
      <c r="AE24" s="105">
        <v>3286.1036399999998</v>
      </c>
      <c r="AF24" s="105">
        <v>3126.5412000000001</v>
      </c>
      <c r="AG24" s="105">
        <v>3126.5412000000001</v>
      </c>
      <c r="AH24" s="105">
        <v>3384.6867492000001</v>
      </c>
      <c r="AI24" s="105">
        <v>3384.6867492000001</v>
      </c>
      <c r="AJ24" s="105">
        <v>3220.3374360000003</v>
      </c>
      <c r="AK24" s="105">
        <v>3220.3374360000003</v>
      </c>
      <c r="AL24" s="105">
        <v>3486.2273516760001</v>
      </c>
      <c r="AM24" s="105">
        <v>3486.2273516760001</v>
      </c>
      <c r="AN24" s="105">
        <v>3316.9475590800002</v>
      </c>
      <c r="AO24" s="105">
        <v>3316.9475590800002</v>
      </c>
      <c r="AP24" s="23"/>
      <c r="AQ24" s="106">
        <f t="shared" si="0"/>
        <v>98753.482591912019</v>
      </c>
    </row>
    <row r="25" spans="2:43" ht="21.6" customHeight="1" x14ac:dyDescent="0.25">
      <c r="B25" s="58" t="s">
        <v>7</v>
      </c>
      <c r="C25" s="43" t="s">
        <v>184</v>
      </c>
      <c r="D25" s="33" t="s">
        <v>287</v>
      </c>
      <c r="E25" s="21" t="s">
        <v>112</v>
      </c>
      <c r="F25" s="21" t="s">
        <v>65</v>
      </c>
      <c r="G25" s="21">
        <v>2019</v>
      </c>
      <c r="H25" s="21" t="s">
        <v>82</v>
      </c>
      <c r="I25" s="21" t="s">
        <v>83</v>
      </c>
      <c r="J25" s="21" t="s">
        <v>83</v>
      </c>
      <c r="K25" s="21" t="s">
        <v>186</v>
      </c>
      <c r="L25" s="21"/>
      <c r="M25" s="21"/>
      <c r="N25" s="105">
        <v>2944.8728199999996</v>
      </c>
      <c r="O25" s="105">
        <v>2944.8728199999996</v>
      </c>
      <c r="P25" s="105">
        <v>455.15742</v>
      </c>
      <c r="Q25" s="105">
        <v>455.15742</v>
      </c>
      <c r="R25" s="105">
        <v>2594.0073600000001</v>
      </c>
      <c r="S25" s="105">
        <v>2594.0073600000001</v>
      </c>
      <c r="T25" s="105">
        <v>1469.8419100000001</v>
      </c>
      <c r="U25" s="105">
        <v>1469.8419100000001</v>
      </c>
      <c r="V25" s="105">
        <v>8596.9917399999995</v>
      </c>
      <c r="W25" s="105">
        <v>8596.9917399999995</v>
      </c>
      <c r="X25" s="105">
        <v>932.43173999999999</v>
      </c>
      <c r="Y25" s="105">
        <v>932.43173999999999</v>
      </c>
      <c r="Z25" s="105">
        <v>11088.243450000002</v>
      </c>
      <c r="AA25" s="105">
        <v>11088.243450000002</v>
      </c>
      <c r="AB25" s="105">
        <v>1497.52197</v>
      </c>
      <c r="AC25" s="105">
        <v>1497.52197</v>
      </c>
      <c r="AD25" s="105">
        <v>7798.1589600000007</v>
      </c>
      <c r="AE25" s="105">
        <v>7798.1589600000007</v>
      </c>
      <c r="AF25" s="105">
        <v>3329.7680399999999</v>
      </c>
      <c r="AG25" s="105">
        <v>3329.7680399999999</v>
      </c>
      <c r="AH25" s="105">
        <v>10092.103728800001</v>
      </c>
      <c r="AI25" s="105">
        <v>10092.103728800001</v>
      </c>
      <c r="AJ25" s="105">
        <v>3429.6610811999999</v>
      </c>
      <c r="AK25" s="105">
        <v>3429.6610811999999</v>
      </c>
      <c r="AL25" s="105">
        <v>10394.866840663999</v>
      </c>
      <c r="AM25" s="105">
        <v>10394.866840663999</v>
      </c>
      <c r="AN25" s="105">
        <v>3532.5509136360001</v>
      </c>
      <c r="AO25" s="105">
        <v>3532.5509136360001</v>
      </c>
      <c r="AP25" s="23"/>
      <c r="AQ25" s="106">
        <f t="shared" si="0"/>
        <v>136312.35594859999</v>
      </c>
    </row>
    <row r="26" spans="2:43" ht="21.6" customHeight="1" x14ac:dyDescent="0.25">
      <c r="B26" s="58" t="s">
        <v>7</v>
      </c>
      <c r="C26" s="43" t="s">
        <v>188</v>
      </c>
      <c r="D26" s="33" t="s">
        <v>288</v>
      </c>
      <c r="E26" s="21" t="s">
        <v>156</v>
      </c>
      <c r="F26" s="21" t="s">
        <v>156</v>
      </c>
      <c r="G26" s="21">
        <v>2014</v>
      </c>
      <c r="H26" s="21" t="s">
        <v>82</v>
      </c>
      <c r="I26" s="21" t="s">
        <v>83</v>
      </c>
      <c r="J26" s="21" t="s">
        <v>183</v>
      </c>
      <c r="K26" s="21" t="s">
        <v>83</v>
      </c>
      <c r="L26" s="21"/>
      <c r="M26" s="21"/>
      <c r="N26" s="105">
        <v>0</v>
      </c>
      <c r="O26" s="105">
        <v>0</v>
      </c>
      <c r="P26" s="105">
        <v>0</v>
      </c>
      <c r="Q26" s="105">
        <v>0</v>
      </c>
      <c r="R26" s="105">
        <v>0</v>
      </c>
      <c r="S26" s="105">
        <v>0</v>
      </c>
      <c r="T26" s="105">
        <v>1627.08286</v>
      </c>
      <c r="U26" s="105">
        <v>1627.08286</v>
      </c>
      <c r="V26" s="105">
        <v>0</v>
      </c>
      <c r="W26" s="105">
        <v>0</v>
      </c>
      <c r="X26" s="105">
        <v>1797.3966600000001</v>
      </c>
      <c r="Y26" s="105">
        <v>1797.3966600000001</v>
      </c>
      <c r="Z26" s="105">
        <v>0</v>
      </c>
      <c r="AA26" s="105">
        <v>0</v>
      </c>
      <c r="AB26" s="105">
        <v>2067.4110900000001</v>
      </c>
      <c r="AC26" s="105">
        <v>2067.4110900000001</v>
      </c>
      <c r="AD26" s="105">
        <v>0</v>
      </c>
      <c r="AE26" s="105">
        <v>0</v>
      </c>
      <c r="AF26" s="105">
        <v>1976.01144</v>
      </c>
      <c r="AG26" s="105">
        <v>1976.01144</v>
      </c>
      <c r="AH26" s="105">
        <v>0</v>
      </c>
      <c r="AI26" s="105">
        <v>0</v>
      </c>
      <c r="AJ26" s="105">
        <v>2035.2917832000001</v>
      </c>
      <c r="AK26" s="105">
        <v>2035.2917832000001</v>
      </c>
      <c r="AL26" s="105">
        <v>0</v>
      </c>
      <c r="AM26" s="105">
        <v>0</v>
      </c>
      <c r="AN26" s="105">
        <v>2096.3505366960003</v>
      </c>
      <c r="AO26" s="105">
        <v>2096.3505366960003</v>
      </c>
      <c r="AP26" s="23"/>
      <c r="AQ26" s="106">
        <f t="shared" si="0"/>
        <v>23199.088739792001</v>
      </c>
    </row>
    <row r="27" spans="2:43" ht="21.6" customHeight="1" x14ac:dyDescent="0.25">
      <c r="B27" s="58" t="s">
        <v>191</v>
      </c>
      <c r="C27" s="43" t="s">
        <v>192</v>
      </c>
      <c r="D27" s="33" t="s">
        <v>289</v>
      </c>
      <c r="E27" s="21" t="s">
        <v>194</v>
      </c>
      <c r="F27" s="21"/>
      <c r="G27" s="21" t="s">
        <v>81</v>
      </c>
      <c r="H27" s="21" t="s">
        <v>119</v>
      </c>
      <c r="I27" s="21" t="s">
        <v>83</v>
      </c>
      <c r="J27" s="21" t="s">
        <v>195</v>
      </c>
      <c r="K27" s="21" t="s">
        <v>196</v>
      </c>
      <c r="L27" s="21"/>
      <c r="M27" s="21"/>
      <c r="N27" s="105">
        <v>0</v>
      </c>
      <c r="O27" s="105">
        <v>0</v>
      </c>
      <c r="P27" s="105">
        <v>21034.22</v>
      </c>
      <c r="Q27" s="105">
        <v>6394.7001998785272</v>
      </c>
      <c r="R27" s="105">
        <v>0</v>
      </c>
      <c r="S27" s="105">
        <v>0</v>
      </c>
      <c r="T27" s="105">
        <v>22860.654999999999</v>
      </c>
      <c r="U27" s="105">
        <v>6949.962256639611</v>
      </c>
      <c r="V27" s="105">
        <v>0</v>
      </c>
      <c r="W27" s="105">
        <v>0</v>
      </c>
      <c r="X27" s="105">
        <v>23507.404999999999</v>
      </c>
      <c r="Y27" s="105">
        <v>23507.404999999999</v>
      </c>
      <c r="Z27" s="105">
        <v>0</v>
      </c>
      <c r="AA27" s="105">
        <v>0</v>
      </c>
      <c r="AB27" s="105">
        <v>24917.175999999999</v>
      </c>
      <c r="AC27" s="105">
        <v>24917.175999999999</v>
      </c>
      <c r="AD27" s="105">
        <v>0</v>
      </c>
      <c r="AE27" s="105">
        <v>0</v>
      </c>
      <c r="AF27" s="105">
        <v>35443.089999999997</v>
      </c>
      <c r="AG27" s="105">
        <v>35443.089999999997</v>
      </c>
      <c r="AH27" s="105">
        <v>0</v>
      </c>
      <c r="AI27" s="105">
        <v>0</v>
      </c>
      <c r="AJ27" s="105">
        <v>32890.6</v>
      </c>
      <c r="AK27" s="105">
        <v>32890.6</v>
      </c>
      <c r="AL27" s="105">
        <v>0</v>
      </c>
      <c r="AM27" s="105">
        <v>0</v>
      </c>
      <c r="AN27" s="105">
        <v>32890.6</v>
      </c>
      <c r="AO27" s="105">
        <v>32890.6</v>
      </c>
      <c r="AP27" s="23"/>
      <c r="AQ27" s="106">
        <f t="shared" si="0"/>
        <v>356537.27945651807</v>
      </c>
    </row>
    <row r="28" spans="2:43" ht="21.6" customHeight="1" x14ac:dyDescent="0.25">
      <c r="B28" s="58" t="s">
        <v>191</v>
      </c>
      <c r="C28" s="43" t="s">
        <v>205</v>
      </c>
      <c r="D28" s="33" t="s">
        <v>290</v>
      </c>
      <c r="E28" s="21" t="s">
        <v>194</v>
      </c>
      <c r="F28" s="21"/>
      <c r="G28" s="21" t="s">
        <v>207</v>
      </c>
      <c r="H28" s="21" t="s">
        <v>160</v>
      </c>
      <c r="I28" s="21" t="s">
        <v>83</v>
      </c>
      <c r="J28" s="21" t="s">
        <v>195</v>
      </c>
      <c r="K28" s="21" t="s">
        <v>208</v>
      </c>
      <c r="L28" s="21"/>
      <c r="M28" s="21"/>
      <c r="N28" s="105">
        <v>0</v>
      </c>
      <c r="O28" s="105">
        <v>0</v>
      </c>
      <c r="P28" s="105">
        <v>24583.863680000017</v>
      </c>
      <c r="Q28" s="105">
        <v>18900.169378655006</v>
      </c>
      <c r="R28" s="105">
        <v>0</v>
      </c>
      <c r="S28" s="105">
        <v>0</v>
      </c>
      <c r="T28" s="105">
        <v>28252.255830000002</v>
      </c>
      <c r="U28" s="105">
        <v>18061.761420329007</v>
      </c>
      <c r="V28" s="105">
        <v>0</v>
      </c>
      <c r="W28" s="105">
        <v>0</v>
      </c>
      <c r="X28" s="105">
        <v>35083.218659999933</v>
      </c>
      <c r="Y28" s="105">
        <v>26808.37628487901</v>
      </c>
      <c r="Z28" s="105">
        <v>0</v>
      </c>
      <c r="AA28" s="105">
        <v>0</v>
      </c>
      <c r="AB28" s="105">
        <v>52195.762239999989</v>
      </c>
      <c r="AC28" s="105">
        <v>41521.749993971993</v>
      </c>
      <c r="AD28" s="105">
        <v>0</v>
      </c>
      <c r="AE28" s="105">
        <v>0</v>
      </c>
      <c r="AF28" s="105">
        <v>31000</v>
      </c>
      <c r="AG28" s="105">
        <v>17049.5</v>
      </c>
      <c r="AH28" s="105">
        <v>0</v>
      </c>
      <c r="AI28" s="105">
        <v>0</v>
      </c>
      <c r="AJ28" s="105">
        <v>30228.477383973892</v>
      </c>
      <c r="AK28" s="105">
        <v>16625.175005098801</v>
      </c>
      <c r="AL28" s="105">
        <v>0</v>
      </c>
      <c r="AM28" s="105">
        <v>0</v>
      </c>
      <c r="AN28" s="105">
        <v>28787.207102066714</v>
      </c>
      <c r="AO28" s="105">
        <v>15832.499596344722</v>
      </c>
      <c r="AP28" s="23"/>
      <c r="AQ28" s="106">
        <f t="shared" si="0"/>
        <v>384930.01657531905</v>
      </c>
    </row>
    <row r="29" spans="2:43" ht="21.6" customHeight="1" x14ac:dyDescent="0.25">
      <c r="B29" s="58" t="s">
        <v>191</v>
      </c>
      <c r="C29" s="43" t="s">
        <v>211</v>
      </c>
      <c r="D29" s="33" t="s">
        <v>291</v>
      </c>
      <c r="E29" s="21" t="s">
        <v>194</v>
      </c>
      <c r="F29" s="21"/>
      <c r="G29" s="21" t="s">
        <v>83</v>
      </c>
      <c r="H29" s="21" t="s">
        <v>83</v>
      </c>
      <c r="I29" s="21" t="s">
        <v>83</v>
      </c>
      <c r="J29" s="21" t="s">
        <v>83</v>
      </c>
      <c r="K29" s="21" t="s">
        <v>83</v>
      </c>
      <c r="L29" s="21" t="s">
        <v>213</v>
      </c>
      <c r="M29" s="21"/>
      <c r="N29" s="105">
        <v>0</v>
      </c>
      <c r="O29" s="105">
        <v>0</v>
      </c>
      <c r="P29" s="105">
        <v>0</v>
      </c>
      <c r="Q29" s="105">
        <v>0</v>
      </c>
      <c r="R29" s="105">
        <v>0</v>
      </c>
      <c r="S29" s="105">
        <v>0</v>
      </c>
      <c r="T29" s="105">
        <v>0</v>
      </c>
      <c r="U29" s="105">
        <v>0</v>
      </c>
      <c r="V29" s="105">
        <v>0</v>
      </c>
      <c r="W29" s="105">
        <v>0</v>
      </c>
      <c r="X29" s="105">
        <v>0</v>
      </c>
      <c r="Y29" s="105">
        <v>0</v>
      </c>
      <c r="Z29" s="105">
        <v>0</v>
      </c>
      <c r="AA29" s="105">
        <v>0</v>
      </c>
      <c r="AB29" s="105">
        <v>0</v>
      </c>
      <c r="AC29" s="105">
        <v>0</v>
      </c>
      <c r="AD29" s="105">
        <v>0</v>
      </c>
      <c r="AE29" s="105">
        <v>0</v>
      </c>
      <c r="AF29" s="105">
        <v>0</v>
      </c>
      <c r="AG29" s="105">
        <v>0</v>
      </c>
      <c r="AH29" s="105">
        <v>0</v>
      </c>
      <c r="AI29" s="105">
        <v>0</v>
      </c>
      <c r="AJ29" s="105">
        <v>0</v>
      </c>
      <c r="AK29" s="105">
        <v>0</v>
      </c>
      <c r="AL29" s="105">
        <v>0</v>
      </c>
      <c r="AM29" s="105">
        <v>0</v>
      </c>
      <c r="AN29" s="105">
        <v>0</v>
      </c>
      <c r="AO29" s="105">
        <v>0</v>
      </c>
      <c r="AP29" s="23"/>
      <c r="AQ29" s="106">
        <f t="shared" si="0"/>
        <v>0</v>
      </c>
    </row>
    <row r="30" spans="2:43" ht="21.6" customHeight="1" x14ac:dyDescent="0.25">
      <c r="B30" s="58" t="s">
        <v>191</v>
      </c>
      <c r="C30" s="43" t="s">
        <v>214</v>
      </c>
      <c r="D30" s="33" t="s">
        <v>292</v>
      </c>
      <c r="E30" s="21" t="s">
        <v>194</v>
      </c>
      <c r="F30" s="21"/>
      <c r="G30" s="21">
        <v>2023</v>
      </c>
      <c r="H30" s="21" t="s">
        <v>83</v>
      </c>
      <c r="I30" s="21" t="s">
        <v>83</v>
      </c>
      <c r="J30" s="21" t="s">
        <v>83</v>
      </c>
      <c r="K30" s="21" t="s">
        <v>215</v>
      </c>
      <c r="L30" s="21"/>
      <c r="M30" s="21"/>
      <c r="N30" s="105">
        <v>0</v>
      </c>
      <c r="O30" s="105">
        <v>0</v>
      </c>
      <c r="P30" s="105">
        <v>0</v>
      </c>
      <c r="Q30" s="105">
        <v>0</v>
      </c>
      <c r="R30" s="105">
        <v>0</v>
      </c>
      <c r="S30" s="105">
        <v>0</v>
      </c>
      <c r="T30" s="105">
        <v>0</v>
      </c>
      <c r="U30" s="105">
        <v>0</v>
      </c>
      <c r="V30" s="105">
        <v>0</v>
      </c>
      <c r="W30" s="105">
        <v>0</v>
      </c>
      <c r="X30" s="105">
        <v>0</v>
      </c>
      <c r="Y30" s="105">
        <v>0</v>
      </c>
      <c r="Z30" s="105">
        <v>0</v>
      </c>
      <c r="AA30" s="105">
        <v>0</v>
      </c>
      <c r="AB30" s="105">
        <v>0</v>
      </c>
      <c r="AC30" s="105">
        <v>0</v>
      </c>
      <c r="AD30" s="105">
        <v>0</v>
      </c>
      <c r="AE30" s="105">
        <v>0</v>
      </c>
      <c r="AF30" s="105">
        <v>123997</v>
      </c>
      <c r="AG30" s="105">
        <v>123996.99999999996</v>
      </c>
      <c r="AH30" s="105">
        <v>0</v>
      </c>
      <c r="AI30" s="105">
        <v>0</v>
      </c>
      <c r="AJ30" s="105">
        <v>156365.80661689705</v>
      </c>
      <c r="AK30" s="105">
        <v>156365.806616897</v>
      </c>
      <c r="AL30" s="105">
        <v>0</v>
      </c>
      <c r="AM30" s="105">
        <v>0</v>
      </c>
      <c r="AN30" s="105">
        <v>148910.40662037392</v>
      </c>
      <c r="AO30" s="105">
        <v>148910.40662037386</v>
      </c>
      <c r="AP30" s="23"/>
      <c r="AQ30" s="106">
        <f t="shared" si="0"/>
        <v>858546.42647454177</v>
      </c>
    </row>
    <row r="31" spans="2:43" ht="21.6" customHeight="1" x14ac:dyDescent="0.25">
      <c r="B31" s="58" t="s">
        <v>191</v>
      </c>
      <c r="C31" s="43" t="s">
        <v>216</v>
      </c>
      <c r="D31" s="33" t="s">
        <v>293</v>
      </c>
      <c r="E31" s="21" t="s">
        <v>194</v>
      </c>
      <c r="F31" s="21"/>
      <c r="G31" s="21">
        <v>2019</v>
      </c>
      <c r="H31" s="21" t="s">
        <v>160</v>
      </c>
      <c r="I31" s="21" t="s">
        <v>83</v>
      </c>
      <c r="J31" s="21" t="s">
        <v>195</v>
      </c>
      <c r="K31" s="21" t="s">
        <v>218</v>
      </c>
      <c r="L31" s="21"/>
      <c r="M31" s="21"/>
      <c r="N31" s="105">
        <v>0</v>
      </c>
      <c r="O31" s="105">
        <v>0</v>
      </c>
      <c r="P31" s="105">
        <v>0</v>
      </c>
      <c r="Q31" s="105">
        <v>0</v>
      </c>
      <c r="R31" s="105">
        <v>0</v>
      </c>
      <c r="S31" s="105">
        <v>0</v>
      </c>
      <c r="T31" s="105">
        <v>4327.6907200000005</v>
      </c>
      <c r="U31" s="105">
        <v>4327.6907200000005</v>
      </c>
      <c r="V31" s="105">
        <v>0</v>
      </c>
      <c r="W31" s="105">
        <v>0</v>
      </c>
      <c r="X31" s="105">
        <v>6160.8633066666662</v>
      </c>
      <c r="Y31" s="105">
        <v>6160.8633066666662</v>
      </c>
      <c r="Z31" s="105">
        <v>0</v>
      </c>
      <c r="AA31" s="105">
        <v>0</v>
      </c>
      <c r="AB31" s="105">
        <v>5091.137216666667</v>
      </c>
      <c r="AC31" s="105">
        <v>5091.137216666667</v>
      </c>
      <c r="AD31" s="105">
        <v>0</v>
      </c>
      <c r="AE31" s="105">
        <v>0</v>
      </c>
      <c r="AF31" s="105">
        <v>4836.0003666666662</v>
      </c>
      <c r="AG31" s="105">
        <v>4836.0003666666662</v>
      </c>
      <c r="AH31" s="105">
        <v>0</v>
      </c>
      <c r="AI31" s="105">
        <v>0</v>
      </c>
      <c r="AJ31" s="105">
        <v>4981.0803776666671</v>
      </c>
      <c r="AK31" s="105">
        <v>4932.8803776666673</v>
      </c>
      <c r="AL31" s="105">
        <v>0</v>
      </c>
      <c r="AM31" s="105">
        <v>0</v>
      </c>
      <c r="AN31" s="105">
        <v>5130.512788996667</v>
      </c>
      <c r="AO31" s="105">
        <v>5138.7301223300001</v>
      </c>
      <c r="AP31" s="23"/>
      <c r="AQ31" s="106">
        <f t="shared" si="0"/>
        <v>61014.586886659999</v>
      </c>
    </row>
    <row r="32" spans="2:43" ht="21.6" customHeight="1" x14ac:dyDescent="0.25">
      <c r="B32" s="58" t="s">
        <v>191</v>
      </c>
      <c r="C32" s="43" t="s">
        <v>158</v>
      </c>
      <c r="D32" s="33" t="s">
        <v>294</v>
      </c>
      <c r="E32" s="21" t="s">
        <v>156</v>
      </c>
      <c r="F32" s="21" t="s">
        <v>156</v>
      </c>
      <c r="G32" s="21" t="s">
        <v>227</v>
      </c>
      <c r="H32" s="21" t="s">
        <v>160</v>
      </c>
      <c r="I32" s="21" t="s">
        <v>83</v>
      </c>
      <c r="J32" s="21" t="s">
        <v>83</v>
      </c>
      <c r="K32" s="21" t="s">
        <v>83</v>
      </c>
      <c r="L32" s="21"/>
      <c r="M32" s="21"/>
      <c r="N32" s="105">
        <v>0</v>
      </c>
      <c r="O32" s="105">
        <v>0</v>
      </c>
      <c r="P32" s="105">
        <v>9059.5332499999877</v>
      </c>
      <c r="Q32" s="105">
        <v>6288.7140877740003</v>
      </c>
      <c r="R32" s="105">
        <v>0</v>
      </c>
      <c r="S32" s="105">
        <v>0</v>
      </c>
      <c r="T32" s="105">
        <v>8083.0297000000028</v>
      </c>
      <c r="U32" s="105">
        <v>4358.3450374480017</v>
      </c>
      <c r="V32" s="105">
        <v>0</v>
      </c>
      <c r="W32" s="105">
        <v>0</v>
      </c>
      <c r="X32" s="105">
        <v>54549.920879999983</v>
      </c>
      <c r="Y32" s="105">
        <v>35052.143586791004</v>
      </c>
      <c r="Z32" s="105">
        <v>0</v>
      </c>
      <c r="AA32" s="105">
        <v>0</v>
      </c>
      <c r="AB32" s="105">
        <v>58849.34220000013</v>
      </c>
      <c r="AC32" s="105">
        <v>42487.043245655019</v>
      </c>
      <c r="AD32" s="105">
        <v>0</v>
      </c>
      <c r="AE32" s="105">
        <v>0</v>
      </c>
      <c r="AF32" s="105">
        <v>49251</v>
      </c>
      <c r="AG32" s="105">
        <v>35187.286731810425</v>
      </c>
      <c r="AH32" s="105">
        <v>0</v>
      </c>
      <c r="AI32" s="105">
        <v>0</v>
      </c>
      <c r="AJ32" s="105">
        <v>83460.785772563249</v>
      </c>
      <c r="AK32" s="105">
        <v>60302.713709535761</v>
      </c>
      <c r="AL32" s="105">
        <v>0</v>
      </c>
      <c r="AM32" s="105">
        <v>0</v>
      </c>
      <c r="AN32" s="105">
        <v>79481.440444955369</v>
      </c>
      <c r="AO32" s="105">
        <v>57427.527239376715</v>
      </c>
      <c r="AP32" s="23"/>
      <c r="AQ32" s="106">
        <f t="shared" si="0"/>
        <v>583838.82588590961</v>
      </c>
    </row>
    <row r="33" spans="2:43" ht="21.6" customHeight="1" x14ac:dyDescent="0.25">
      <c r="B33" s="58" t="s">
        <v>191</v>
      </c>
      <c r="C33" s="43" t="s">
        <v>162</v>
      </c>
      <c r="D33" s="33" t="s">
        <v>295</v>
      </c>
      <c r="E33" s="21" t="s">
        <v>194</v>
      </c>
      <c r="F33" s="21"/>
      <c r="G33" s="21" t="s">
        <v>83</v>
      </c>
      <c r="H33" s="21" t="s">
        <v>83</v>
      </c>
      <c r="I33" s="21" t="s">
        <v>83</v>
      </c>
      <c r="J33" s="21" t="s">
        <v>83</v>
      </c>
      <c r="K33" s="21" t="s">
        <v>83</v>
      </c>
      <c r="L33" s="21" t="s">
        <v>220</v>
      </c>
      <c r="M33" s="21"/>
      <c r="N33" s="105">
        <v>0</v>
      </c>
      <c r="O33" s="105">
        <v>0</v>
      </c>
      <c r="P33" s="105">
        <v>0</v>
      </c>
      <c r="Q33" s="105">
        <v>0</v>
      </c>
      <c r="R33" s="105">
        <v>0</v>
      </c>
      <c r="S33" s="105">
        <v>0</v>
      </c>
      <c r="T33" s="105">
        <v>0</v>
      </c>
      <c r="U33" s="105">
        <v>0</v>
      </c>
      <c r="V33" s="105">
        <v>0</v>
      </c>
      <c r="W33" s="105">
        <v>0</v>
      </c>
      <c r="X33" s="105">
        <v>0</v>
      </c>
      <c r="Y33" s="105">
        <v>0</v>
      </c>
      <c r="Z33" s="105">
        <v>0</v>
      </c>
      <c r="AA33" s="105">
        <v>0</v>
      </c>
      <c r="AB33" s="105">
        <v>0</v>
      </c>
      <c r="AC33" s="105">
        <v>0</v>
      </c>
      <c r="AD33" s="105">
        <v>0</v>
      </c>
      <c r="AE33" s="105">
        <v>0</v>
      </c>
      <c r="AF33" s="105">
        <v>0</v>
      </c>
      <c r="AG33" s="105">
        <v>0</v>
      </c>
      <c r="AH33" s="105">
        <v>0</v>
      </c>
      <c r="AI33" s="105">
        <v>0</v>
      </c>
      <c r="AJ33" s="105">
        <v>0</v>
      </c>
      <c r="AK33" s="105">
        <v>0</v>
      </c>
      <c r="AL33" s="105">
        <v>0</v>
      </c>
      <c r="AM33" s="105">
        <v>0</v>
      </c>
      <c r="AN33" s="105">
        <v>0</v>
      </c>
      <c r="AO33" s="105">
        <v>0</v>
      </c>
      <c r="AP33" s="23"/>
      <c r="AQ33" s="106">
        <f t="shared" si="0"/>
        <v>0</v>
      </c>
    </row>
    <row r="34" spans="2:43" ht="21.6" customHeight="1" x14ac:dyDescent="0.25">
      <c r="B34" s="58" t="s">
        <v>2</v>
      </c>
      <c r="C34" s="33" t="s">
        <v>71</v>
      </c>
      <c r="D34" s="33"/>
      <c r="E34" s="21" t="s">
        <v>64</v>
      </c>
      <c r="F34" s="21" t="s">
        <v>65</v>
      </c>
      <c r="G34" s="21" t="s">
        <v>72</v>
      </c>
      <c r="H34" s="21" t="s">
        <v>70</v>
      </c>
      <c r="I34" s="21" t="s">
        <v>68</v>
      </c>
      <c r="J34" s="21" t="s">
        <v>69</v>
      </c>
      <c r="K34" s="21" t="s">
        <v>73</v>
      </c>
      <c r="L34" s="21"/>
      <c r="M34" s="21"/>
      <c r="N34" s="105">
        <v>0</v>
      </c>
      <c r="O34" s="105">
        <v>0</v>
      </c>
      <c r="P34" s="105">
        <v>1798.9137760000001</v>
      </c>
      <c r="Q34" s="105">
        <v>1798.9137760000001</v>
      </c>
      <c r="R34" s="105">
        <v>255.1761875</v>
      </c>
      <c r="S34" s="105">
        <v>255.1761875</v>
      </c>
      <c r="T34" s="105">
        <v>24890.621078</v>
      </c>
      <c r="U34" s="105">
        <v>24890.621078</v>
      </c>
      <c r="V34" s="105">
        <v>36.471147500000001</v>
      </c>
      <c r="W34" s="105">
        <v>36.471147500000001</v>
      </c>
      <c r="X34" s="105">
        <v>25774.439973</v>
      </c>
      <c r="Y34" s="105">
        <v>25774.439973</v>
      </c>
      <c r="Z34" s="105">
        <v>5874.3394475000005</v>
      </c>
      <c r="AA34" s="105">
        <v>5874.3394475000005</v>
      </c>
      <c r="AB34" s="105">
        <v>30836.758122499999</v>
      </c>
      <c r="AC34" s="105">
        <v>30836.758122499999</v>
      </c>
      <c r="AD34" s="105">
        <v>4062.4999925000002</v>
      </c>
      <c r="AE34" s="105">
        <v>4062.4999925000002</v>
      </c>
      <c r="AF34" s="105">
        <v>23346.5805755</v>
      </c>
      <c r="AG34" s="105">
        <v>23346.5805755</v>
      </c>
      <c r="AH34" s="105">
        <v>4062.4999925000002</v>
      </c>
      <c r="AI34" s="105">
        <v>4062.4999925000002</v>
      </c>
      <c r="AJ34" s="105">
        <v>15546.5805755</v>
      </c>
      <c r="AK34" s="105">
        <v>15546.5805755</v>
      </c>
      <c r="AL34" s="105">
        <v>4184.3749922750003</v>
      </c>
      <c r="AM34" s="105">
        <v>4184.3749922750003</v>
      </c>
      <c r="AN34" s="105">
        <v>16012.977992765</v>
      </c>
      <c r="AO34" s="105">
        <v>16012.977992765</v>
      </c>
      <c r="AP34" s="23"/>
      <c r="AQ34" s="106">
        <f>SUM(N34:AO34)</f>
        <v>313364.46770608012</v>
      </c>
    </row>
    <row r="35" spans="2:43" ht="21.6" customHeight="1" x14ac:dyDescent="0.25">
      <c r="B35" s="58" t="s">
        <v>2</v>
      </c>
      <c r="C35" s="43" t="s">
        <v>74</v>
      </c>
      <c r="D35" s="33"/>
      <c r="E35" s="21" t="s">
        <v>64</v>
      </c>
      <c r="F35" s="21"/>
      <c r="G35" s="21" t="s">
        <v>66</v>
      </c>
      <c r="H35" s="21" t="s">
        <v>70</v>
      </c>
      <c r="I35" s="21" t="s">
        <v>68</v>
      </c>
      <c r="J35" s="21" t="s">
        <v>69</v>
      </c>
      <c r="K35" s="21" t="s">
        <v>70</v>
      </c>
      <c r="L35" s="21"/>
      <c r="M35" s="21"/>
      <c r="N35" s="105">
        <v>0</v>
      </c>
      <c r="O35" s="105">
        <v>0</v>
      </c>
      <c r="P35" s="105">
        <v>7900.055521128179</v>
      </c>
      <c r="Q35" s="105">
        <v>7900.055521128179</v>
      </c>
      <c r="R35" s="105">
        <v>0</v>
      </c>
      <c r="S35" s="105">
        <v>0</v>
      </c>
      <c r="T35" s="105">
        <v>9036.1911798870296</v>
      </c>
      <c r="U35" s="105">
        <v>9036.1911798870296</v>
      </c>
      <c r="V35" s="105">
        <v>0</v>
      </c>
      <c r="W35" s="105">
        <v>0</v>
      </c>
      <c r="X35" s="105">
        <v>10566.013137218144</v>
      </c>
      <c r="Y35" s="105">
        <v>10566.013137218144</v>
      </c>
      <c r="Z35" s="105">
        <v>0</v>
      </c>
      <c r="AA35" s="105">
        <v>0</v>
      </c>
      <c r="AB35" s="105">
        <v>10315.172956143753</v>
      </c>
      <c r="AC35" s="105">
        <v>10315.172956143753</v>
      </c>
      <c r="AD35" s="105">
        <v>0</v>
      </c>
      <c r="AE35" s="105">
        <v>0</v>
      </c>
      <c r="AF35" s="105">
        <v>11834.577649999999</v>
      </c>
      <c r="AG35" s="105">
        <v>11834.577649999999</v>
      </c>
      <c r="AH35" s="105">
        <v>0</v>
      </c>
      <c r="AI35" s="105">
        <v>0</v>
      </c>
      <c r="AJ35" s="105">
        <v>12189.6149795</v>
      </c>
      <c r="AK35" s="105">
        <v>12189.6149795</v>
      </c>
      <c r="AL35" s="105">
        <v>0</v>
      </c>
      <c r="AM35" s="105">
        <v>0</v>
      </c>
      <c r="AN35" s="105">
        <v>12555.303428885001</v>
      </c>
      <c r="AO35" s="105">
        <v>12555.303428885001</v>
      </c>
      <c r="AP35" s="23"/>
      <c r="AQ35" s="106">
        <f>SUM(N35:AO35)</f>
        <v>148793.85770552419</v>
      </c>
    </row>
    <row r="36" spans="2:43" ht="21.6" customHeight="1" x14ac:dyDescent="0.25">
      <c r="B36" s="58" t="s">
        <v>2</v>
      </c>
      <c r="C36" s="43" t="s">
        <v>75</v>
      </c>
      <c r="D36" s="33"/>
      <c r="E36" s="21" t="s">
        <v>64</v>
      </c>
      <c r="F36" s="21" t="s">
        <v>65</v>
      </c>
      <c r="G36" s="21" t="s">
        <v>76</v>
      </c>
      <c r="H36" s="21" t="s">
        <v>77</v>
      </c>
      <c r="I36" s="21" t="s">
        <v>68</v>
      </c>
      <c r="J36" s="21" t="s">
        <v>69</v>
      </c>
      <c r="K36" s="21" t="s">
        <v>78</v>
      </c>
      <c r="L36" s="21"/>
      <c r="M36" s="21"/>
      <c r="N36" s="105">
        <v>0</v>
      </c>
      <c r="O36" s="105">
        <v>0</v>
      </c>
      <c r="P36" s="105">
        <v>2346.6931423223373</v>
      </c>
      <c r="Q36" s="105">
        <v>2346.6931423223373</v>
      </c>
      <c r="R36" s="105">
        <v>0</v>
      </c>
      <c r="S36" s="105">
        <v>0</v>
      </c>
      <c r="T36" s="105">
        <v>2716.4216665391518</v>
      </c>
      <c r="U36" s="105">
        <v>2716.4216665391518</v>
      </c>
      <c r="V36" s="105">
        <v>0</v>
      </c>
      <c r="W36" s="105">
        <v>0</v>
      </c>
      <c r="X36" s="105">
        <v>3112.9697228480413</v>
      </c>
      <c r="Y36" s="105">
        <v>3112.9697228480413</v>
      </c>
      <c r="Z36" s="105">
        <v>0</v>
      </c>
      <c r="AA36" s="105">
        <v>0</v>
      </c>
      <c r="AB36" s="105">
        <v>3033.6193396839303</v>
      </c>
      <c r="AC36" s="105">
        <v>3033.6193396839303</v>
      </c>
      <c r="AD36" s="105">
        <v>0</v>
      </c>
      <c r="AE36" s="105">
        <v>0</v>
      </c>
      <c r="AF36" s="105">
        <v>3496.1115100000002</v>
      </c>
      <c r="AG36" s="105">
        <v>3496.1115100000002</v>
      </c>
      <c r="AH36" s="105">
        <v>0</v>
      </c>
      <c r="AI36" s="105">
        <v>0</v>
      </c>
      <c r="AJ36" s="105">
        <v>3600.9948553000004</v>
      </c>
      <c r="AK36" s="105">
        <v>3600.9948553000004</v>
      </c>
      <c r="AL36" s="105">
        <v>0</v>
      </c>
      <c r="AM36" s="105">
        <v>0</v>
      </c>
      <c r="AN36" s="105">
        <v>3709.0247009590007</v>
      </c>
      <c r="AO36" s="105">
        <v>3709.0247009590007</v>
      </c>
      <c r="AP36" s="23"/>
      <c r="AQ36" s="106">
        <f>SUM(N36:AO36)</f>
        <v>44031.669875304928</v>
      </c>
    </row>
    <row r="37" spans="2:43" ht="21.6" customHeight="1" x14ac:dyDescent="0.25">
      <c r="B37" s="58" t="s">
        <v>3</v>
      </c>
      <c r="C37" s="43" t="s">
        <v>86</v>
      </c>
      <c r="D37" s="33"/>
      <c r="E37" s="21" t="s">
        <v>80</v>
      </c>
      <c r="F37" s="21" t="s">
        <v>65</v>
      </c>
      <c r="G37" s="21" t="s">
        <v>66</v>
      </c>
      <c r="H37" s="21" t="s">
        <v>70</v>
      </c>
      <c r="I37" s="21" t="s">
        <v>68</v>
      </c>
      <c r="J37" s="21" t="s">
        <v>69</v>
      </c>
      <c r="K37" s="21" t="s">
        <v>70</v>
      </c>
      <c r="L37" s="21"/>
      <c r="M37" s="21"/>
      <c r="N37" s="105">
        <v>0</v>
      </c>
      <c r="O37" s="105">
        <v>0</v>
      </c>
      <c r="P37" s="105">
        <v>11389.129880611685</v>
      </c>
      <c r="Q37" s="105">
        <v>11389.129880611685</v>
      </c>
      <c r="R37" s="105">
        <v>0</v>
      </c>
      <c r="S37" s="105">
        <v>0</v>
      </c>
      <c r="T37" s="105">
        <v>13050.336035695758</v>
      </c>
      <c r="U37" s="105">
        <v>13050.336035695758</v>
      </c>
      <c r="V37" s="105">
        <v>0</v>
      </c>
      <c r="W37" s="105">
        <v>0</v>
      </c>
      <c r="X37" s="105">
        <v>15197.733525740206</v>
      </c>
      <c r="Y37" s="105">
        <v>15197.733525740206</v>
      </c>
      <c r="Z37" s="105">
        <v>0</v>
      </c>
      <c r="AA37" s="105">
        <v>0</v>
      </c>
      <c r="AB37" s="105">
        <v>14815.74477291965</v>
      </c>
      <c r="AC37" s="105">
        <v>14815.74477291965</v>
      </c>
      <c r="AD37" s="105">
        <v>0</v>
      </c>
      <c r="AE37" s="105">
        <v>0</v>
      </c>
      <c r="AF37" s="105">
        <v>17043.151377999999</v>
      </c>
      <c r="AG37" s="105">
        <v>17043.151377999999</v>
      </c>
      <c r="AH37" s="105">
        <v>0</v>
      </c>
      <c r="AI37" s="105">
        <v>0</v>
      </c>
      <c r="AJ37" s="105">
        <v>17554.44591934</v>
      </c>
      <c r="AK37" s="105">
        <v>17554.44591934</v>
      </c>
      <c r="AL37" s="105">
        <v>0</v>
      </c>
      <c r="AM37" s="105">
        <v>0</v>
      </c>
      <c r="AN37" s="105">
        <v>18081.079296920198</v>
      </c>
      <c r="AO37" s="105">
        <v>18081.079296920198</v>
      </c>
      <c r="AP37" s="23"/>
      <c r="AQ37" s="106">
        <f t="shared" ref="AQ37:AQ64" si="1">SUM(N37:AO37)</f>
        <v>214263.24161845498</v>
      </c>
    </row>
    <row r="38" spans="2:43" ht="21.6" customHeight="1" x14ac:dyDescent="0.25">
      <c r="B38" s="58" t="s">
        <v>3</v>
      </c>
      <c r="C38" s="43" t="s">
        <v>87</v>
      </c>
      <c r="D38" s="33"/>
      <c r="E38" s="21" t="s">
        <v>80</v>
      </c>
      <c r="F38" s="21" t="s">
        <v>65</v>
      </c>
      <c r="G38" s="21" t="s">
        <v>66</v>
      </c>
      <c r="H38" s="21" t="s">
        <v>70</v>
      </c>
      <c r="I38" s="21" t="s">
        <v>68</v>
      </c>
      <c r="J38" s="21" t="s">
        <v>69</v>
      </c>
      <c r="K38" s="21" t="s">
        <v>70</v>
      </c>
      <c r="L38" s="21"/>
      <c r="M38" s="21"/>
      <c r="N38" s="105">
        <v>0</v>
      </c>
      <c r="O38" s="105">
        <v>0</v>
      </c>
      <c r="P38" s="105">
        <v>3840.2530001611685</v>
      </c>
      <c r="Q38" s="105">
        <v>3840.2530001611685</v>
      </c>
      <c r="R38" s="105">
        <v>0</v>
      </c>
      <c r="S38" s="105">
        <v>0</v>
      </c>
      <c r="T38" s="105">
        <v>7224.2166712695762</v>
      </c>
      <c r="U38" s="105">
        <v>7224.2166712695762</v>
      </c>
      <c r="V38" s="105">
        <v>0</v>
      </c>
      <c r="W38" s="105">
        <v>0</v>
      </c>
      <c r="X38" s="105">
        <v>6879.2393616740219</v>
      </c>
      <c r="Y38" s="105">
        <v>6879.2393616740219</v>
      </c>
      <c r="Z38" s="105">
        <v>0</v>
      </c>
      <c r="AA38" s="105">
        <v>0</v>
      </c>
      <c r="AB38" s="105">
        <v>5978.661504091966</v>
      </c>
      <c r="AC38" s="105">
        <v>5978.661504091966</v>
      </c>
      <c r="AD38" s="105">
        <v>0</v>
      </c>
      <c r="AE38" s="105">
        <v>0</v>
      </c>
      <c r="AF38" s="105">
        <v>8109.303695999999</v>
      </c>
      <c r="AG38" s="105">
        <v>8109.303695999999</v>
      </c>
      <c r="AH38" s="105">
        <v>0</v>
      </c>
      <c r="AI38" s="105">
        <v>0</v>
      </c>
      <c r="AJ38" s="105">
        <v>8352.5828068800001</v>
      </c>
      <c r="AK38" s="105">
        <v>8352.5828068800001</v>
      </c>
      <c r="AL38" s="105">
        <v>0</v>
      </c>
      <c r="AM38" s="105">
        <v>0</v>
      </c>
      <c r="AN38" s="105">
        <v>8603.1602910864003</v>
      </c>
      <c r="AO38" s="105">
        <v>8603.1602910864003</v>
      </c>
      <c r="AP38" s="23"/>
      <c r="AQ38" s="106">
        <f t="shared" si="1"/>
        <v>97974.834662326277</v>
      </c>
    </row>
    <row r="39" spans="2:43" ht="21.6" customHeight="1" x14ac:dyDescent="0.25">
      <c r="B39" s="58" t="s">
        <v>3</v>
      </c>
      <c r="C39" s="43" t="s">
        <v>90</v>
      </c>
      <c r="D39" s="33"/>
      <c r="E39" s="21" t="s">
        <v>80</v>
      </c>
      <c r="F39" s="21"/>
      <c r="G39" s="21" t="s">
        <v>66</v>
      </c>
      <c r="H39" s="21" t="s">
        <v>70</v>
      </c>
      <c r="I39" s="21" t="s">
        <v>68</v>
      </c>
      <c r="J39" s="21" t="s">
        <v>69</v>
      </c>
      <c r="K39" s="21" t="s">
        <v>70</v>
      </c>
      <c r="L39" s="21"/>
      <c r="M39" s="21"/>
      <c r="N39" s="105">
        <v>0</v>
      </c>
      <c r="O39" s="105">
        <v>0</v>
      </c>
      <c r="P39" s="105">
        <v>2073.6490530000005</v>
      </c>
      <c r="Q39" s="105">
        <v>2073.6490530000005</v>
      </c>
      <c r="R39" s="105">
        <v>765.52856250000002</v>
      </c>
      <c r="S39" s="105">
        <v>765.52856250000002</v>
      </c>
      <c r="T39" s="105">
        <v>14521.600189999999</v>
      </c>
      <c r="U39" s="105">
        <v>14521.600189999999</v>
      </c>
      <c r="V39" s="105">
        <v>109.4134425</v>
      </c>
      <c r="W39" s="105">
        <v>109.4134425</v>
      </c>
      <c r="X39" s="105">
        <v>11928.644585</v>
      </c>
      <c r="Y39" s="105">
        <v>11928.644585</v>
      </c>
      <c r="Z39" s="105">
        <v>-12.018907500000001</v>
      </c>
      <c r="AA39" s="105">
        <v>-12.018907500000001</v>
      </c>
      <c r="AB39" s="105">
        <v>9311.2938494999999</v>
      </c>
      <c r="AC39" s="105">
        <v>9311.2938494999999</v>
      </c>
      <c r="AD39" s="105">
        <v>187.4999775</v>
      </c>
      <c r="AE39" s="105">
        <v>187.4999775</v>
      </c>
      <c r="AF39" s="105">
        <v>14780.016380499999</v>
      </c>
      <c r="AG39" s="105">
        <v>14780.016380499999</v>
      </c>
      <c r="AH39" s="105">
        <v>193.124976825</v>
      </c>
      <c r="AI39" s="105">
        <v>193.124976825</v>
      </c>
      <c r="AJ39" s="105">
        <v>15223.416871915</v>
      </c>
      <c r="AK39" s="105">
        <v>15223.416871915</v>
      </c>
      <c r="AL39" s="105">
        <v>198.91872612975001</v>
      </c>
      <c r="AM39" s="105">
        <v>198.91872612975001</v>
      </c>
      <c r="AN39" s="105">
        <v>15680.11937807245</v>
      </c>
      <c r="AO39" s="105">
        <v>15680.11937807245</v>
      </c>
      <c r="AP39" s="23"/>
      <c r="AQ39" s="106">
        <f t="shared" si="1"/>
        <v>169922.41417188439</v>
      </c>
    </row>
    <row r="40" spans="2:43" ht="21.6" customHeight="1" x14ac:dyDescent="0.25">
      <c r="B40" s="58" t="s">
        <v>4</v>
      </c>
      <c r="C40" s="43" t="s">
        <v>98</v>
      </c>
      <c r="D40" s="33"/>
      <c r="E40" s="21" t="s">
        <v>100</v>
      </c>
      <c r="F40" s="21" t="s">
        <v>65</v>
      </c>
      <c r="G40" s="21" t="s">
        <v>101</v>
      </c>
      <c r="H40" s="21" t="s">
        <v>102</v>
      </c>
      <c r="I40" s="21" t="s">
        <v>83</v>
      </c>
      <c r="J40" s="21" t="s">
        <v>103</v>
      </c>
      <c r="K40" s="21" t="s">
        <v>83</v>
      </c>
      <c r="L40" s="21"/>
      <c r="M40" s="21"/>
      <c r="N40" s="105">
        <v>33100</v>
      </c>
      <c r="O40" s="105">
        <v>28491.139240506327</v>
      </c>
      <c r="P40" s="105">
        <v>0</v>
      </c>
      <c r="Q40" s="105">
        <v>0</v>
      </c>
      <c r="R40" s="105">
        <v>44700</v>
      </c>
      <c r="S40" s="105">
        <v>38475.949367088608</v>
      </c>
      <c r="T40" s="105">
        <v>0</v>
      </c>
      <c r="U40" s="105">
        <v>0</v>
      </c>
      <c r="V40" s="105">
        <v>24700</v>
      </c>
      <c r="W40" s="105">
        <v>21260.759493670888</v>
      </c>
      <c r="X40" s="105">
        <v>0</v>
      </c>
      <c r="Y40" s="105">
        <v>0</v>
      </c>
      <c r="Z40" s="105">
        <v>28242.933300000001</v>
      </c>
      <c r="AA40" s="105">
        <v>25901.145002000005</v>
      </c>
      <c r="AB40" s="105">
        <v>0</v>
      </c>
      <c r="AC40" s="105">
        <v>0</v>
      </c>
      <c r="AD40" s="105">
        <v>1455.90221</v>
      </c>
      <c r="AE40" s="105">
        <v>0</v>
      </c>
      <c r="AF40" s="105">
        <v>0</v>
      </c>
      <c r="AG40" s="105">
        <v>0</v>
      </c>
      <c r="AH40" s="105">
        <v>1499.5792762999999</v>
      </c>
      <c r="AI40" s="105">
        <v>0</v>
      </c>
      <c r="AJ40" s="105">
        <v>0</v>
      </c>
      <c r="AK40" s="105">
        <v>0</v>
      </c>
      <c r="AL40" s="105">
        <v>1544.5666545889999</v>
      </c>
      <c r="AM40" s="105">
        <v>0</v>
      </c>
      <c r="AN40" s="105">
        <v>0</v>
      </c>
      <c r="AO40" s="105">
        <v>0</v>
      </c>
      <c r="AP40" s="23"/>
      <c r="AQ40" s="106">
        <f t="shared" si="1"/>
        <v>249371.97454415483</v>
      </c>
    </row>
    <row r="41" spans="2:43" ht="21.6" customHeight="1" x14ac:dyDescent="0.25">
      <c r="B41" s="58" t="s">
        <v>4</v>
      </c>
      <c r="C41" s="43" t="s">
        <v>104</v>
      </c>
      <c r="D41" s="33"/>
      <c r="E41" s="21" t="s">
        <v>105</v>
      </c>
      <c r="F41" s="21" t="s">
        <v>65</v>
      </c>
      <c r="G41" s="21" t="s">
        <v>106</v>
      </c>
      <c r="H41" s="21" t="s">
        <v>107</v>
      </c>
      <c r="I41" s="21" t="s">
        <v>83</v>
      </c>
      <c r="J41" s="21" t="s">
        <v>108</v>
      </c>
      <c r="K41" s="21" t="s">
        <v>109</v>
      </c>
      <c r="L41" s="21"/>
      <c r="M41" s="21"/>
      <c r="N41" s="105">
        <v>1708.9730699999989</v>
      </c>
      <c r="O41" s="105">
        <v>1708.9730699999989</v>
      </c>
      <c r="P41" s="105">
        <v>457.11445000000015</v>
      </c>
      <c r="Q41" s="105">
        <v>335.65565000000004</v>
      </c>
      <c r="R41" s="105">
        <v>5960.8385799999987</v>
      </c>
      <c r="S41" s="105">
        <v>5960.8385799999987</v>
      </c>
      <c r="T41" s="105">
        <v>1234.7900300000001</v>
      </c>
      <c r="U41" s="105">
        <v>974.01140000000078</v>
      </c>
      <c r="V41" s="105">
        <v>6598.9343099999996</v>
      </c>
      <c r="W41" s="105">
        <v>6598.9343099999996</v>
      </c>
      <c r="X41" s="105">
        <v>649.5368100000012</v>
      </c>
      <c r="Y41" s="105">
        <v>242.23723999999993</v>
      </c>
      <c r="Z41" s="105">
        <v>3443.3023800000001</v>
      </c>
      <c r="AA41" s="105">
        <v>3443.3023800000001</v>
      </c>
      <c r="AB41" s="105">
        <v>616.25752000000011</v>
      </c>
      <c r="AC41" s="105">
        <v>365.80805000000009</v>
      </c>
      <c r="AD41" s="105">
        <v>0</v>
      </c>
      <c r="AE41" s="105">
        <v>0</v>
      </c>
      <c r="AF41" s="105">
        <v>1024.1647025000004</v>
      </c>
      <c r="AG41" s="105">
        <v>764.16808500000013</v>
      </c>
      <c r="AH41" s="105">
        <v>0</v>
      </c>
      <c r="AI41" s="105">
        <v>0</v>
      </c>
      <c r="AJ41" s="105">
        <v>1054.8896435750003</v>
      </c>
      <c r="AK41" s="105">
        <v>787.09312755000019</v>
      </c>
      <c r="AL41" s="105">
        <v>0</v>
      </c>
      <c r="AM41" s="105">
        <v>0</v>
      </c>
      <c r="AN41" s="105">
        <v>1086.5363328822505</v>
      </c>
      <c r="AO41" s="105">
        <v>810.7059213765001</v>
      </c>
      <c r="AP41" s="23"/>
      <c r="AQ41" s="106">
        <f t="shared" si="1"/>
        <v>45827.065642883739</v>
      </c>
    </row>
    <row r="42" spans="2:43" ht="21.6" customHeight="1" x14ac:dyDescent="0.25">
      <c r="B42" s="58" t="s">
        <v>4</v>
      </c>
      <c r="C42" s="43" t="s">
        <v>114</v>
      </c>
      <c r="D42" s="33"/>
      <c r="E42" s="21" t="s">
        <v>115</v>
      </c>
      <c r="F42" s="21" t="s">
        <v>65</v>
      </c>
      <c r="G42" s="21" t="s">
        <v>81</v>
      </c>
      <c r="H42" s="21" t="s">
        <v>82</v>
      </c>
      <c r="I42" s="21" t="s">
        <v>83</v>
      </c>
      <c r="J42" s="21" t="s">
        <v>116</v>
      </c>
      <c r="K42" s="21" t="s">
        <v>117</v>
      </c>
      <c r="L42" s="21"/>
      <c r="M42" s="21"/>
      <c r="N42" s="105">
        <v>361157.97701000003</v>
      </c>
      <c r="O42" s="105">
        <v>105813.45263</v>
      </c>
      <c r="P42" s="105">
        <v>3764.3246800000002</v>
      </c>
      <c r="Q42" s="105">
        <v>0</v>
      </c>
      <c r="R42" s="105">
        <v>248054.75761</v>
      </c>
      <c r="S42" s="105">
        <v>127940.73292999998</v>
      </c>
      <c r="T42" s="105">
        <v>4783.46828</v>
      </c>
      <c r="U42" s="105">
        <v>0</v>
      </c>
      <c r="V42" s="105">
        <v>413620.36307000008</v>
      </c>
      <c r="W42" s="105">
        <v>338323.44987000007</v>
      </c>
      <c r="X42" s="105">
        <v>2800.1469300000003</v>
      </c>
      <c r="Y42" s="105">
        <v>104.771</v>
      </c>
      <c r="Z42" s="105">
        <v>506322.03863999998</v>
      </c>
      <c r="AA42" s="105">
        <v>408396.58094000001</v>
      </c>
      <c r="AB42" s="105">
        <v>3362.5203799999999</v>
      </c>
      <c r="AC42" s="105">
        <v>543.73123999999996</v>
      </c>
      <c r="AD42" s="105">
        <v>425534.60432000004</v>
      </c>
      <c r="AE42" s="105">
        <v>350306.25199488399</v>
      </c>
      <c r="AF42" s="105">
        <v>5809.3098300000001</v>
      </c>
      <c r="AG42" s="105">
        <v>0</v>
      </c>
      <c r="AH42" s="105">
        <v>903039.87618949998</v>
      </c>
      <c r="AI42" s="105">
        <v>828396.5163284099</v>
      </c>
      <c r="AJ42" s="105">
        <v>5983.5891249000006</v>
      </c>
      <c r="AK42" s="105">
        <v>0</v>
      </c>
      <c r="AL42" s="105">
        <v>930131.07247518492</v>
      </c>
      <c r="AM42" s="105">
        <v>853248.41181826231</v>
      </c>
      <c r="AN42" s="105">
        <v>6163.0967986470005</v>
      </c>
      <c r="AO42" s="105">
        <v>0</v>
      </c>
      <c r="AP42" s="23"/>
      <c r="AQ42" s="106">
        <f t="shared" si="1"/>
        <v>6833601.0440897895</v>
      </c>
    </row>
    <row r="43" spans="2:43" ht="21.6" customHeight="1" x14ac:dyDescent="0.25">
      <c r="B43" s="58" t="s">
        <v>4</v>
      </c>
      <c r="C43" s="43" t="s">
        <v>118</v>
      </c>
      <c r="D43" s="33"/>
      <c r="E43" s="21" t="s">
        <v>115</v>
      </c>
      <c r="F43" s="21" t="s">
        <v>65</v>
      </c>
      <c r="G43" s="21" t="s">
        <v>81</v>
      </c>
      <c r="H43" s="21" t="s">
        <v>119</v>
      </c>
      <c r="I43" s="21" t="s">
        <v>83</v>
      </c>
      <c r="J43" s="21" t="s">
        <v>120</v>
      </c>
      <c r="K43" s="21" t="s">
        <v>117</v>
      </c>
      <c r="L43" s="21"/>
      <c r="M43" s="21"/>
      <c r="N43" s="105">
        <v>41694.654289999984</v>
      </c>
      <c r="O43" s="105">
        <v>22950.025079999978</v>
      </c>
      <c r="P43" s="105">
        <v>167411.85981000005</v>
      </c>
      <c r="Q43" s="105">
        <v>114551.43479000004</v>
      </c>
      <c r="R43" s="105">
        <v>63740.488980000002</v>
      </c>
      <c r="S43" s="105">
        <v>14707.802879999996</v>
      </c>
      <c r="T43" s="105">
        <v>93657.066290000075</v>
      </c>
      <c r="U43" s="105">
        <v>49029.160810000089</v>
      </c>
      <c r="V43" s="105">
        <v>81032.79634999999</v>
      </c>
      <c r="W43" s="105">
        <v>12990.946530000003</v>
      </c>
      <c r="X43" s="105">
        <v>105907.94903000002</v>
      </c>
      <c r="Y43" s="105">
        <v>45196.963579999989</v>
      </c>
      <c r="Z43" s="105">
        <v>143534.70344399998</v>
      </c>
      <c r="AA43" s="105">
        <v>30619.134586888442</v>
      </c>
      <c r="AB43" s="105">
        <v>93770.588245999752</v>
      </c>
      <c r="AC43" s="105">
        <v>54595.966836721956</v>
      </c>
      <c r="AD43" s="105">
        <v>90847.627499999988</v>
      </c>
      <c r="AE43" s="105">
        <v>18447.656990762218</v>
      </c>
      <c r="AF43" s="105">
        <v>99279.878120000008</v>
      </c>
      <c r="AG43" s="105">
        <v>10184.163344050156</v>
      </c>
      <c r="AH43" s="105">
        <v>93573.056324999998</v>
      </c>
      <c r="AI43" s="105">
        <v>19001.086700485081</v>
      </c>
      <c r="AJ43" s="105">
        <v>102258.27446360001</v>
      </c>
      <c r="AK43" s="105">
        <v>10489.68824437166</v>
      </c>
      <c r="AL43" s="105">
        <v>96380.248014749988</v>
      </c>
      <c r="AM43" s="105">
        <v>19571.119301499635</v>
      </c>
      <c r="AN43" s="105">
        <v>105326.02269750801</v>
      </c>
      <c r="AO43" s="105">
        <v>10804.378891702811</v>
      </c>
      <c r="AP43" s="23"/>
      <c r="AQ43" s="106">
        <f t="shared" si="1"/>
        <v>1811554.7421273394</v>
      </c>
    </row>
    <row r="44" spans="2:43" ht="21.6" customHeight="1" x14ac:dyDescent="0.25">
      <c r="B44" s="58" t="s">
        <v>4</v>
      </c>
      <c r="C44" s="43" t="s">
        <v>127</v>
      </c>
      <c r="D44" s="33"/>
      <c r="E44" s="21" t="s">
        <v>115</v>
      </c>
      <c r="F44" s="21" t="s">
        <v>65</v>
      </c>
      <c r="G44" s="21">
        <v>2020</v>
      </c>
      <c r="H44" s="21" t="s">
        <v>128</v>
      </c>
      <c r="I44" s="21" t="s">
        <v>83</v>
      </c>
      <c r="J44" s="21" t="s">
        <v>129</v>
      </c>
      <c r="K44" s="21" t="s">
        <v>130</v>
      </c>
      <c r="L44" s="21"/>
      <c r="M44" s="21"/>
      <c r="N44" s="105">
        <v>0</v>
      </c>
      <c r="O44" s="105">
        <v>0</v>
      </c>
      <c r="P44" s="105">
        <v>0</v>
      </c>
      <c r="Q44" s="105">
        <v>0</v>
      </c>
      <c r="R44" s="105">
        <v>5569.1325100000004</v>
      </c>
      <c r="S44" s="105">
        <v>5569.1325100000004</v>
      </c>
      <c r="T44" s="105">
        <v>0</v>
      </c>
      <c r="U44" s="105">
        <v>0</v>
      </c>
      <c r="V44" s="105">
        <v>13504.77147</v>
      </c>
      <c r="W44" s="105">
        <v>13504.77147</v>
      </c>
      <c r="X44" s="105">
        <v>0</v>
      </c>
      <c r="Y44" s="105">
        <v>0</v>
      </c>
      <c r="Z44" s="105">
        <v>1983.4016900000001</v>
      </c>
      <c r="AA44" s="105">
        <v>1983.4016900000001</v>
      </c>
      <c r="AB44" s="105">
        <v>0</v>
      </c>
      <c r="AC44" s="105">
        <v>0</v>
      </c>
      <c r="AD44" s="105">
        <v>0</v>
      </c>
      <c r="AE44" s="105">
        <v>0</v>
      </c>
      <c r="AF44" s="105">
        <v>0</v>
      </c>
      <c r="AG44" s="105">
        <v>0</v>
      </c>
      <c r="AH44" s="105">
        <v>0</v>
      </c>
      <c r="AI44" s="105">
        <v>0</v>
      </c>
      <c r="AJ44" s="105">
        <v>0</v>
      </c>
      <c r="AK44" s="105">
        <v>0</v>
      </c>
      <c r="AL44" s="105">
        <v>0</v>
      </c>
      <c r="AM44" s="105">
        <v>0</v>
      </c>
      <c r="AN44" s="105">
        <v>0</v>
      </c>
      <c r="AO44" s="105">
        <v>0</v>
      </c>
      <c r="AP44" s="23"/>
      <c r="AQ44" s="106">
        <f t="shared" si="1"/>
        <v>42114.611339999996</v>
      </c>
    </row>
    <row r="45" spans="2:43" ht="21.6" customHeight="1" x14ac:dyDescent="0.25">
      <c r="B45" s="58" t="s">
        <v>4</v>
      </c>
      <c r="C45" s="43" t="s">
        <v>131</v>
      </c>
      <c r="D45" s="33"/>
      <c r="E45" s="21" t="s">
        <v>100</v>
      </c>
      <c r="F45" s="21" t="s">
        <v>65</v>
      </c>
      <c r="G45" s="21" t="s">
        <v>133</v>
      </c>
      <c r="H45" s="21" t="s">
        <v>134</v>
      </c>
      <c r="I45" s="21" t="s">
        <v>135</v>
      </c>
      <c r="J45" s="21" t="s">
        <v>136</v>
      </c>
      <c r="K45" s="21" t="s">
        <v>83</v>
      </c>
      <c r="L45" s="21"/>
      <c r="M45" s="21"/>
      <c r="N45" s="105">
        <v>3283.17128</v>
      </c>
      <c r="O45" s="105">
        <v>3283.17128</v>
      </c>
      <c r="P45" s="105">
        <v>725.94523000000004</v>
      </c>
      <c r="Q45" s="105">
        <v>725.94523000000004</v>
      </c>
      <c r="R45" s="105">
        <v>13901.68628</v>
      </c>
      <c r="S45" s="105">
        <v>13901.68628</v>
      </c>
      <c r="T45" s="105">
        <v>2149.9012699999998</v>
      </c>
      <c r="U45" s="105">
        <v>2149.9012699999998</v>
      </c>
      <c r="V45" s="105">
        <v>15532.22553</v>
      </c>
      <c r="W45" s="105">
        <v>15532.22553</v>
      </c>
      <c r="X45" s="105">
        <v>7257.8435499999996</v>
      </c>
      <c r="Y45" s="105">
        <v>7257.8435499999996</v>
      </c>
      <c r="Z45" s="105">
        <v>5226.3028200000008</v>
      </c>
      <c r="AA45" s="105">
        <v>5226.3028200000008</v>
      </c>
      <c r="AB45" s="105">
        <v>5053.9472999999998</v>
      </c>
      <c r="AC45" s="105">
        <v>5053.9472999999998</v>
      </c>
      <c r="AD45" s="105">
        <v>5940.2314600000009</v>
      </c>
      <c r="AE45" s="105">
        <v>5940.2314600000009</v>
      </c>
      <c r="AF45" s="105">
        <v>8338.2781500000019</v>
      </c>
      <c r="AG45" s="105">
        <v>8338.2781500000019</v>
      </c>
      <c r="AH45" s="105">
        <v>4742.3609663759999</v>
      </c>
      <c r="AI45" s="105">
        <v>4742.3609663759999</v>
      </c>
      <c r="AJ45" s="105">
        <v>27935.774505564004</v>
      </c>
      <c r="AK45" s="105">
        <v>27935.774505564004</v>
      </c>
      <c r="AL45" s="105">
        <v>6008.2130112079994</v>
      </c>
      <c r="AM45" s="105">
        <v>6008.2130112079994</v>
      </c>
      <c r="AN45" s="105">
        <v>38299.464630495007</v>
      </c>
      <c r="AO45" s="105">
        <v>38299.464630495007</v>
      </c>
      <c r="AP45" s="23"/>
      <c r="AQ45" s="106">
        <f t="shared" si="1"/>
        <v>288790.69196728599</v>
      </c>
    </row>
    <row r="46" spans="2:43" ht="21.6" customHeight="1" x14ac:dyDescent="0.25">
      <c r="B46" s="58" t="s">
        <v>4</v>
      </c>
      <c r="C46" s="43" t="s">
        <v>139</v>
      </c>
      <c r="D46" s="33"/>
      <c r="E46" s="21" t="s">
        <v>112</v>
      </c>
      <c r="F46" s="21"/>
      <c r="G46" s="21" t="s">
        <v>140</v>
      </c>
      <c r="H46" s="21" t="s">
        <v>141</v>
      </c>
      <c r="I46" s="21" t="s">
        <v>83</v>
      </c>
      <c r="J46" s="21" t="s">
        <v>142</v>
      </c>
      <c r="K46" s="21" t="s">
        <v>143</v>
      </c>
      <c r="L46" s="21"/>
      <c r="M46" s="21"/>
      <c r="N46" s="105">
        <v>0</v>
      </c>
      <c r="O46" s="105">
        <v>0</v>
      </c>
      <c r="P46" s="105">
        <v>0</v>
      </c>
      <c r="Q46" s="105">
        <v>0</v>
      </c>
      <c r="R46" s="105">
        <v>196.85927000000001</v>
      </c>
      <c r="S46" s="105">
        <v>196.85927000000001</v>
      </c>
      <c r="T46" s="105">
        <v>0</v>
      </c>
      <c r="U46" s="105">
        <v>0</v>
      </c>
      <c r="V46" s="105">
        <v>3209.2232799999997</v>
      </c>
      <c r="W46" s="105">
        <v>3209.2232799999997</v>
      </c>
      <c r="X46" s="105">
        <v>0</v>
      </c>
      <c r="Y46" s="105">
        <v>0</v>
      </c>
      <c r="Z46" s="105">
        <v>29546.629829999998</v>
      </c>
      <c r="AA46" s="105">
        <v>12842.969071345038</v>
      </c>
      <c r="AB46" s="105">
        <v>0</v>
      </c>
      <c r="AC46" s="105">
        <v>0</v>
      </c>
      <c r="AD46" s="105">
        <v>64023.161022727276</v>
      </c>
      <c r="AE46" s="105">
        <v>21568.023261145914</v>
      </c>
      <c r="AF46" s="105">
        <v>0</v>
      </c>
      <c r="AG46" s="105">
        <v>0</v>
      </c>
      <c r="AH46" s="105">
        <v>2250.0000000000005</v>
      </c>
      <c r="AI46" s="105">
        <v>2250.0000000000005</v>
      </c>
      <c r="AJ46" s="105">
        <v>0</v>
      </c>
      <c r="AK46" s="105">
        <v>0</v>
      </c>
      <c r="AL46" s="105">
        <v>2250.0000000000005</v>
      </c>
      <c r="AM46" s="105">
        <v>2250.0000000000005</v>
      </c>
      <c r="AN46" s="105">
        <v>0</v>
      </c>
      <c r="AO46" s="105">
        <v>0</v>
      </c>
      <c r="AP46" s="23"/>
      <c r="AQ46" s="106">
        <f t="shared" si="1"/>
        <v>143792.94828521824</v>
      </c>
    </row>
    <row r="47" spans="2:43" ht="21.6" customHeight="1" x14ac:dyDescent="0.25">
      <c r="B47" s="58" t="s">
        <v>4</v>
      </c>
      <c r="C47" s="43" t="s">
        <v>150</v>
      </c>
      <c r="D47" s="33"/>
      <c r="E47" s="21" t="s">
        <v>115</v>
      </c>
      <c r="F47" s="21" t="s">
        <v>65</v>
      </c>
      <c r="G47" s="21" t="s">
        <v>151</v>
      </c>
      <c r="H47" s="21" t="s">
        <v>152</v>
      </c>
      <c r="I47" s="21" t="s">
        <v>83</v>
      </c>
      <c r="J47" s="21" t="s">
        <v>153</v>
      </c>
      <c r="K47" s="21" t="s">
        <v>154</v>
      </c>
      <c r="L47" s="21"/>
      <c r="M47" s="21"/>
      <c r="N47" s="105">
        <v>763889.68111999996</v>
      </c>
      <c r="O47" s="105">
        <v>307279.74706999998</v>
      </c>
      <c r="P47" s="105">
        <v>385147.23143999994</v>
      </c>
      <c r="Q47" s="105">
        <v>80620.424676688097</v>
      </c>
      <c r="R47" s="105">
        <v>808343.25797000085</v>
      </c>
      <c r="S47" s="105">
        <v>302200.7298400001</v>
      </c>
      <c r="T47" s="105">
        <v>188653.08833999996</v>
      </c>
      <c r="U47" s="105">
        <v>86011.595171511202</v>
      </c>
      <c r="V47" s="105">
        <v>858659.73225000023</v>
      </c>
      <c r="W47" s="105">
        <v>350490.47940999997</v>
      </c>
      <c r="X47" s="105">
        <v>196118.58435999986</v>
      </c>
      <c r="Y47" s="105">
        <v>92508.762042733113</v>
      </c>
      <c r="Z47" s="105">
        <v>989383.17823999969</v>
      </c>
      <c r="AA47" s="105">
        <v>339110.11981999961</v>
      </c>
      <c r="AB47" s="105">
        <v>174951.11503000004</v>
      </c>
      <c r="AC47" s="105">
        <v>81067.924906655942</v>
      </c>
      <c r="AD47" s="105">
        <v>953221.4698483051</v>
      </c>
      <c r="AE47" s="105">
        <v>455039.11325079971</v>
      </c>
      <c r="AF47" s="105">
        <v>194884.91815723537</v>
      </c>
      <c r="AG47" s="105">
        <v>76645.011448775651</v>
      </c>
      <c r="AH47" s="105">
        <v>935723.24633575452</v>
      </c>
      <c r="AI47" s="105">
        <v>444679.78279495577</v>
      </c>
      <c r="AJ47" s="105">
        <v>321606.47178335238</v>
      </c>
      <c r="AK47" s="105">
        <v>204604.56606252081</v>
      </c>
      <c r="AL47" s="105">
        <v>963794.94372582703</v>
      </c>
      <c r="AM47" s="105">
        <v>458020.17627880449</v>
      </c>
      <c r="AN47" s="105">
        <v>331254.6659368531</v>
      </c>
      <c r="AO47" s="105">
        <v>210742.70304439642</v>
      </c>
      <c r="AP47" s="23"/>
      <c r="AQ47" s="106">
        <f t="shared" si="1"/>
        <v>11554652.72035517</v>
      </c>
    </row>
    <row r="48" spans="2:43" ht="21.6" customHeight="1" x14ac:dyDescent="0.25">
      <c r="B48" s="58" t="s">
        <v>4</v>
      </c>
      <c r="C48" s="43" t="s">
        <v>168</v>
      </c>
      <c r="D48" s="33"/>
      <c r="E48" s="21" t="s">
        <v>156</v>
      </c>
      <c r="F48" s="21" t="s">
        <v>156</v>
      </c>
      <c r="G48" s="21" t="s">
        <v>169</v>
      </c>
      <c r="H48" s="21" t="s">
        <v>169</v>
      </c>
      <c r="I48" s="21" t="s">
        <v>169</v>
      </c>
      <c r="J48" s="21" t="s">
        <v>169</v>
      </c>
      <c r="K48" s="21" t="s">
        <v>169</v>
      </c>
      <c r="L48" s="21" t="s">
        <v>170</v>
      </c>
      <c r="M48" s="21"/>
      <c r="N48" s="105" t="s">
        <v>83</v>
      </c>
      <c r="O48" s="105" t="s">
        <v>83</v>
      </c>
      <c r="P48" s="105" t="s">
        <v>83</v>
      </c>
      <c r="Q48" s="105" t="s">
        <v>83</v>
      </c>
      <c r="R48" s="105" t="s">
        <v>83</v>
      </c>
      <c r="S48" s="105" t="s">
        <v>83</v>
      </c>
      <c r="T48" s="105" t="s">
        <v>83</v>
      </c>
      <c r="U48" s="105" t="s">
        <v>83</v>
      </c>
      <c r="V48" s="105" t="s">
        <v>83</v>
      </c>
      <c r="W48" s="105" t="s">
        <v>83</v>
      </c>
      <c r="X48" s="105" t="s">
        <v>83</v>
      </c>
      <c r="Y48" s="105" t="s">
        <v>83</v>
      </c>
      <c r="Z48" s="105" t="s">
        <v>83</v>
      </c>
      <c r="AA48" s="105" t="s">
        <v>83</v>
      </c>
      <c r="AB48" s="105" t="s">
        <v>83</v>
      </c>
      <c r="AC48" s="105" t="s">
        <v>83</v>
      </c>
      <c r="AD48" s="105" t="s">
        <v>83</v>
      </c>
      <c r="AE48" s="105" t="s">
        <v>83</v>
      </c>
      <c r="AF48" s="105" t="s">
        <v>83</v>
      </c>
      <c r="AG48" s="105" t="s">
        <v>83</v>
      </c>
      <c r="AH48" s="105" t="s">
        <v>83</v>
      </c>
      <c r="AI48" s="105" t="s">
        <v>83</v>
      </c>
      <c r="AJ48" s="105" t="s">
        <v>83</v>
      </c>
      <c r="AK48" s="105" t="s">
        <v>83</v>
      </c>
      <c r="AL48" s="105" t="s">
        <v>83</v>
      </c>
      <c r="AM48" s="105" t="s">
        <v>83</v>
      </c>
      <c r="AN48" s="105" t="s">
        <v>83</v>
      </c>
      <c r="AO48" s="105" t="s">
        <v>83</v>
      </c>
      <c r="AP48" s="23"/>
      <c r="AQ48" s="106">
        <f t="shared" si="1"/>
        <v>0</v>
      </c>
    </row>
    <row r="49" spans="2:43" ht="21.6" customHeight="1" x14ac:dyDescent="0.25">
      <c r="B49" s="58" t="s">
        <v>4</v>
      </c>
      <c r="C49" s="43" t="s">
        <v>171</v>
      </c>
      <c r="D49" s="33"/>
      <c r="E49" s="21" t="s">
        <v>156</v>
      </c>
      <c r="F49" s="21" t="s">
        <v>156</v>
      </c>
      <c r="G49" s="21" t="s">
        <v>81</v>
      </c>
      <c r="H49" s="21" t="s">
        <v>128</v>
      </c>
      <c r="I49" s="21" t="s">
        <v>83</v>
      </c>
      <c r="J49" s="21" t="s">
        <v>84</v>
      </c>
      <c r="K49" s="21" t="s">
        <v>172</v>
      </c>
      <c r="L49" s="21" t="s">
        <v>173</v>
      </c>
      <c r="M49" s="21"/>
      <c r="N49" s="105" t="s">
        <v>83</v>
      </c>
      <c r="O49" s="105" t="s">
        <v>83</v>
      </c>
      <c r="P49" s="105" t="s">
        <v>83</v>
      </c>
      <c r="Q49" s="105" t="s">
        <v>83</v>
      </c>
      <c r="R49" s="105" t="s">
        <v>83</v>
      </c>
      <c r="S49" s="105" t="s">
        <v>83</v>
      </c>
      <c r="T49" s="105" t="s">
        <v>83</v>
      </c>
      <c r="U49" s="105" t="s">
        <v>83</v>
      </c>
      <c r="V49" s="105" t="s">
        <v>83</v>
      </c>
      <c r="W49" s="105" t="s">
        <v>83</v>
      </c>
      <c r="X49" s="105" t="s">
        <v>83</v>
      </c>
      <c r="Y49" s="105" t="s">
        <v>83</v>
      </c>
      <c r="Z49" s="105" t="s">
        <v>83</v>
      </c>
      <c r="AA49" s="105" t="s">
        <v>83</v>
      </c>
      <c r="AB49" s="105" t="s">
        <v>83</v>
      </c>
      <c r="AC49" s="105" t="s">
        <v>83</v>
      </c>
      <c r="AD49" s="105" t="s">
        <v>83</v>
      </c>
      <c r="AE49" s="105" t="s">
        <v>83</v>
      </c>
      <c r="AF49" s="105" t="s">
        <v>83</v>
      </c>
      <c r="AG49" s="105" t="s">
        <v>83</v>
      </c>
      <c r="AH49" s="105" t="s">
        <v>83</v>
      </c>
      <c r="AI49" s="105" t="s">
        <v>83</v>
      </c>
      <c r="AJ49" s="105" t="s">
        <v>83</v>
      </c>
      <c r="AK49" s="105" t="s">
        <v>83</v>
      </c>
      <c r="AL49" s="105" t="s">
        <v>83</v>
      </c>
      <c r="AM49" s="105" t="s">
        <v>83</v>
      </c>
      <c r="AN49" s="105" t="s">
        <v>83</v>
      </c>
      <c r="AO49" s="105" t="s">
        <v>83</v>
      </c>
      <c r="AP49" s="23"/>
      <c r="AQ49" s="106">
        <f t="shared" si="1"/>
        <v>0</v>
      </c>
    </row>
    <row r="50" spans="2:43" ht="21.6" customHeight="1" x14ac:dyDescent="0.25">
      <c r="B50" s="58" t="s">
        <v>4</v>
      </c>
      <c r="C50" s="43" t="s">
        <v>174</v>
      </c>
      <c r="D50" s="33"/>
      <c r="E50" s="21" t="s">
        <v>156</v>
      </c>
      <c r="F50" s="21" t="s">
        <v>156</v>
      </c>
      <c r="G50" s="21" t="s">
        <v>81</v>
      </c>
      <c r="H50" s="21" t="s">
        <v>82</v>
      </c>
      <c r="I50" s="21" t="s">
        <v>83</v>
      </c>
      <c r="J50" s="21" t="s">
        <v>175</v>
      </c>
      <c r="K50" s="21" t="s">
        <v>175</v>
      </c>
      <c r="L50" s="21" t="s">
        <v>173</v>
      </c>
      <c r="M50" s="21"/>
      <c r="N50" s="105">
        <v>0</v>
      </c>
      <c r="O50" s="105">
        <v>0</v>
      </c>
      <c r="P50" s="105">
        <v>1384.7294099999999</v>
      </c>
      <c r="Q50" s="105">
        <v>1384.7294099999999</v>
      </c>
      <c r="R50" s="105">
        <v>0</v>
      </c>
      <c r="S50" s="105">
        <v>0</v>
      </c>
      <c r="T50" s="105">
        <v>839.82307000000003</v>
      </c>
      <c r="U50" s="105">
        <v>839.82307000000003</v>
      </c>
      <c r="V50" s="105">
        <v>0</v>
      </c>
      <c r="W50" s="105">
        <v>0</v>
      </c>
      <c r="X50" s="105">
        <v>966.44186000000002</v>
      </c>
      <c r="Y50" s="105">
        <v>966.44186000000002</v>
      </c>
      <c r="Z50" s="105">
        <v>0</v>
      </c>
      <c r="AA50" s="105">
        <v>0</v>
      </c>
      <c r="AB50" s="105">
        <v>808.41130999999996</v>
      </c>
      <c r="AC50" s="105">
        <v>808.41130999999996</v>
      </c>
      <c r="AD50" s="105">
        <v>0</v>
      </c>
      <c r="AE50" s="105">
        <v>0</v>
      </c>
      <c r="AF50" s="105">
        <v>0</v>
      </c>
      <c r="AG50" s="105">
        <v>0</v>
      </c>
      <c r="AH50" s="105">
        <v>0</v>
      </c>
      <c r="AI50" s="105">
        <v>0</v>
      </c>
      <c r="AJ50" s="105">
        <v>0</v>
      </c>
      <c r="AK50" s="105">
        <v>0</v>
      </c>
      <c r="AL50" s="105">
        <v>0</v>
      </c>
      <c r="AM50" s="105">
        <v>0</v>
      </c>
      <c r="AN50" s="105">
        <v>0</v>
      </c>
      <c r="AO50" s="105">
        <v>0</v>
      </c>
      <c r="AP50" s="23"/>
      <c r="AQ50" s="106">
        <f t="shared" si="1"/>
        <v>7998.8112999999994</v>
      </c>
    </row>
    <row r="51" spans="2:43" ht="21.6" customHeight="1" x14ac:dyDescent="0.25">
      <c r="B51" s="58" t="s">
        <v>5</v>
      </c>
      <c r="C51" s="43" t="s">
        <v>176</v>
      </c>
      <c r="D51" s="33"/>
      <c r="E51" s="21" t="s">
        <v>64</v>
      </c>
      <c r="F51" s="21" t="s">
        <v>64</v>
      </c>
      <c r="G51" s="21" t="s">
        <v>81</v>
      </c>
      <c r="H51" s="21" t="s">
        <v>82</v>
      </c>
      <c r="I51" s="21" t="s">
        <v>83</v>
      </c>
      <c r="J51" s="21" t="s">
        <v>84</v>
      </c>
      <c r="K51" s="21" t="s">
        <v>177</v>
      </c>
      <c r="L51" s="21" t="s">
        <v>178</v>
      </c>
      <c r="M51" s="21"/>
      <c r="N51" s="105" t="s">
        <v>83</v>
      </c>
      <c r="O51" s="105" t="s">
        <v>83</v>
      </c>
      <c r="P51" s="105" t="s">
        <v>83</v>
      </c>
      <c r="Q51" s="105" t="s">
        <v>83</v>
      </c>
      <c r="R51" s="105" t="s">
        <v>83</v>
      </c>
      <c r="S51" s="105" t="s">
        <v>83</v>
      </c>
      <c r="T51" s="105" t="s">
        <v>83</v>
      </c>
      <c r="U51" s="105" t="s">
        <v>83</v>
      </c>
      <c r="V51" s="105" t="s">
        <v>83</v>
      </c>
      <c r="W51" s="105" t="s">
        <v>83</v>
      </c>
      <c r="X51" s="105" t="s">
        <v>83</v>
      </c>
      <c r="Y51" s="105" t="s">
        <v>83</v>
      </c>
      <c r="Z51" s="105" t="s">
        <v>83</v>
      </c>
      <c r="AA51" s="105" t="s">
        <v>83</v>
      </c>
      <c r="AB51" s="105" t="s">
        <v>83</v>
      </c>
      <c r="AC51" s="105" t="s">
        <v>83</v>
      </c>
      <c r="AD51" s="105" t="s">
        <v>83</v>
      </c>
      <c r="AE51" s="105" t="s">
        <v>83</v>
      </c>
      <c r="AF51" s="105" t="s">
        <v>83</v>
      </c>
      <c r="AG51" s="105" t="s">
        <v>83</v>
      </c>
      <c r="AH51" s="105" t="s">
        <v>83</v>
      </c>
      <c r="AI51" s="105" t="s">
        <v>83</v>
      </c>
      <c r="AJ51" s="105" t="s">
        <v>83</v>
      </c>
      <c r="AK51" s="105" t="s">
        <v>83</v>
      </c>
      <c r="AL51" s="105" t="s">
        <v>83</v>
      </c>
      <c r="AM51" s="105" t="s">
        <v>83</v>
      </c>
      <c r="AN51" s="105" t="s">
        <v>83</v>
      </c>
      <c r="AO51" s="105" t="s">
        <v>83</v>
      </c>
      <c r="AP51" s="23"/>
      <c r="AQ51" s="106">
        <f t="shared" si="1"/>
        <v>0</v>
      </c>
    </row>
    <row r="52" spans="2:43" ht="21.6" customHeight="1" x14ac:dyDescent="0.25">
      <c r="B52" s="58" t="s">
        <v>6</v>
      </c>
      <c r="C52" s="43" t="s">
        <v>6</v>
      </c>
      <c r="D52" s="33"/>
      <c r="E52" s="21" t="s">
        <v>156</v>
      </c>
      <c r="F52" s="21" t="s">
        <v>156</v>
      </c>
      <c r="G52" s="21">
        <v>2019</v>
      </c>
      <c r="H52" s="21" t="s">
        <v>128</v>
      </c>
      <c r="I52" s="21" t="s">
        <v>83</v>
      </c>
      <c r="J52" s="21" t="s">
        <v>180</v>
      </c>
      <c r="K52" s="21" t="s">
        <v>83</v>
      </c>
      <c r="L52" s="21"/>
      <c r="M52" s="21"/>
      <c r="N52" s="105">
        <v>6250</v>
      </c>
      <c r="O52" s="105">
        <v>1933.5264083969853</v>
      </c>
      <c r="P52" s="105">
        <v>0</v>
      </c>
      <c r="Q52" s="105">
        <v>0</v>
      </c>
      <c r="R52" s="105">
        <v>6950</v>
      </c>
      <c r="S52" s="105">
        <v>2150.0813661374477</v>
      </c>
      <c r="T52" s="105">
        <v>0</v>
      </c>
      <c r="U52" s="105">
        <v>0</v>
      </c>
      <c r="V52" s="105">
        <v>8550</v>
      </c>
      <c r="W52" s="105">
        <v>2645.0641266870762</v>
      </c>
      <c r="X52" s="105">
        <v>0</v>
      </c>
      <c r="Y52" s="105">
        <v>0</v>
      </c>
      <c r="Z52" s="105">
        <v>10150</v>
      </c>
      <c r="AA52" s="105">
        <v>3140.0468872367042</v>
      </c>
      <c r="AB52" s="105">
        <v>0</v>
      </c>
      <c r="AC52" s="105">
        <v>0</v>
      </c>
      <c r="AD52" s="105">
        <v>10750</v>
      </c>
      <c r="AE52" s="105">
        <v>3325.6654224428148</v>
      </c>
      <c r="AF52" s="105">
        <v>0</v>
      </c>
      <c r="AG52" s="105">
        <v>0</v>
      </c>
      <c r="AH52" s="105">
        <v>11072.5</v>
      </c>
      <c r="AI52" s="105">
        <v>3425.4353851160995</v>
      </c>
      <c r="AJ52" s="105">
        <v>0</v>
      </c>
      <c r="AK52" s="105">
        <v>0</v>
      </c>
      <c r="AL52" s="105">
        <v>11404.675000000001</v>
      </c>
      <c r="AM52" s="105">
        <v>3528.1984466695826</v>
      </c>
      <c r="AN52" s="105">
        <v>0</v>
      </c>
      <c r="AO52" s="105">
        <v>0</v>
      </c>
      <c r="AP52" s="23"/>
      <c r="AQ52" s="106">
        <f t="shared" si="1"/>
        <v>85275.193042686718</v>
      </c>
    </row>
    <row r="53" spans="2:43" ht="21.6" customHeight="1" x14ac:dyDescent="0.25">
      <c r="B53" s="58" t="s">
        <v>7</v>
      </c>
      <c r="C53" s="43" t="s">
        <v>187</v>
      </c>
      <c r="D53" s="33"/>
      <c r="E53" s="21" t="s">
        <v>156</v>
      </c>
      <c r="F53" s="21" t="s">
        <v>156</v>
      </c>
      <c r="G53" s="21">
        <v>2017</v>
      </c>
      <c r="H53" s="21" t="s">
        <v>82</v>
      </c>
      <c r="I53" s="21" t="s">
        <v>83</v>
      </c>
      <c r="J53" s="21" t="s">
        <v>183</v>
      </c>
      <c r="K53" s="21" t="s">
        <v>83</v>
      </c>
      <c r="L53" s="21"/>
      <c r="M53" s="21"/>
      <c r="N53" s="105">
        <v>198.22705999999999</v>
      </c>
      <c r="O53" s="105">
        <v>198.22705999999999</v>
      </c>
      <c r="P53" s="105">
        <v>6196.5383700000002</v>
      </c>
      <c r="Q53" s="105">
        <v>6196.5383700000002</v>
      </c>
      <c r="R53" s="105">
        <v>898.81123000000002</v>
      </c>
      <c r="S53" s="105">
        <v>898.81123000000002</v>
      </c>
      <c r="T53" s="105">
        <v>12667.29197</v>
      </c>
      <c r="U53" s="105">
        <v>12667.29197</v>
      </c>
      <c r="V53" s="105">
        <v>14.031980000000001</v>
      </c>
      <c r="W53" s="105">
        <v>14.031980000000001</v>
      </c>
      <c r="X53" s="105">
        <v>13969.784229999999</v>
      </c>
      <c r="Y53" s="105">
        <v>13969.784229999999</v>
      </c>
      <c r="Z53" s="105">
        <v>3.5106000000000002</v>
      </c>
      <c r="AA53" s="105">
        <v>3.5106000000000002</v>
      </c>
      <c r="AB53" s="105">
        <v>18744.056</v>
      </c>
      <c r="AC53" s="105">
        <v>18744.056</v>
      </c>
      <c r="AD53" s="105">
        <v>0</v>
      </c>
      <c r="AE53" s="105">
        <v>0</v>
      </c>
      <c r="AF53" s="105">
        <v>15324.18</v>
      </c>
      <c r="AG53" s="105">
        <v>15324.18</v>
      </c>
      <c r="AH53" s="105">
        <v>0</v>
      </c>
      <c r="AI53" s="105">
        <v>0</v>
      </c>
      <c r="AJ53" s="105">
        <v>15783.9054</v>
      </c>
      <c r="AK53" s="105">
        <v>15783.9054</v>
      </c>
      <c r="AL53" s="105">
        <v>0</v>
      </c>
      <c r="AM53" s="105">
        <v>0</v>
      </c>
      <c r="AN53" s="105">
        <v>16257.422562</v>
      </c>
      <c r="AO53" s="105">
        <v>16257.422562</v>
      </c>
      <c r="AP53" s="23"/>
      <c r="AQ53" s="106">
        <f t="shared" si="1"/>
        <v>200115.51880399993</v>
      </c>
    </row>
    <row r="54" spans="2:43" ht="21.6" customHeight="1" x14ac:dyDescent="0.25">
      <c r="B54" s="58" t="s">
        <v>7</v>
      </c>
      <c r="C54" s="43" t="s">
        <v>190</v>
      </c>
      <c r="D54" s="33"/>
      <c r="E54" s="21" t="s">
        <v>156</v>
      </c>
      <c r="F54" s="21" t="s">
        <v>156</v>
      </c>
      <c r="G54" s="21">
        <v>2015</v>
      </c>
      <c r="H54" s="21" t="s">
        <v>82</v>
      </c>
      <c r="I54" s="21" t="s">
        <v>83</v>
      </c>
      <c r="J54" s="21" t="s">
        <v>183</v>
      </c>
      <c r="K54" s="21" t="s">
        <v>83</v>
      </c>
      <c r="L54" s="21"/>
      <c r="M54" s="21"/>
      <c r="N54" s="105">
        <v>0</v>
      </c>
      <c r="O54" s="105">
        <v>0</v>
      </c>
      <c r="P54" s="105">
        <v>85.825919999999996</v>
      </c>
      <c r="Q54" s="105">
        <v>85.825919999999996</v>
      </c>
      <c r="R54" s="105">
        <v>0</v>
      </c>
      <c r="S54" s="105">
        <v>0</v>
      </c>
      <c r="T54" s="105">
        <v>93.186949999999996</v>
      </c>
      <c r="U54" s="105">
        <v>93.186949999999996</v>
      </c>
      <c r="V54" s="105">
        <v>0</v>
      </c>
      <c r="W54" s="105">
        <v>0</v>
      </c>
      <c r="X54" s="105">
        <v>134.15189000000001</v>
      </c>
      <c r="Y54" s="105">
        <v>134.15189000000001</v>
      </c>
      <c r="Z54" s="105">
        <v>0</v>
      </c>
      <c r="AA54" s="105">
        <v>0</v>
      </c>
      <c r="AB54" s="105">
        <v>132.17865</v>
      </c>
      <c r="AC54" s="105">
        <v>132.17865</v>
      </c>
      <c r="AD54" s="105">
        <v>0</v>
      </c>
      <c r="AE54" s="105">
        <v>0</v>
      </c>
      <c r="AF54" s="105">
        <v>150.47255999999999</v>
      </c>
      <c r="AG54" s="105">
        <v>150.47255999999999</v>
      </c>
      <c r="AH54" s="105">
        <v>0</v>
      </c>
      <c r="AI54" s="105">
        <v>0</v>
      </c>
      <c r="AJ54" s="105">
        <v>154.98673679999999</v>
      </c>
      <c r="AK54" s="105">
        <v>154.98673679999999</v>
      </c>
      <c r="AL54" s="105">
        <v>0</v>
      </c>
      <c r="AM54" s="105">
        <v>0</v>
      </c>
      <c r="AN54" s="105">
        <v>159.63633890399998</v>
      </c>
      <c r="AO54" s="105">
        <v>159.63633890399998</v>
      </c>
      <c r="AP54" s="23"/>
      <c r="AQ54" s="106">
        <f t="shared" si="1"/>
        <v>1820.878091408</v>
      </c>
    </row>
    <row r="55" spans="2:43" ht="21.6" customHeight="1" x14ac:dyDescent="0.25">
      <c r="B55" s="58" t="s">
        <v>191</v>
      </c>
      <c r="C55" s="43" t="s">
        <v>197</v>
      </c>
      <c r="D55" s="33"/>
      <c r="E55" s="21" t="s">
        <v>194</v>
      </c>
      <c r="F55" s="21"/>
      <c r="G55" s="21" t="s">
        <v>81</v>
      </c>
      <c r="H55" s="21" t="s">
        <v>160</v>
      </c>
      <c r="I55" s="21" t="s">
        <v>83</v>
      </c>
      <c r="J55" s="21" t="s">
        <v>195</v>
      </c>
      <c r="K55" s="21" t="s">
        <v>198</v>
      </c>
      <c r="L55" s="21"/>
      <c r="M55" s="21"/>
      <c r="N55" s="105">
        <v>0</v>
      </c>
      <c r="O55" s="105">
        <v>0</v>
      </c>
      <c r="P55" s="105">
        <v>811978.09149999078</v>
      </c>
      <c r="Q55" s="105">
        <v>625072.1894297048</v>
      </c>
      <c r="R55" s="105">
        <v>0</v>
      </c>
      <c r="S55" s="105">
        <v>0</v>
      </c>
      <c r="T55" s="105">
        <v>1110306.8251799957</v>
      </c>
      <c r="U55" s="105">
        <v>757404.71329590108</v>
      </c>
      <c r="V55" s="105">
        <v>0</v>
      </c>
      <c r="W55" s="105">
        <v>0</v>
      </c>
      <c r="X55" s="105">
        <v>1371367.3730399967</v>
      </c>
      <c r="Y55" s="105">
        <v>1043531.6168983834</v>
      </c>
      <c r="Z55" s="105">
        <v>0</v>
      </c>
      <c r="AA55" s="105">
        <v>0</v>
      </c>
      <c r="AB55" s="105">
        <v>1330439.6904900377</v>
      </c>
      <c r="AC55" s="105">
        <v>992889.15181145503</v>
      </c>
      <c r="AD55" s="105">
        <v>0</v>
      </c>
      <c r="AE55" s="105">
        <v>0</v>
      </c>
      <c r="AF55" s="105">
        <v>795246</v>
      </c>
      <c r="AG55" s="105">
        <v>432220.43408319482</v>
      </c>
      <c r="AH55" s="105">
        <v>0</v>
      </c>
      <c r="AI55" s="105">
        <v>0</v>
      </c>
      <c r="AJ55" s="105">
        <v>792337.92846827814</v>
      </c>
      <c r="AK55" s="105">
        <v>430639.88172608038</v>
      </c>
      <c r="AL55" s="105">
        <v>0</v>
      </c>
      <c r="AM55" s="105">
        <v>0</v>
      </c>
      <c r="AN55" s="105">
        <v>754559.87253038096</v>
      </c>
      <c r="AO55" s="105">
        <v>410107.30723177659</v>
      </c>
      <c r="AP55" s="23"/>
      <c r="AQ55" s="106">
        <f t="shared" si="1"/>
        <v>11658101.075685177</v>
      </c>
    </row>
    <row r="56" spans="2:43" ht="21.6" customHeight="1" x14ac:dyDescent="0.25">
      <c r="B56" s="58" t="s">
        <v>191</v>
      </c>
      <c r="C56" s="43" t="s">
        <v>199</v>
      </c>
      <c r="D56" s="33"/>
      <c r="E56" s="21" t="s">
        <v>194</v>
      </c>
      <c r="F56" s="21"/>
      <c r="G56" s="21" t="s">
        <v>200</v>
      </c>
      <c r="H56" s="21" t="s">
        <v>201</v>
      </c>
      <c r="I56" s="21" t="s">
        <v>202</v>
      </c>
      <c r="J56" s="21" t="s">
        <v>203</v>
      </c>
      <c r="K56" s="21" t="s">
        <v>204</v>
      </c>
      <c r="L56" s="21"/>
      <c r="M56" s="21"/>
      <c r="N56" s="105">
        <v>0</v>
      </c>
      <c r="O56" s="105">
        <v>0</v>
      </c>
      <c r="P56" s="105">
        <v>2224.6</v>
      </c>
      <c r="Q56" s="105">
        <v>2224.6</v>
      </c>
      <c r="R56" s="105">
        <v>0</v>
      </c>
      <c r="S56" s="105">
        <v>0</v>
      </c>
      <c r="T56" s="105">
        <v>23.268509999999999</v>
      </c>
      <c r="U56" s="105">
        <v>23.268509999999999</v>
      </c>
      <c r="V56" s="105">
        <v>0</v>
      </c>
      <c r="W56" s="105">
        <v>0</v>
      </c>
      <c r="X56" s="105">
        <v>2921.5027300000002</v>
      </c>
      <c r="Y56" s="105">
        <v>2921.5027300000002</v>
      </c>
      <c r="Z56" s="105">
        <v>0</v>
      </c>
      <c r="AA56" s="105">
        <v>0</v>
      </c>
      <c r="AB56" s="105">
        <v>2580.7539100000004</v>
      </c>
      <c r="AC56" s="105">
        <v>2580.7539100000004</v>
      </c>
      <c r="AD56" s="105">
        <v>0</v>
      </c>
      <c r="AE56" s="105">
        <v>0</v>
      </c>
      <c r="AF56" s="105">
        <v>3356.6698200000001</v>
      </c>
      <c r="AG56" s="105">
        <v>3356.6698200000001</v>
      </c>
      <c r="AH56" s="105">
        <v>0</v>
      </c>
      <c r="AI56" s="105">
        <v>0</v>
      </c>
      <c r="AJ56" s="105">
        <v>3457.3699145999999</v>
      </c>
      <c r="AK56" s="105">
        <v>3457.3699145999999</v>
      </c>
      <c r="AL56" s="105">
        <v>0</v>
      </c>
      <c r="AM56" s="105">
        <v>0</v>
      </c>
      <c r="AN56" s="105">
        <v>3561.0910120380004</v>
      </c>
      <c r="AO56" s="105">
        <v>3561.0910120380004</v>
      </c>
      <c r="AP56" s="23"/>
      <c r="AQ56" s="106">
        <f t="shared" si="1"/>
        <v>36250.511793275997</v>
      </c>
    </row>
    <row r="57" spans="2:43" ht="21.6" customHeight="1" x14ac:dyDescent="0.25">
      <c r="B57" s="58" t="s">
        <v>191</v>
      </c>
      <c r="C57" s="43" t="s">
        <v>209</v>
      </c>
      <c r="D57" s="33"/>
      <c r="E57" s="21" t="s">
        <v>194</v>
      </c>
      <c r="F57" s="21"/>
      <c r="G57" s="21" t="s">
        <v>81</v>
      </c>
      <c r="H57" s="21" t="s">
        <v>160</v>
      </c>
      <c r="I57" s="21" t="s">
        <v>83</v>
      </c>
      <c r="J57" s="21" t="s">
        <v>195</v>
      </c>
      <c r="K57" s="21" t="s">
        <v>210</v>
      </c>
      <c r="L57" s="21"/>
      <c r="M57" s="21"/>
      <c r="N57" s="105">
        <v>0</v>
      </c>
      <c r="O57" s="105">
        <v>0</v>
      </c>
      <c r="P57" s="105">
        <v>69731.571050000159</v>
      </c>
      <c r="Q57" s="105">
        <v>68849.936239064991</v>
      </c>
      <c r="R57" s="105">
        <v>0</v>
      </c>
      <c r="S57" s="105">
        <v>0</v>
      </c>
      <c r="T57" s="105">
        <v>95658.115110000028</v>
      </c>
      <c r="U57" s="105">
        <v>94318.265372821988</v>
      </c>
      <c r="V57" s="105">
        <v>0</v>
      </c>
      <c r="W57" s="105">
        <v>0</v>
      </c>
      <c r="X57" s="105">
        <v>61215.175059999965</v>
      </c>
      <c r="Y57" s="105">
        <v>60129.923633052</v>
      </c>
      <c r="Z57" s="105">
        <v>0</v>
      </c>
      <c r="AA57" s="105">
        <v>0</v>
      </c>
      <c r="AB57" s="105">
        <v>160447.3518699999</v>
      </c>
      <c r="AC57" s="105">
        <v>158128.17681521905</v>
      </c>
      <c r="AD57" s="105">
        <v>0</v>
      </c>
      <c r="AE57" s="105">
        <v>0</v>
      </c>
      <c r="AF57" s="105">
        <v>80400</v>
      </c>
      <c r="AG57" s="105">
        <v>79889.933840304191</v>
      </c>
      <c r="AH57" s="105">
        <v>0</v>
      </c>
      <c r="AI57" s="105">
        <v>0</v>
      </c>
      <c r="AJ57" s="105">
        <v>102581.80067077592</v>
      </c>
      <c r="AK57" s="105">
        <v>101931.01080606418</v>
      </c>
      <c r="AL57" s="105">
        <v>0</v>
      </c>
      <c r="AM57" s="105">
        <v>0</v>
      </c>
      <c r="AN57" s="105">
        <v>97690.780230239296</v>
      </c>
      <c r="AO57" s="105">
        <v>97071.019519919326</v>
      </c>
      <c r="AP57" s="23"/>
      <c r="AQ57" s="106">
        <f t="shared" si="1"/>
        <v>1328043.0602174609</v>
      </c>
    </row>
    <row r="58" spans="2:43" ht="21.6" customHeight="1" x14ac:dyDescent="0.25">
      <c r="B58" s="58" t="s">
        <v>191</v>
      </c>
      <c r="C58" s="43" t="s">
        <v>219</v>
      </c>
      <c r="D58" s="33"/>
      <c r="E58" s="21" t="s">
        <v>194</v>
      </c>
      <c r="F58" s="21"/>
      <c r="G58" s="21" t="s">
        <v>83</v>
      </c>
      <c r="H58" s="21" t="s">
        <v>83</v>
      </c>
      <c r="I58" s="21" t="s">
        <v>83</v>
      </c>
      <c r="J58" s="21" t="s">
        <v>83</v>
      </c>
      <c r="K58" s="21" t="s">
        <v>83</v>
      </c>
      <c r="L58" s="21" t="s">
        <v>220</v>
      </c>
      <c r="M58" s="21"/>
      <c r="N58" s="105">
        <v>0</v>
      </c>
      <c r="O58" s="105">
        <v>0</v>
      </c>
      <c r="P58" s="105">
        <v>0</v>
      </c>
      <c r="Q58" s="105">
        <v>0</v>
      </c>
      <c r="R58" s="105">
        <v>0</v>
      </c>
      <c r="S58" s="105">
        <v>0</v>
      </c>
      <c r="T58" s="105">
        <v>0</v>
      </c>
      <c r="U58" s="105">
        <v>0</v>
      </c>
      <c r="V58" s="105">
        <v>0</v>
      </c>
      <c r="W58" s="105">
        <v>0</v>
      </c>
      <c r="X58" s="105">
        <v>0</v>
      </c>
      <c r="Y58" s="105">
        <v>0</v>
      </c>
      <c r="Z58" s="105">
        <v>0</v>
      </c>
      <c r="AA58" s="105">
        <v>0</v>
      </c>
      <c r="AB58" s="105">
        <v>0</v>
      </c>
      <c r="AC58" s="105">
        <v>0</v>
      </c>
      <c r="AD58" s="105">
        <v>0</v>
      </c>
      <c r="AE58" s="105">
        <v>0</v>
      </c>
      <c r="AF58" s="105">
        <v>0</v>
      </c>
      <c r="AG58" s="105">
        <v>0</v>
      </c>
      <c r="AH58" s="105">
        <v>0</v>
      </c>
      <c r="AI58" s="105">
        <v>0</v>
      </c>
      <c r="AJ58" s="105">
        <v>0</v>
      </c>
      <c r="AK58" s="105">
        <v>0</v>
      </c>
      <c r="AL58" s="105">
        <v>0</v>
      </c>
      <c r="AM58" s="105">
        <v>0</v>
      </c>
      <c r="AN58" s="105">
        <v>0</v>
      </c>
      <c r="AO58" s="105">
        <v>0</v>
      </c>
      <c r="AP58" s="23"/>
      <c r="AQ58" s="106">
        <f t="shared" si="1"/>
        <v>0</v>
      </c>
    </row>
    <row r="59" spans="2:43" ht="21.6" customHeight="1" x14ac:dyDescent="0.25">
      <c r="B59" s="58" t="s">
        <v>191</v>
      </c>
      <c r="C59" s="43" t="s">
        <v>221</v>
      </c>
      <c r="D59" s="33"/>
      <c r="E59" s="21" t="s">
        <v>194</v>
      </c>
      <c r="F59" s="21"/>
      <c r="G59" s="21" t="s">
        <v>81</v>
      </c>
      <c r="H59" s="21" t="s">
        <v>119</v>
      </c>
      <c r="I59" s="21" t="s">
        <v>83</v>
      </c>
      <c r="J59" s="21" t="s">
        <v>195</v>
      </c>
      <c r="K59" s="21" t="s">
        <v>222</v>
      </c>
      <c r="L59" s="21"/>
      <c r="M59" s="21"/>
      <c r="N59" s="105">
        <v>0</v>
      </c>
      <c r="O59" s="105">
        <v>0</v>
      </c>
      <c r="P59" s="105">
        <v>10156.145</v>
      </c>
      <c r="Q59" s="105">
        <v>3087.6116376787591</v>
      </c>
      <c r="R59" s="105">
        <v>0</v>
      </c>
      <c r="S59" s="105">
        <v>0</v>
      </c>
      <c r="T59" s="105">
        <v>13935.692999999999</v>
      </c>
      <c r="U59" s="105">
        <v>4236.6476538015568</v>
      </c>
      <c r="V59" s="105">
        <v>0</v>
      </c>
      <c r="W59" s="105">
        <v>0</v>
      </c>
      <c r="X59" s="105">
        <v>14566.504000000001</v>
      </c>
      <c r="Y59" s="105">
        <v>14566.504000000001</v>
      </c>
      <c r="Z59" s="105">
        <v>0</v>
      </c>
      <c r="AA59" s="105">
        <v>0</v>
      </c>
      <c r="AB59" s="105">
        <v>10557.411</v>
      </c>
      <c r="AC59" s="105">
        <v>10557.411</v>
      </c>
      <c r="AD59" s="105">
        <v>0</v>
      </c>
      <c r="AE59" s="105">
        <v>0</v>
      </c>
      <c r="AF59" s="105">
        <v>12837.958000000001</v>
      </c>
      <c r="AG59" s="105">
        <v>12837.958000000001</v>
      </c>
      <c r="AH59" s="105">
        <v>0</v>
      </c>
      <c r="AI59" s="105">
        <v>0</v>
      </c>
      <c r="AJ59" s="105">
        <v>12680</v>
      </c>
      <c r="AK59" s="105">
        <v>12680</v>
      </c>
      <c r="AL59" s="105">
        <v>0</v>
      </c>
      <c r="AM59" s="105">
        <v>0</v>
      </c>
      <c r="AN59" s="105">
        <v>12680</v>
      </c>
      <c r="AO59" s="105">
        <v>12680</v>
      </c>
      <c r="AP59" s="23"/>
      <c r="AQ59" s="106">
        <f t="shared" si="1"/>
        <v>158059.8432914803</v>
      </c>
    </row>
    <row r="60" spans="2:43" ht="21.6" customHeight="1" x14ac:dyDescent="0.25">
      <c r="B60" s="58" t="s">
        <v>191</v>
      </c>
      <c r="C60" s="43" t="s">
        <v>223</v>
      </c>
      <c r="D60" s="33"/>
      <c r="E60" s="21" t="s">
        <v>194</v>
      </c>
      <c r="F60" s="21"/>
      <c r="G60" s="21" t="s">
        <v>81</v>
      </c>
      <c r="H60" s="21" t="s">
        <v>160</v>
      </c>
      <c r="I60" s="21" t="s">
        <v>83</v>
      </c>
      <c r="J60" s="21" t="s">
        <v>195</v>
      </c>
      <c r="K60" s="21" t="s">
        <v>224</v>
      </c>
      <c r="L60" s="21"/>
      <c r="M60" s="21"/>
      <c r="N60" s="105">
        <v>0</v>
      </c>
      <c r="O60" s="105">
        <v>0</v>
      </c>
      <c r="P60" s="105">
        <v>3427.6905899999965</v>
      </c>
      <c r="Q60" s="105">
        <v>1828.2037089880002</v>
      </c>
      <c r="R60" s="105">
        <v>0</v>
      </c>
      <c r="S60" s="105">
        <v>0</v>
      </c>
      <c r="T60" s="105">
        <v>5047.0188399999979</v>
      </c>
      <c r="U60" s="105">
        <v>2735.8267267290003</v>
      </c>
      <c r="V60" s="105">
        <v>0</v>
      </c>
      <c r="W60" s="105">
        <v>0</v>
      </c>
      <c r="X60" s="105">
        <v>8803.9259600000041</v>
      </c>
      <c r="Y60" s="105">
        <v>5460.5050951350013</v>
      </c>
      <c r="Z60" s="105">
        <v>0</v>
      </c>
      <c r="AA60" s="105">
        <v>0</v>
      </c>
      <c r="AB60" s="105">
        <v>11314.54789</v>
      </c>
      <c r="AC60" s="105">
        <v>6545.4195096550029</v>
      </c>
      <c r="AD60" s="105">
        <v>0</v>
      </c>
      <c r="AE60" s="105">
        <v>0</v>
      </c>
      <c r="AF60" s="105">
        <v>13000</v>
      </c>
      <c r="AG60" s="105">
        <v>7577.6</v>
      </c>
      <c r="AH60" s="105">
        <v>0</v>
      </c>
      <c r="AI60" s="105">
        <v>0</v>
      </c>
      <c r="AJ60" s="105">
        <v>12676.458257795504</v>
      </c>
      <c r="AK60" s="105">
        <v>7389.0100072516325</v>
      </c>
      <c r="AL60" s="105">
        <v>0</v>
      </c>
      <c r="AM60" s="105">
        <v>0</v>
      </c>
      <c r="AN60" s="105">
        <v>12072.054591189268</v>
      </c>
      <c r="AO60" s="105">
        <v>7036.7077592458318</v>
      </c>
      <c r="AP60" s="23"/>
      <c r="AQ60" s="106">
        <f t="shared" si="1"/>
        <v>104914.96893598925</v>
      </c>
    </row>
    <row r="61" spans="2:43" ht="21.6" customHeight="1" x14ac:dyDescent="0.25">
      <c r="B61" s="58" t="s">
        <v>191</v>
      </c>
      <c r="C61" s="43" t="s">
        <v>225</v>
      </c>
      <c r="D61" s="33"/>
      <c r="E61" s="21" t="s">
        <v>156</v>
      </c>
      <c r="F61" s="21" t="s">
        <v>156</v>
      </c>
      <c r="G61" s="21">
        <v>2021</v>
      </c>
      <c r="H61" s="21" t="s">
        <v>160</v>
      </c>
      <c r="I61" s="21" t="s">
        <v>83</v>
      </c>
      <c r="J61" s="21" t="s">
        <v>83</v>
      </c>
      <c r="K61" s="21" t="s">
        <v>83</v>
      </c>
      <c r="L61" s="21"/>
      <c r="M61" s="21"/>
      <c r="N61" s="105">
        <v>0</v>
      </c>
      <c r="O61" s="105">
        <v>0</v>
      </c>
      <c r="P61" s="105">
        <v>0</v>
      </c>
      <c r="Q61" s="105">
        <v>0</v>
      </c>
      <c r="R61" s="105">
        <v>0</v>
      </c>
      <c r="S61" s="105">
        <v>0</v>
      </c>
      <c r="T61" s="105">
        <v>0</v>
      </c>
      <c r="U61" s="105">
        <v>0</v>
      </c>
      <c r="V61" s="105">
        <v>0</v>
      </c>
      <c r="W61" s="105">
        <v>0</v>
      </c>
      <c r="X61" s="105">
        <v>8962.0837400000055</v>
      </c>
      <c r="Y61" s="105">
        <v>7868.0096345810007</v>
      </c>
      <c r="Z61" s="105">
        <v>0</v>
      </c>
      <c r="AA61" s="105">
        <v>0</v>
      </c>
      <c r="AB61" s="105">
        <v>16932.715460000021</v>
      </c>
      <c r="AC61" s="105">
        <v>16614.225014208991</v>
      </c>
      <c r="AD61" s="105">
        <v>0</v>
      </c>
      <c r="AE61" s="105">
        <v>0</v>
      </c>
      <c r="AF61" s="105">
        <v>38798</v>
      </c>
      <c r="AG61" s="105">
        <v>38798</v>
      </c>
      <c r="AH61" s="105">
        <v>0</v>
      </c>
      <c r="AI61" s="105">
        <v>0</v>
      </c>
      <c r="AJ61" s="105">
        <v>17552.019126178391</v>
      </c>
      <c r="AK61" s="105">
        <v>17552.019126178391</v>
      </c>
      <c r="AL61" s="105">
        <v>0</v>
      </c>
      <c r="AM61" s="105">
        <v>0</v>
      </c>
      <c r="AN61" s="105">
        <v>16715.152510877448</v>
      </c>
      <c r="AO61" s="105">
        <v>16715.152510877448</v>
      </c>
      <c r="AP61" s="23"/>
      <c r="AQ61" s="106">
        <f t="shared" si="1"/>
        <v>196507.37712290167</v>
      </c>
    </row>
    <row r="62" spans="2:43" ht="21.6" customHeight="1" x14ac:dyDescent="0.25">
      <c r="B62" s="58" t="s">
        <v>191</v>
      </c>
      <c r="C62" s="33" t="s">
        <v>174</v>
      </c>
      <c r="D62" s="33"/>
      <c r="E62" s="21" t="s">
        <v>156</v>
      </c>
      <c r="F62" s="21" t="s">
        <v>156</v>
      </c>
      <c r="G62" s="21" t="s">
        <v>83</v>
      </c>
      <c r="H62" s="21" t="s">
        <v>83</v>
      </c>
      <c r="I62" s="21" t="s">
        <v>83</v>
      </c>
      <c r="J62" s="21" t="s">
        <v>83</v>
      </c>
      <c r="K62" s="21" t="s">
        <v>83</v>
      </c>
      <c r="L62" s="21" t="s">
        <v>220</v>
      </c>
      <c r="M62" s="21"/>
      <c r="N62" s="105">
        <v>0</v>
      </c>
      <c r="O62" s="105">
        <v>0</v>
      </c>
      <c r="P62" s="105">
        <v>0</v>
      </c>
      <c r="Q62" s="105">
        <v>0</v>
      </c>
      <c r="R62" s="105">
        <v>0</v>
      </c>
      <c r="S62" s="105">
        <v>0</v>
      </c>
      <c r="T62" s="105">
        <v>0</v>
      </c>
      <c r="U62" s="105">
        <v>0</v>
      </c>
      <c r="V62" s="105">
        <v>0</v>
      </c>
      <c r="W62" s="105">
        <v>0</v>
      </c>
      <c r="X62" s="105">
        <v>0</v>
      </c>
      <c r="Y62" s="105">
        <v>0</v>
      </c>
      <c r="Z62" s="105">
        <v>0</v>
      </c>
      <c r="AA62" s="105">
        <v>0</v>
      </c>
      <c r="AB62" s="105">
        <v>0</v>
      </c>
      <c r="AC62" s="105">
        <v>0</v>
      </c>
      <c r="AD62" s="105">
        <v>0</v>
      </c>
      <c r="AE62" s="105">
        <v>0</v>
      </c>
      <c r="AF62" s="105">
        <v>0</v>
      </c>
      <c r="AG62" s="105">
        <v>0</v>
      </c>
      <c r="AH62" s="105">
        <v>0</v>
      </c>
      <c r="AI62" s="105">
        <v>0</v>
      </c>
      <c r="AJ62" s="105">
        <v>0</v>
      </c>
      <c r="AK62" s="105">
        <v>0</v>
      </c>
      <c r="AL62" s="105">
        <v>0</v>
      </c>
      <c r="AM62" s="105">
        <v>0</v>
      </c>
      <c r="AN62" s="105">
        <v>0</v>
      </c>
      <c r="AO62" s="105">
        <v>0</v>
      </c>
      <c r="AP62" s="23"/>
      <c r="AQ62" s="106">
        <f t="shared" si="1"/>
        <v>0</v>
      </c>
    </row>
    <row r="63" spans="2:43" ht="21.6" customHeight="1" x14ac:dyDescent="0.25">
      <c r="B63" s="58" t="s">
        <v>11</v>
      </c>
      <c r="C63" s="33" t="s">
        <v>11</v>
      </c>
      <c r="D63" s="33"/>
      <c r="E63" s="21" t="s">
        <v>156</v>
      </c>
      <c r="F63" s="21" t="s">
        <v>229</v>
      </c>
      <c r="G63" s="21" t="s">
        <v>83</v>
      </c>
      <c r="H63" s="21" t="s">
        <v>83</v>
      </c>
      <c r="I63" s="21" t="s">
        <v>83</v>
      </c>
      <c r="J63" s="21" t="s">
        <v>83</v>
      </c>
      <c r="K63" s="21" t="s">
        <v>83</v>
      </c>
      <c r="L63" s="21" t="s">
        <v>230</v>
      </c>
      <c r="M63" s="21"/>
      <c r="N63" s="105" t="s">
        <v>83</v>
      </c>
      <c r="O63" s="105" t="s">
        <v>83</v>
      </c>
      <c r="P63" s="105" t="s">
        <v>83</v>
      </c>
      <c r="Q63" s="105" t="s">
        <v>83</v>
      </c>
      <c r="R63" s="105" t="s">
        <v>83</v>
      </c>
      <c r="S63" s="105" t="s">
        <v>83</v>
      </c>
      <c r="T63" s="105" t="s">
        <v>83</v>
      </c>
      <c r="U63" s="105" t="s">
        <v>83</v>
      </c>
      <c r="V63" s="105" t="s">
        <v>83</v>
      </c>
      <c r="W63" s="105" t="s">
        <v>83</v>
      </c>
      <c r="X63" s="105" t="s">
        <v>83</v>
      </c>
      <c r="Y63" s="105" t="s">
        <v>83</v>
      </c>
      <c r="Z63" s="105" t="s">
        <v>83</v>
      </c>
      <c r="AA63" s="105" t="s">
        <v>83</v>
      </c>
      <c r="AB63" s="105" t="s">
        <v>83</v>
      </c>
      <c r="AC63" s="105" t="s">
        <v>83</v>
      </c>
      <c r="AD63" s="105" t="s">
        <v>83</v>
      </c>
      <c r="AE63" s="105" t="s">
        <v>83</v>
      </c>
      <c r="AF63" s="105" t="s">
        <v>83</v>
      </c>
      <c r="AG63" s="105" t="s">
        <v>83</v>
      </c>
      <c r="AH63" s="105" t="s">
        <v>83</v>
      </c>
      <c r="AI63" s="105" t="s">
        <v>83</v>
      </c>
      <c r="AJ63" s="105" t="s">
        <v>83</v>
      </c>
      <c r="AK63" s="105" t="s">
        <v>83</v>
      </c>
      <c r="AL63" s="105" t="s">
        <v>83</v>
      </c>
      <c r="AM63" s="105" t="s">
        <v>83</v>
      </c>
      <c r="AN63" s="105" t="s">
        <v>83</v>
      </c>
      <c r="AO63" s="105" t="s">
        <v>83</v>
      </c>
      <c r="AP63" s="23"/>
      <c r="AQ63" s="106">
        <f t="shared" si="1"/>
        <v>0</v>
      </c>
    </row>
    <row r="64" spans="2:43" ht="21.6" customHeight="1" x14ac:dyDescent="0.25">
      <c r="B64" s="58" t="s">
        <v>237</v>
      </c>
      <c r="C64" s="33" t="s">
        <v>10</v>
      </c>
      <c r="E64" s="21" t="s">
        <v>156</v>
      </c>
      <c r="F64" s="21" t="s">
        <v>156</v>
      </c>
      <c r="G64" s="21" t="s">
        <v>238</v>
      </c>
      <c r="H64" s="21" t="s">
        <v>239</v>
      </c>
      <c r="I64" s="21" t="s">
        <v>83</v>
      </c>
      <c r="J64" s="21" t="s">
        <v>238</v>
      </c>
      <c r="K64" s="21" t="s">
        <v>238</v>
      </c>
      <c r="L64" s="21"/>
      <c r="M64" s="21"/>
      <c r="N64" s="105">
        <v>52135.364909999997</v>
      </c>
      <c r="O64" s="105">
        <v>52135.364909999997</v>
      </c>
      <c r="P64" s="105">
        <v>61760.751600000003</v>
      </c>
      <c r="Q64" s="105">
        <v>61760.751600000003</v>
      </c>
      <c r="R64" s="105">
        <v>88804.607899999988</v>
      </c>
      <c r="S64" s="105">
        <v>88804.607899999988</v>
      </c>
      <c r="T64" s="105">
        <v>71245.058439999993</v>
      </c>
      <c r="U64" s="105">
        <v>71245.058439999993</v>
      </c>
      <c r="V64" s="105">
        <v>113582.47692000002</v>
      </c>
      <c r="W64" s="105">
        <v>113582.47692000002</v>
      </c>
      <c r="X64" s="105">
        <v>120538.96246999998</v>
      </c>
      <c r="Y64" s="105">
        <v>120538.96246999998</v>
      </c>
      <c r="Z64" s="105">
        <v>89732.472399999999</v>
      </c>
      <c r="AA64" s="105">
        <v>89732.472399999999</v>
      </c>
      <c r="AB64" s="105">
        <v>110720.19854</v>
      </c>
      <c r="AC64" s="105">
        <v>110720.19854</v>
      </c>
      <c r="AD64" s="105">
        <v>109538.42142000001</v>
      </c>
      <c r="AE64" s="105">
        <v>109538.42142000001</v>
      </c>
      <c r="AF64" s="105">
        <v>115625.52271000002</v>
      </c>
      <c r="AG64" s="105">
        <v>115625.52271000002</v>
      </c>
      <c r="AH64" s="105">
        <v>121029.2459587</v>
      </c>
      <c r="AI64" s="105">
        <v>121029.2459587</v>
      </c>
      <c r="AJ64" s="105">
        <v>118420.83203770002</v>
      </c>
      <c r="AK64" s="105">
        <v>118420.83203770002</v>
      </c>
      <c r="AL64" s="105">
        <v>124660.123337461</v>
      </c>
      <c r="AM64" s="105">
        <v>124660.123337461</v>
      </c>
      <c r="AN64" s="105">
        <v>121973.45699883102</v>
      </c>
      <c r="AO64" s="105">
        <v>121973.45699883102</v>
      </c>
      <c r="AP64" s="23"/>
      <c r="AQ64" s="106">
        <f t="shared" si="1"/>
        <v>2839534.9912853846</v>
      </c>
    </row>
    <row r="65" spans="2:43" x14ac:dyDescent="0.25">
      <c r="B65" s="58"/>
      <c r="C65" s="33"/>
      <c r="D65" s="33"/>
      <c r="E65" s="21"/>
      <c r="F65" s="21"/>
      <c r="G65" s="21"/>
      <c r="H65" s="21"/>
      <c r="I65" s="21"/>
      <c r="J65" s="21"/>
      <c r="K65" s="21"/>
      <c r="L65" s="21"/>
      <c r="M65" s="21"/>
    </row>
    <row r="66" spans="2:43" x14ac:dyDescent="0.25">
      <c r="M66" s="3" t="s">
        <v>305</v>
      </c>
      <c r="N66" s="111">
        <f>SUBTOTAL(9,N10:N64)</f>
        <v>1716184.0108699994</v>
      </c>
      <c r="O66" s="111">
        <f t="shared" ref="O66:AQ66" si="2">SUBTOTAL(9,O10:O64)</f>
        <v>941905.09533890279</v>
      </c>
      <c r="P66" s="111">
        <f t="shared" si="2"/>
        <v>2118937.0340047986</v>
      </c>
      <c r="Q66" s="111">
        <f t="shared" si="2"/>
        <v>1495401.8875732396</v>
      </c>
      <c r="R66" s="111">
        <f t="shared" si="2"/>
        <v>1993102.5200200009</v>
      </c>
      <c r="S66" s="111">
        <f t="shared" si="2"/>
        <v>1287406.9915232263</v>
      </c>
      <c r="T66" s="111">
        <f t="shared" si="2"/>
        <v>2294001.3609812339</v>
      </c>
      <c r="U66" s="111">
        <f t="shared" si="2"/>
        <v>1586614.28133642</v>
      </c>
      <c r="V66" s="111">
        <f t="shared" si="2"/>
        <v>2096040.5266800004</v>
      </c>
      <c r="W66" s="111">
        <f t="shared" si="2"/>
        <v>1421002.6236903584</v>
      </c>
      <c r="X66" s="111">
        <f t="shared" si="2"/>
        <v>2624129.2468568105</v>
      </c>
      <c r="Y66" s="111">
        <f t="shared" si="2"/>
        <v>1962592.0638123679</v>
      </c>
      <c r="Z66" s="111">
        <f t="shared" si="2"/>
        <v>2798865.8030439997</v>
      </c>
      <c r="AA66" s="111">
        <f t="shared" si="2"/>
        <v>1901569.9273774698</v>
      </c>
      <c r="AB66" s="111">
        <f t="shared" si="2"/>
        <v>2567448.2070212099</v>
      </c>
      <c r="AC66" s="111">
        <f t="shared" si="2"/>
        <v>1948299.0746287156</v>
      </c>
      <c r="AD66" s="111">
        <f t="shared" si="2"/>
        <v>3050934.5952619324</v>
      </c>
      <c r="AE66" s="111">
        <f t="shared" si="2"/>
        <v>2324538.5412809346</v>
      </c>
      <c r="AF66" s="111">
        <f t="shared" si="2"/>
        <v>2206824.3015830689</v>
      </c>
      <c r="AG66" s="111">
        <f t="shared" si="2"/>
        <v>1492338.5814864689</v>
      </c>
      <c r="AH66" s="111">
        <f t="shared" si="2"/>
        <v>3867233.6199208642</v>
      </c>
      <c r="AI66" s="111">
        <f t="shared" si="2"/>
        <v>3187700.6830032761</v>
      </c>
      <c r="AJ66" s="111">
        <f t="shared" si="2"/>
        <v>2371438.570710564</v>
      </c>
      <c r="AK66" s="111">
        <f t="shared" si="2"/>
        <v>1659869.4237455963</v>
      </c>
      <c r="AL66" s="111">
        <f t="shared" si="2"/>
        <v>4157112.7400735519</v>
      </c>
      <c r="AM66" s="111">
        <f t="shared" si="2"/>
        <v>3472709.4775484367</v>
      </c>
      <c r="AN66" s="111">
        <f t="shared" si="2"/>
        <v>2358234.7922832915</v>
      </c>
      <c r="AO66" s="111">
        <f t="shared" si="2"/>
        <v>1656664.7113427974</v>
      </c>
      <c r="AP66" s="111">
        <f t="shared" si="2"/>
        <v>0</v>
      </c>
      <c r="AQ66" s="111">
        <f t="shared" si="2"/>
        <v>62559100.692999549</v>
      </c>
    </row>
    <row r="67" spans="2:43" x14ac:dyDescent="0.25">
      <c r="B67" s="8" t="s">
        <v>296</v>
      </c>
      <c r="D67" s="3"/>
      <c r="N67" s="52"/>
      <c r="O67" s="52"/>
      <c r="P67" s="52"/>
      <c r="Q67" s="52"/>
      <c r="R67" s="52"/>
      <c r="S67" s="52"/>
      <c r="T67" s="52"/>
      <c r="U67" s="52"/>
      <c r="V67" s="52"/>
      <c r="W67" s="52"/>
      <c r="X67" s="52"/>
      <c r="Y67" s="52"/>
      <c r="Z67" s="52"/>
      <c r="AA67" s="52"/>
      <c r="AB67" s="52"/>
      <c r="AC67" s="52"/>
      <c r="AD67" s="106"/>
      <c r="AE67" s="106"/>
      <c r="AF67" s="106"/>
      <c r="AG67" s="106"/>
      <c r="AH67" s="52"/>
      <c r="AI67" s="52"/>
      <c r="AJ67" s="52"/>
      <c r="AK67" s="52"/>
      <c r="AL67" s="52"/>
      <c r="AM67" s="52"/>
      <c r="AN67" s="52"/>
      <c r="AO67" s="52"/>
    </row>
    <row r="69" spans="2:43" x14ac:dyDescent="0.25">
      <c r="AD69" s="106"/>
      <c r="AE69" s="106"/>
      <c r="AF69" s="106"/>
      <c r="AG69" s="106"/>
    </row>
    <row r="70" spans="2:43" x14ac:dyDescent="0.25">
      <c r="AD70" s="106"/>
      <c r="AE70" s="106"/>
      <c r="AF70" s="106"/>
      <c r="AG70" s="106"/>
    </row>
  </sheetData>
  <autoFilter ref="B9:AQ9" xr:uid="{168F3BF9-9E63-49ED-AE99-585B0F2A381B}"/>
  <mergeCells count="24">
    <mergeCell ref="D4:E4"/>
    <mergeCell ref="N5:AC5"/>
    <mergeCell ref="AD5:AO5"/>
    <mergeCell ref="N7:O7"/>
    <mergeCell ref="P7:Q7"/>
    <mergeCell ref="R7:S7"/>
    <mergeCell ref="T7:U7"/>
    <mergeCell ref="V7:W7"/>
    <mergeCell ref="X7:Y7"/>
    <mergeCell ref="Z7:AA7"/>
    <mergeCell ref="AN7:AO7"/>
    <mergeCell ref="AB7:AC7"/>
    <mergeCell ref="AD7:AE7"/>
    <mergeCell ref="AF7:AG7"/>
    <mergeCell ref="AH7:AI7"/>
    <mergeCell ref="AJ7:AK7"/>
    <mergeCell ref="AL7:AM7"/>
    <mergeCell ref="AL6:AO6"/>
    <mergeCell ref="N6:Q6"/>
    <mergeCell ref="R6:U6"/>
    <mergeCell ref="V6:Y6"/>
    <mergeCell ref="Z6:AC6"/>
    <mergeCell ref="AD6:AG6"/>
    <mergeCell ref="AH6:AK6"/>
  </mergeCells>
  <conditionalFormatting sqref="A1:A1048576">
    <cfRule type="duplicateValues" dxfId="0" priority="1"/>
  </conditionalFormatting>
  <dataValidations count="1">
    <dataValidation type="list" allowBlank="1" showInputMessage="1" showErrorMessage="1" sqref="C66:C75 B66 B68:B75" xr:uid="{18853BBA-5F26-424F-9520-9F73A98CF103}">
      <formula1>#REF!</formula1>
    </dataValidation>
  </dataValidations>
  <pageMargins left="0.7" right="0.7" top="0.75" bottom="0.75" header="0.3" footer="0.3"/>
  <pageSetup paperSize="5" scale="44" fitToHeight="0" orientation="landscape" r:id="rId1"/>
  <headerFooter>
    <oddHeader>&amp;R&amp;F</oddHeader>
  </headerFooter>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D5802-4908-493F-858E-7774C3CAEFDA}">
  <sheetPr>
    <pageSetUpPr fitToPage="1"/>
  </sheetPr>
  <dimension ref="A1:AO73"/>
  <sheetViews>
    <sheetView tabSelected="1" zoomScale="80" zoomScaleNormal="80" zoomScaleSheetLayoutView="70" zoomScalePageLayoutView="85" workbookViewId="0">
      <pane xSplit="12" ySplit="14" topLeftCell="M15" activePane="bottomRight" state="frozen"/>
      <selection activeCell="D11" sqref="D11"/>
      <selection pane="topRight" activeCell="D11" sqref="D11"/>
      <selection pane="bottomLeft" activeCell="D11" sqref="D11"/>
      <selection pane="bottomRight" activeCell="D11" sqref="D11"/>
    </sheetView>
  </sheetViews>
  <sheetFormatPr defaultColWidth="8.7109375" defaultRowHeight="15" outlineLevelCol="1" x14ac:dyDescent="0.25"/>
  <cols>
    <col min="1" max="1" width="48.28515625" style="3" customWidth="1"/>
    <col min="2" max="2" width="51.28515625" style="3" customWidth="1"/>
    <col min="3" max="3" width="49.28515625" style="1" customWidth="1"/>
    <col min="4" max="11" width="23.28515625" style="3" hidden="1" customWidth="1" outlineLevel="1"/>
    <col min="12" max="12" width="23.28515625" style="3" customWidth="1" collapsed="1"/>
    <col min="13" max="13" width="15.28515625" style="34" bestFit="1" customWidth="1"/>
    <col min="14" max="14" width="13.85546875" style="34" bestFit="1" customWidth="1"/>
    <col min="15" max="15" width="15.28515625" style="34" bestFit="1" customWidth="1"/>
    <col min="16" max="16" width="14.85546875" style="34" bestFit="1" customWidth="1"/>
    <col min="17" max="18" width="15.28515625" style="34" bestFit="1" customWidth="1"/>
    <col min="19" max="19" width="16.28515625" style="34" bestFit="1" customWidth="1"/>
    <col min="20" max="20" width="14.85546875" style="34" bestFit="1" customWidth="1"/>
    <col min="21" max="21" width="15.5703125" style="3" bestFit="1" customWidth="1"/>
    <col min="22" max="22" width="15.28515625" style="3" bestFit="1" customWidth="1"/>
    <col min="23" max="23" width="16.28515625" style="3" bestFit="1" customWidth="1"/>
    <col min="24" max="27" width="15.5703125" style="3" bestFit="1" customWidth="1"/>
    <col min="28" max="28" width="15.28515625" style="3" bestFit="1" customWidth="1"/>
    <col min="29" max="29" width="15.5703125" style="3" bestFit="1" customWidth="1"/>
    <col min="30" max="30" width="16.28515625" style="3" bestFit="1" customWidth="1"/>
    <col min="31" max="31" width="15.5703125" style="3" bestFit="1" customWidth="1"/>
    <col min="32" max="33" width="15.28515625" style="3" bestFit="1" customWidth="1"/>
    <col min="34" max="39" width="15.5703125" style="3" bestFit="1" customWidth="1"/>
    <col min="40" max="40" width="15.28515625" style="3" bestFit="1" customWidth="1"/>
    <col min="41" max="41" width="33.85546875" style="3" customWidth="1"/>
    <col min="42" max="16384" width="8.7109375" style="3"/>
  </cols>
  <sheetData>
    <row r="1" spans="1:41" ht="15.75" thickBot="1" x14ac:dyDescent="0.3">
      <c r="M1" s="3"/>
      <c r="N1" s="3"/>
      <c r="O1" s="3"/>
      <c r="P1" s="3"/>
      <c r="Q1" s="3"/>
      <c r="R1" s="3"/>
      <c r="S1" s="3"/>
      <c r="T1" s="3"/>
    </row>
    <row r="2" spans="1:41" x14ac:dyDescent="0.25">
      <c r="A2" s="54" t="s">
        <v>14</v>
      </c>
      <c r="B2" s="5" t="s">
        <v>33</v>
      </c>
      <c r="C2" s="8" t="s">
        <v>38</v>
      </c>
      <c r="D2" s="1"/>
      <c r="M2" s="3"/>
      <c r="N2" s="3"/>
      <c r="O2" s="3"/>
      <c r="P2" s="3"/>
      <c r="Q2" s="3"/>
      <c r="R2" s="3"/>
      <c r="S2" s="3"/>
      <c r="T2" s="3"/>
    </row>
    <row r="3" spans="1:41" x14ac:dyDescent="0.25">
      <c r="A3" s="55" t="s">
        <v>39</v>
      </c>
      <c r="B3" s="4">
        <v>11</v>
      </c>
      <c r="C3" s="2" t="s">
        <v>40</v>
      </c>
      <c r="D3" s="1"/>
      <c r="M3" s="3"/>
      <c r="N3" s="3"/>
      <c r="O3" s="3"/>
      <c r="P3" s="3"/>
      <c r="Q3" s="3"/>
      <c r="R3" s="3"/>
      <c r="S3" s="3"/>
      <c r="T3" s="3"/>
    </row>
    <row r="4" spans="1:41" ht="15.75" thickBot="1" x14ac:dyDescent="0.3">
      <c r="A4" s="56" t="s">
        <v>37</v>
      </c>
      <c r="B4" s="6">
        <v>44986</v>
      </c>
      <c r="C4" s="144" t="s">
        <v>41</v>
      </c>
      <c r="D4" s="145"/>
      <c r="M4" s="3"/>
      <c r="N4" s="3"/>
      <c r="O4" s="3"/>
      <c r="P4" s="3"/>
      <c r="Q4" s="3"/>
      <c r="R4" s="3"/>
      <c r="S4" s="3"/>
      <c r="T4" s="3"/>
    </row>
    <row r="5" spans="1:41" ht="12.75" customHeight="1" x14ac:dyDescent="0.3">
      <c r="C5" s="3" t="s">
        <v>42</v>
      </c>
      <c r="D5" s="9"/>
      <c r="M5" s="146" t="s">
        <v>43</v>
      </c>
      <c r="N5" s="146"/>
      <c r="O5" s="146"/>
      <c r="P5" s="146"/>
      <c r="Q5" s="146"/>
      <c r="R5" s="146"/>
      <c r="S5" s="146"/>
      <c r="T5" s="146"/>
      <c r="U5" s="146"/>
      <c r="V5" s="146"/>
      <c r="W5" s="146"/>
      <c r="X5" s="146"/>
      <c r="Y5" s="146"/>
      <c r="Z5" s="146"/>
      <c r="AA5" s="146"/>
      <c r="AB5" s="146"/>
      <c r="AC5" s="147" t="s">
        <v>44</v>
      </c>
      <c r="AD5" s="147"/>
      <c r="AE5" s="147"/>
      <c r="AF5" s="147"/>
      <c r="AG5" s="147"/>
      <c r="AH5" s="147"/>
      <c r="AI5" s="147"/>
      <c r="AJ5" s="147"/>
      <c r="AK5" s="147"/>
      <c r="AL5" s="147"/>
      <c r="AM5" s="147"/>
      <c r="AN5" s="147"/>
    </row>
    <row r="6" spans="1:41" x14ac:dyDescent="0.25">
      <c r="C6" s="38" t="s">
        <v>45</v>
      </c>
      <c r="F6" s="8"/>
      <c r="M6" s="30" t="s">
        <v>16</v>
      </c>
      <c r="N6" s="30" t="s">
        <v>18</v>
      </c>
      <c r="O6" s="30" t="s">
        <v>16</v>
      </c>
      <c r="P6" s="30" t="s">
        <v>18</v>
      </c>
      <c r="Q6" s="30" t="s">
        <v>16</v>
      </c>
      <c r="R6" s="30" t="s">
        <v>18</v>
      </c>
      <c r="S6" s="30" t="s">
        <v>16</v>
      </c>
      <c r="T6" s="30" t="s">
        <v>18</v>
      </c>
      <c r="U6" s="30" t="s">
        <v>16</v>
      </c>
      <c r="V6" s="30" t="s">
        <v>18</v>
      </c>
      <c r="W6" s="30" t="s">
        <v>16</v>
      </c>
      <c r="X6" s="30" t="s">
        <v>18</v>
      </c>
      <c r="Y6" s="30" t="s">
        <v>16</v>
      </c>
      <c r="Z6" s="30" t="s">
        <v>18</v>
      </c>
      <c r="AA6" s="30" t="s">
        <v>16</v>
      </c>
      <c r="AB6" s="30" t="s">
        <v>18</v>
      </c>
      <c r="AC6" s="30" t="s">
        <v>16</v>
      </c>
      <c r="AD6" s="30" t="s">
        <v>18</v>
      </c>
      <c r="AE6" s="30" t="s">
        <v>16</v>
      </c>
      <c r="AF6" s="30" t="s">
        <v>18</v>
      </c>
      <c r="AG6" s="30" t="s">
        <v>16</v>
      </c>
      <c r="AH6" s="30" t="s">
        <v>18</v>
      </c>
      <c r="AI6" s="30" t="s">
        <v>16</v>
      </c>
      <c r="AJ6" s="30" t="s">
        <v>18</v>
      </c>
    </row>
    <row r="7" spans="1:41" ht="15" customHeight="1" x14ac:dyDescent="0.25">
      <c r="A7" s="57" t="s">
        <v>46</v>
      </c>
      <c r="C7" s="9"/>
      <c r="F7" s="8"/>
      <c r="M7" s="139" t="s">
        <v>47</v>
      </c>
      <c r="N7" s="140"/>
      <c r="O7" s="139" t="s">
        <v>48</v>
      </c>
      <c r="P7" s="140"/>
      <c r="Q7" s="139" t="s">
        <v>47</v>
      </c>
      <c r="R7" s="140"/>
      <c r="S7" s="139" t="s">
        <v>48</v>
      </c>
      <c r="T7" s="140"/>
      <c r="U7" s="139" t="s">
        <v>47</v>
      </c>
      <c r="V7" s="140"/>
      <c r="W7" s="139" t="s">
        <v>48</v>
      </c>
      <c r="X7" s="140"/>
      <c r="Y7" s="139" t="s">
        <v>47</v>
      </c>
      <c r="Z7" s="140"/>
      <c r="AA7" s="139" t="s">
        <v>48</v>
      </c>
      <c r="AB7" s="140"/>
      <c r="AC7" s="139" t="s">
        <v>47</v>
      </c>
      <c r="AD7" s="140"/>
      <c r="AE7" s="139" t="s">
        <v>48</v>
      </c>
      <c r="AF7" s="140"/>
      <c r="AG7" s="139" t="s">
        <v>47</v>
      </c>
      <c r="AH7" s="140"/>
      <c r="AI7" s="139" t="s">
        <v>48</v>
      </c>
      <c r="AJ7" s="140"/>
      <c r="AK7" s="139" t="s">
        <v>47</v>
      </c>
      <c r="AL7" s="140"/>
      <c r="AM7" s="139" t="s">
        <v>48</v>
      </c>
      <c r="AN7" s="148"/>
      <c r="AO7" s="35"/>
    </row>
    <row r="8" spans="1:41" x14ac:dyDescent="0.25">
      <c r="C8" s="45"/>
      <c r="D8" s="46"/>
      <c r="E8" s="46"/>
      <c r="F8" s="47"/>
      <c r="G8" s="47"/>
      <c r="H8" s="46"/>
      <c r="I8" s="46"/>
      <c r="J8" s="46"/>
      <c r="K8" s="46"/>
      <c r="M8" s="32" t="s">
        <v>16</v>
      </c>
      <c r="N8" s="32" t="s">
        <v>18</v>
      </c>
      <c r="O8" s="32" t="s">
        <v>16</v>
      </c>
      <c r="P8" s="32" t="s">
        <v>18</v>
      </c>
      <c r="Q8" s="32" t="s">
        <v>16</v>
      </c>
      <c r="R8" s="32" t="s">
        <v>18</v>
      </c>
      <c r="S8" s="32" t="s">
        <v>16</v>
      </c>
      <c r="T8" s="32" t="s">
        <v>18</v>
      </c>
      <c r="U8" s="32" t="s">
        <v>16</v>
      </c>
      <c r="V8" s="32" t="s">
        <v>18</v>
      </c>
      <c r="W8" s="32" t="s">
        <v>16</v>
      </c>
      <c r="X8" s="32" t="s">
        <v>18</v>
      </c>
      <c r="Y8" s="32" t="s">
        <v>16</v>
      </c>
      <c r="Z8" s="32" t="s">
        <v>18</v>
      </c>
      <c r="AA8" s="32" t="s">
        <v>16</v>
      </c>
      <c r="AB8" s="32" t="s">
        <v>18</v>
      </c>
      <c r="AC8" s="32" t="s">
        <v>16</v>
      </c>
      <c r="AD8" s="32" t="s">
        <v>18</v>
      </c>
      <c r="AE8" s="32" t="s">
        <v>16</v>
      </c>
      <c r="AF8" s="32" t="s">
        <v>18</v>
      </c>
      <c r="AG8" s="32" t="s">
        <v>16</v>
      </c>
      <c r="AH8" s="32" t="s">
        <v>18</v>
      </c>
      <c r="AI8" s="32" t="s">
        <v>16</v>
      </c>
      <c r="AJ8" s="32" t="s">
        <v>18</v>
      </c>
      <c r="AK8" s="32" t="s">
        <v>16</v>
      </c>
      <c r="AL8" s="32" t="s">
        <v>18</v>
      </c>
      <c r="AM8" s="32" t="s">
        <v>16</v>
      </c>
      <c r="AN8" s="102" t="s">
        <v>18</v>
      </c>
      <c r="AO8" s="36"/>
    </row>
    <row r="9" spans="1:41" ht="58.15" customHeight="1" x14ac:dyDescent="0.25">
      <c r="A9" s="40" t="s">
        <v>49</v>
      </c>
      <c r="B9" s="40" t="s">
        <v>50</v>
      </c>
      <c r="C9" s="41" t="s">
        <v>51</v>
      </c>
      <c r="D9" s="31" t="s">
        <v>52</v>
      </c>
      <c r="E9" s="31" t="s">
        <v>53</v>
      </c>
      <c r="F9" s="31" t="s">
        <v>54</v>
      </c>
      <c r="G9" s="31" t="s">
        <v>55</v>
      </c>
      <c r="H9" s="31" t="s">
        <v>56</v>
      </c>
      <c r="I9" s="31" t="s">
        <v>57</v>
      </c>
      <c r="J9" s="31" t="s">
        <v>58</v>
      </c>
      <c r="K9" s="31" t="s">
        <v>59</v>
      </c>
      <c r="L9" s="31" t="s">
        <v>60</v>
      </c>
      <c r="M9" s="141">
        <v>2019</v>
      </c>
      <c r="N9" s="142"/>
      <c r="O9" s="142"/>
      <c r="P9" s="143"/>
      <c r="Q9" s="141">
        <v>2020</v>
      </c>
      <c r="R9" s="142"/>
      <c r="S9" s="142"/>
      <c r="T9" s="143"/>
      <c r="U9" s="141">
        <v>2021</v>
      </c>
      <c r="V9" s="142"/>
      <c r="W9" s="142"/>
      <c r="X9" s="143"/>
      <c r="Y9" s="141">
        <v>2022</v>
      </c>
      <c r="Z9" s="142"/>
      <c r="AA9" s="142"/>
      <c r="AB9" s="143"/>
      <c r="AC9" s="141">
        <v>2023</v>
      </c>
      <c r="AD9" s="142"/>
      <c r="AE9" s="142"/>
      <c r="AF9" s="143"/>
      <c r="AG9" s="141">
        <v>2024</v>
      </c>
      <c r="AH9" s="142"/>
      <c r="AI9" s="142"/>
      <c r="AJ9" s="143"/>
      <c r="AK9" s="141">
        <v>2025</v>
      </c>
      <c r="AL9" s="142"/>
      <c r="AM9" s="142"/>
      <c r="AN9" s="142"/>
      <c r="AO9" s="37" t="s">
        <v>61</v>
      </c>
    </row>
    <row r="10" spans="1:41" ht="30" x14ac:dyDescent="0.25">
      <c r="A10" s="33" t="s">
        <v>2</v>
      </c>
      <c r="B10" s="43" t="s">
        <v>62</v>
      </c>
      <c r="C10" s="39" t="s">
        <v>63</v>
      </c>
      <c r="D10" s="21" t="s">
        <v>64</v>
      </c>
      <c r="E10" s="21" t="s">
        <v>65</v>
      </c>
      <c r="F10" s="21" t="s">
        <v>66</v>
      </c>
      <c r="G10" s="21" t="s">
        <v>67</v>
      </c>
      <c r="H10" s="21" t="s">
        <v>68</v>
      </c>
      <c r="I10" s="21" t="s">
        <v>69</v>
      </c>
      <c r="J10" s="21" t="s">
        <v>70</v>
      </c>
      <c r="K10" s="21"/>
      <c r="L10" s="21"/>
      <c r="M10" s="48">
        <v>0</v>
      </c>
      <c r="N10" s="48">
        <v>0</v>
      </c>
      <c r="O10" s="48">
        <v>22117.835279999999</v>
      </c>
      <c r="P10" s="48">
        <v>22117.835279999999</v>
      </c>
      <c r="Q10" s="48">
        <v>0</v>
      </c>
      <c r="R10" s="48">
        <v>0</v>
      </c>
      <c r="S10" s="48">
        <v>23431.617313999999</v>
      </c>
      <c r="T10" s="48">
        <v>23431.617313999999</v>
      </c>
      <c r="U10" s="48">
        <v>0</v>
      </c>
      <c r="V10" s="48">
        <v>0</v>
      </c>
      <c r="W10" s="48">
        <v>18326.491278000001</v>
      </c>
      <c r="X10" s="48">
        <v>18326.491278000001</v>
      </c>
      <c r="Y10" s="48">
        <v>0</v>
      </c>
      <c r="Z10" s="48">
        <v>0</v>
      </c>
      <c r="AA10" s="48">
        <v>13095.018607</v>
      </c>
      <c r="AB10" s="48">
        <v>13095.018607</v>
      </c>
      <c r="AC10" s="48">
        <v>0</v>
      </c>
      <c r="AD10" s="48">
        <v>0</v>
      </c>
      <c r="AE10" s="48">
        <v>14931.79919</v>
      </c>
      <c r="AF10" s="48">
        <v>14931.79919</v>
      </c>
      <c r="AG10" s="48">
        <v>0</v>
      </c>
      <c r="AH10" s="48">
        <v>0</v>
      </c>
      <c r="AI10" s="48">
        <v>15379.7531657</v>
      </c>
      <c r="AJ10" s="48">
        <v>15379.7531657</v>
      </c>
      <c r="AK10" s="48">
        <v>0</v>
      </c>
      <c r="AL10" s="48">
        <v>0</v>
      </c>
      <c r="AM10" s="48">
        <v>15841.145760670999</v>
      </c>
      <c r="AN10" s="48">
        <v>15841.145760670999</v>
      </c>
      <c r="AO10" s="22"/>
    </row>
    <row r="11" spans="1:41" ht="30" x14ac:dyDescent="0.25">
      <c r="A11" s="58" t="s">
        <v>2</v>
      </c>
      <c r="B11" s="33" t="s">
        <v>71</v>
      </c>
      <c r="C11" s="33"/>
      <c r="D11" s="21" t="s">
        <v>64</v>
      </c>
      <c r="E11" s="21" t="s">
        <v>65</v>
      </c>
      <c r="F11" s="21" t="s">
        <v>72</v>
      </c>
      <c r="G11" s="21" t="s">
        <v>70</v>
      </c>
      <c r="H11" s="21" t="s">
        <v>68</v>
      </c>
      <c r="I11" s="21" t="s">
        <v>69</v>
      </c>
      <c r="J11" s="21" t="s">
        <v>73</v>
      </c>
      <c r="K11" s="21"/>
      <c r="L11" s="21"/>
      <c r="M11" s="48">
        <v>0</v>
      </c>
      <c r="N11" s="48">
        <v>0</v>
      </c>
      <c r="O11" s="48">
        <v>1798.9137760000001</v>
      </c>
      <c r="P11" s="48">
        <v>1798.9137760000001</v>
      </c>
      <c r="Q11" s="48">
        <v>255.1761875</v>
      </c>
      <c r="R11" s="48">
        <v>255.1761875</v>
      </c>
      <c r="S11" s="48">
        <v>24890.621078</v>
      </c>
      <c r="T11" s="48">
        <v>24890.621078</v>
      </c>
      <c r="U11" s="48">
        <v>36.471147500000001</v>
      </c>
      <c r="V11" s="48">
        <v>36.471147500000001</v>
      </c>
      <c r="W11" s="48">
        <v>25774.439973</v>
      </c>
      <c r="X11" s="48">
        <v>25774.439973</v>
      </c>
      <c r="Y11" s="48">
        <v>5874.3394475000005</v>
      </c>
      <c r="Z11" s="48">
        <v>5874.3394475000005</v>
      </c>
      <c r="AA11" s="48">
        <v>30836.758122499999</v>
      </c>
      <c r="AB11" s="48">
        <v>30836.758122499999</v>
      </c>
      <c r="AC11" s="48">
        <v>4062.4999925000002</v>
      </c>
      <c r="AD11" s="48">
        <v>4062.4999925000002</v>
      </c>
      <c r="AE11" s="48">
        <v>23346.5805755</v>
      </c>
      <c r="AF11" s="48">
        <v>23346.5805755</v>
      </c>
      <c r="AG11" s="48">
        <v>4062.4999925000002</v>
      </c>
      <c r="AH11" s="48">
        <v>4062.4999925000002</v>
      </c>
      <c r="AI11" s="48">
        <v>15546.5805755</v>
      </c>
      <c r="AJ11" s="48">
        <v>15546.5805755</v>
      </c>
      <c r="AK11" s="48">
        <v>4184.3749922750003</v>
      </c>
      <c r="AL11" s="48">
        <v>4184.3749922750003</v>
      </c>
      <c r="AM11" s="48">
        <v>16012.977992765</v>
      </c>
      <c r="AN11" s="48">
        <v>16012.977992765</v>
      </c>
      <c r="AO11" s="23"/>
    </row>
    <row r="12" spans="1:41" ht="30" x14ac:dyDescent="0.25">
      <c r="A12" s="58" t="s">
        <v>2</v>
      </c>
      <c r="B12" s="43" t="s">
        <v>74</v>
      </c>
      <c r="C12" s="33"/>
      <c r="D12" s="21" t="s">
        <v>64</v>
      </c>
      <c r="E12" s="21"/>
      <c r="F12" s="21" t="s">
        <v>66</v>
      </c>
      <c r="G12" s="21" t="s">
        <v>70</v>
      </c>
      <c r="H12" s="21" t="s">
        <v>68</v>
      </c>
      <c r="I12" s="21" t="s">
        <v>69</v>
      </c>
      <c r="J12" s="21" t="s">
        <v>70</v>
      </c>
      <c r="K12" s="21"/>
      <c r="L12" s="21"/>
      <c r="M12" s="48">
        <v>0</v>
      </c>
      <c r="N12" s="48">
        <v>0</v>
      </c>
      <c r="O12" s="48">
        <v>7900.055521128179</v>
      </c>
      <c r="P12" s="48">
        <v>7900.055521128179</v>
      </c>
      <c r="Q12" s="48">
        <v>0</v>
      </c>
      <c r="R12" s="48">
        <v>0</v>
      </c>
      <c r="S12" s="48">
        <v>9036.1911798870296</v>
      </c>
      <c r="T12" s="48">
        <v>9036.1911798870296</v>
      </c>
      <c r="U12" s="48">
        <v>0</v>
      </c>
      <c r="V12" s="48">
        <v>0</v>
      </c>
      <c r="W12" s="48">
        <v>10566.013137218144</v>
      </c>
      <c r="X12" s="48">
        <v>10566.013137218144</v>
      </c>
      <c r="Y12" s="48">
        <v>0</v>
      </c>
      <c r="Z12" s="48">
        <v>0</v>
      </c>
      <c r="AA12" s="48">
        <v>10315.172956143753</v>
      </c>
      <c r="AB12" s="48">
        <v>10315.172956143753</v>
      </c>
      <c r="AC12" s="48">
        <v>0</v>
      </c>
      <c r="AD12" s="48">
        <v>0</v>
      </c>
      <c r="AE12" s="48">
        <v>11834.577649999999</v>
      </c>
      <c r="AF12" s="48">
        <v>11834.577649999999</v>
      </c>
      <c r="AG12" s="48">
        <v>0</v>
      </c>
      <c r="AH12" s="48">
        <v>0</v>
      </c>
      <c r="AI12" s="48">
        <v>12189.6149795</v>
      </c>
      <c r="AJ12" s="48">
        <v>12189.6149795</v>
      </c>
      <c r="AK12" s="48">
        <v>0</v>
      </c>
      <c r="AL12" s="48">
        <v>0</v>
      </c>
      <c r="AM12" s="48">
        <v>12555.303428885001</v>
      </c>
      <c r="AN12" s="48">
        <v>12555.303428885001</v>
      </c>
      <c r="AO12" s="23"/>
    </row>
    <row r="13" spans="1:41" ht="30" x14ac:dyDescent="0.25">
      <c r="A13" s="58" t="s">
        <v>2</v>
      </c>
      <c r="B13" s="43" t="s">
        <v>75</v>
      </c>
      <c r="C13" s="33"/>
      <c r="D13" s="21" t="s">
        <v>64</v>
      </c>
      <c r="E13" s="21" t="s">
        <v>65</v>
      </c>
      <c r="F13" s="21" t="s">
        <v>76</v>
      </c>
      <c r="G13" s="21" t="s">
        <v>77</v>
      </c>
      <c r="H13" s="21" t="s">
        <v>68</v>
      </c>
      <c r="I13" s="21" t="s">
        <v>69</v>
      </c>
      <c r="J13" s="21" t="s">
        <v>78</v>
      </c>
      <c r="K13" s="21"/>
      <c r="L13" s="21"/>
      <c r="M13" s="48">
        <v>0</v>
      </c>
      <c r="N13" s="48">
        <v>0</v>
      </c>
      <c r="O13" s="48">
        <v>2346.6931423223373</v>
      </c>
      <c r="P13" s="48">
        <v>2346.6931423223373</v>
      </c>
      <c r="Q13" s="48">
        <v>0</v>
      </c>
      <c r="R13" s="48">
        <v>0</v>
      </c>
      <c r="S13" s="48">
        <v>2716.4216665391518</v>
      </c>
      <c r="T13" s="48">
        <v>2716.4216665391518</v>
      </c>
      <c r="U13" s="48">
        <v>0</v>
      </c>
      <c r="V13" s="48">
        <v>0</v>
      </c>
      <c r="W13" s="48">
        <v>3112.9697228480413</v>
      </c>
      <c r="X13" s="48">
        <v>3112.9697228480413</v>
      </c>
      <c r="Y13" s="48">
        <v>0</v>
      </c>
      <c r="Z13" s="48">
        <v>0</v>
      </c>
      <c r="AA13" s="48">
        <v>3033.6193396839303</v>
      </c>
      <c r="AB13" s="48">
        <v>3033.6193396839303</v>
      </c>
      <c r="AC13" s="48">
        <v>0</v>
      </c>
      <c r="AD13" s="48">
        <v>0</v>
      </c>
      <c r="AE13" s="48">
        <v>3496.1115100000002</v>
      </c>
      <c r="AF13" s="48">
        <v>3496.1115100000002</v>
      </c>
      <c r="AG13" s="48">
        <v>0</v>
      </c>
      <c r="AH13" s="48">
        <v>0</v>
      </c>
      <c r="AI13" s="48">
        <v>3600.9948553000004</v>
      </c>
      <c r="AJ13" s="48">
        <v>3600.9948553000004</v>
      </c>
      <c r="AK13" s="48">
        <v>0</v>
      </c>
      <c r="AL13" s="48">
        <v>0</v>
      </c>
      <c r="AM13" s="48">
        <v>3709.0247009590007</v>
      </c>
      <c r="AN13" s="48">
        <v>3709.0247009590007</v>
      </c>
      <c r="AO13" s="23"/>
    </row>
    <row r="14" spans="1:41" s="89" customFormat="1" x14ac:dyDescent="0.25">
      <c r="A14" s="90"/>
      <c r="B14" s="91"/>
      <c r="C14" s="92"/>
      <c r="D14" s="21"/>
      <c r="E14" s="21"/>
      <c r="F14" s="21"/>
      <c r="G14" s="21"/>
      <c r="H14" s="21"/>
      <c r="I14" s="21"/>
      <c r="J14" s="21"/>
      <c r="K14" s="21"/>
      <c r="L14" s="21"/>
      <c r="M14" s="93"/>
      <c r="N14" s="93"/>
      <c r="O14" s="93"/>
      <c r="P14" s="93">
        <f>SUM(P10:P13)</f>
        <v>34163.497719450519</v>
      </c>
      <c r="Q14" s="93"/>
      <c r="R14" s="93"/>
      <c r="S14" s="93"/>
      <c r="T14" s="93">
        <f>SUM(T10:T13)</f>
        <v>60074.851238426178</v>
      </c>
      <c r="U14" s="93"/>
      <c r="V14" s="93"/>
      <c r="W14" s="93"/>
      <c r="X14" s="93">
        <f>SUM(X10:X13)</f>
        <v>57779.914111066188</v>
      </c>
      <c r="Y14" s="93"/>
      <c r="Z14" s="93"/>
      <c r="AA14" s="93"/>
      <c r="AB14" s="93">
        <f>SUM(AB10:AB13)</f>
        <v>57280.569025327684</v>
      </c>
      <c r="AC14" s="93"/>
      <c r="AD14" s="93"/>
      <c r="AE14" s="93"/>
      <c r="AF14" s="93">
        <f>SUM(AF10:AF13)</f>
        <v>53609.068925500003</v>
      </c>
      <c r="AG14" s="93"/>
      <c r="AH14" s="93"/>
      <c r="AI14" s="93"/>
      <c r="AJ14" s="93">
        <f>SUM(AJ10:AJ13)</f>
        <v>46716.943575999998</v>
      </c>
      <c r="AK14" s="93"/>
      <c r="AL14" s="93"/>
      <c r="AM14" s="93">
        <f>SUM(AM10:AM13)</f>
        <v>48118.451883280002</v>
      </c>
      <c r="AN14" s="93"/>
      <c r="AO14" s="94"/>
    </row>
    <row r="15" spans="1:41" ht="30" x14ac:dyDescent="0.25">
      <c r="A15" s="58" t="s">
        <v>3</v>
      </c>
      <c r="B15" s="43" t="s">
        <v>79</v>
      </c>
      <c r="C15" s="33"/>
      <c r="D15" s="21" t="s">
        <v>80</v>
      </c>
      <c r="E15" s="21"/>
      <c r="F15" s="21" t="s">
        <v>81</v>
      </c>
      <c r="G15" s="21" t="s">
        <v>82</v>
      </c>
      <c r="H15" s="21" t="s">
        <v>83</v>
      </c>
      <c r="I15" s="21" t="s">
        <v>84</v>
      </c>
      <c r="J15" s="21" t="s">
        <v>85</v>
      </c>
      <c r="K15" s="21"/>
      <c r="L15" s="21"/>
      <c r="M15" s="48">
        <v>0</v>
      </c>
      <c r="N15" s="48">
        <v>0</v>
      </c>
      <c r="O15" s="48">
        <v>2390.6130415842358</v>
      </c>
      <c r="P15" s="48">
        <v>2390.6130415842358</v>
      </c>
      <c r="Q15" s="48">
        <v>0</v>
      </c>
      <c r="R15" s="48">
        <v>0</v>
      </c>
      <c r="S15" s="48">
        <v>2988.3180858467558</v>
      </c>
      <c r="T15" s="48">
        <v>2988.3180858467558</v>
      </c>
      <c r="U15" s="48">
        <v>0</v>
      </c>
      <c r="V15" s="48">
        <v>0</v>
      </c>
      <c r="W15" s="48">
        <v>2964.0722100000003</v>
      </c>
      <c r="X15" s="48">
        <v>2964.0722100000003</v>
      </c>
      <c r="Y15" s="48">
        <v>0</v>
      </c>
      <c r="Z15" s="48">
        <v>0</v>
      </c>
      <c r="AA15" s="48">
        <v>1621.8857</v>
      </c>
      <c r="AB15" s="48">
        <v>1621.8857</v>
      </c>
      <c r="AC15" s="48">
        <v>0</v>
      </c>
      <c r="AD15" s="48">
        <v>0</v>
      </c>
      <c r="AE15" s="48">
        <v>4119</v>
      </c>
      <c r="AF15" s="48">
        <v>4119</v>
      </c>
      <c r="AG15" s="48">
        <v>0</v>
      </c>
      <c r="AH15" s="48">
        <v>0</v>
      </c>
      <c r="AI15" s="48">
        <v>4242.57</v>
      </c>
      <c r="AJ15" s="48">
        <v>4242.57</v>
      </c>
      <c r="AK15" s="48">
        <v>0</v>
      </c>
      <c r="AL15" s="48">
        <v>0</v>
      </c>
      <c r="AM15" s="48">
        <v>4369.8471</v>
      </c>
      <c r="AN15" s="48">
        <v>4369.8471</v>
      </c>
      <c r="AO15" s="23"/>
    </row>
    <row r="16" spans="1:41" ht="30" x14ac:dyDescent="0.25">
      <c r="A16" s="58" t="s">
        <v>3</v>
      </c>
      <c r="B16" s="43" t="s">
        <v>86</v>
      </c>
      <c r="C16" s="33"/>
      <c r="D16" s="21" t="s">
        <v>80</v>
      </c>
      <c r="E16" s="21" t="s">
        <v>65</v>
      </c>
      <c r="F16" s="21" t="s">
        <v>66</v>
      </c>
      <c r="G16" s="21" t="s">
        <v>70</v>
      </c>
      <c r="H16" s="21" t="s">
        <v>68</v>
      </c>
      <c r="I16" s="21" t="s">
        <v>69</v>
      </c>
      <c r="J16" s="21" t="s">
        <v>70</v>
      </c>
      <c r="K16" s="21"/>
      <c r="L16" s="21"/>
      <c r="M16" s="48">
        <v>0</v>
      </c>
      <c r="N16" s="48">
        <v>0</v>
      </c>
      <c r="O16" s="48">
        <v>11389.129880611685</v>
      </c>
      <c r="P16" s="48">
        <v>11389.129880611685</v>
      </c>
      <c r="Q16" s="48">
        <v>0</v>
      </c>
      <c r="R16" s="48">
        <v>0</v>
      </c>
      <c r="S16" s="48">
        <v>13050.336035695758</v>
      </c>
      <c r="T16" s="48">
        <v>13050.336035695758</v>
      </c>
      <c r="U16" s="48">
        <v>0</v>
      </c>
      <c r="V16" s="48">
        <v>0</v>
      </c>
      <c r="W16" s="48">
        <v>15197.733525740206</v>
      </c>
      <c r="X16" s="48">
        <v>15197.733525740206</v>
      </c>
      <c r="Y16" s="48">
        <v>0</v>
      </c>
      <c r="Z16" s="48">
        <v>0</v>
      </c>
      <c r="AA16" s="48">
        <v>14815.74477291965</v>
      </c>
      <c r="AB16" s="48">
        <v>14815.74477291965</v>
      </c>
      <c r="AC16" s="48">
        <v>0</v>
      </c>
      <c r="AD16" s="48">
        <v>0</v>
      </c>
      <c r="AE16" s="48">
        <v>17043.151377999999</v>
      </c>
      <c r="AF16" s="48">
        <v>17043.151377999999</v>
      </c>
      <c r="AG16" s="48">
        <v>0</v>
      </c>
      <c r="AH16" s="48">
        <v>0</v>
      </c>
      <c r="AI16" s="48">
        <v>17554.44591934</v>
      </c>
      <c r="AJ16" s="48">
        <v>17554.44591934</v>
      </c>
      <c r="AK16" s="48">
        <v>0</v>
      </c>
      <c r="AL16" s="48">
        <v>0</v>
      </c>
      <c r="AM16" s="48">
        <v>18081.079296920198</v>
      </c>
      <c r="AN16" s="48">
        <v>18081.079296920198</v>
      </c>
      <c r="AO16" s="23"/>
    </row>
    <row r="17" spans="1:41" ht="30" x14ac:dyDescent="0.25">
      <c r="A17" s="58" t="s">
        <v>3</v>
      </c>
      <c r="B17" s="43" t="s">
        <v>87</v>
      </c>
      <c r="C17" s="33"/>
      <c r="D17" s="21" t="s">
        <v>80</v>
      </c>
      <c r="E17" s="21" t="s">
        <v>65</v>
      </c>
      <c r="F17" s="21" t="s">
        <v>66</v>
      </c>
      <c r="G17" s="21" t="s">
        <v>70</v>
      </c>
      <c r="H17" s="21" t="s">
        <v>68</v>
      </c>
      <c r="I17" s="21" t="s">
        <v>69</v>
      </c>
      <c r="J17" s="21" t="s">
        <v>70</v>
      </c>
      <c r="K17" s="21"/>
      <c r="L17" s="21"/>
      <c r="M17" s="48">
        <v>0</v>
      </c>
      <c r="N17" s="48">
        <v>0</v>
      </c>
      <c r="O17" s="48">
        <v>3840.2530001611685</v>
      </c>
      <c r="P17" s="48">
        <v>3840.2530001611685</v>
      </c>
      <c r="Q17" s="48">
        <v>0</v>
      </c>
      <c r="R17" s="48">
        <v>0</v>
      </c>
      <c r="S17" s="48">
        <v>7224.2166712695762</v>
      </c>
      <c r="T17" s="48">
        <v>7224.2166712695762</v>
      </c>
      <c r="U17" s="48">
        <v>0</v>
      </c>
      <c r="V17" s="48">
        <v>0</v>
      </c>
      <c r="W17" s="48">
        <v>6879.2393616740219</v>
      </c>
      <c r="X17" s="48">
        <v>6879.2393616740219</v>
      </c>
      <c r="Y17" s="48">
        <v>0</v>
      </c>
      <c r="Z17" s="48">
        <v>0</v>
      </c>
      <c r="AA17" s="48">
        <v>5978.661504091966</v>
      </c>
      <c r="AB17" s="48">
        <v>5978.661504091966</v>
      </c>
      <c r="AC17" s="48">
        <v>0</v>
      </c>
      <c r="AD17" s="48">
        <v>0</v>
      </c>
      <c r="AE17" s="48">
        <v>8109.303695999999</v>
      </c>
      <c r="AF17" s="48">
        <v>8109.303695999999</v>
      </c>
      <c r="AG17" s="48">
        <v>0</v>
      </c>
      <c r="AH17" s="48">
        <v>0</v>
      </c>
      <c r="AI17" s="48">
        <v>8352.5828068800001</v>
      </c>
      <c r="AJ17" s="48">
        <v>8352.5828068800001</v>
      </c>
      <c r="AK17" s="48">
        <v>0</v>
      </c>
      <c r="AL17" s="48">
        <v>0</v>
      </c>
      <c r="AM17" s="48">
        <v>8603.1602910864003</v>
      </c>
      <c r="AN17" s="48">
        <v>8603.1602910864003</v>
      </c>
      <c r="AO17" s="23"/>
    </row>
    <row r="18" spans="1:41" ht="30" x14ac:dyDescent="0.25">
      <c r="A18" s="58" t="s">
        <v>3</v>
      </c>
      <c r="B18" s="43" t="s">
        <v>88</v>
      </c>
      <c r="C18" s="33"/>
      <c r="D18" s="21" t="s">
        <v>80</v>
      </c>
      <c r="E18" s="21"/>
      <c r="F18" s="21" t="s">
        <v>89</v>
      </c>
      <c r="G18" s="21" t="s">
        <v>89</v>
      </c>
      <c r="H18" s="21" t="s">
        <v>89</v>
      </c>
      <c r="I18" s="21" t="s">
        <v>89</v>
      </c>
      <c r="J18" s="21" t="s">
        <v>89</v>
      </c>
      <c r="K18" s="21"/>
      <c r="L18" s="21"/>
      <c r="M18" s="48">
        <v>0</v>
      </c>
      <c r="N18" s="48">
        <v>0</v>
      </c>
      <c r="O18" s="48">
        <v>189.12688</v>
      </c>
      <c r="P18" s="48">
        <v>189.12688</v>
      </c>
      <c r="Q18" s="48">
        <v>0</v>
      </c>
      <c r="R18" s="48">
        <v>0</v>
      </c>
      <c r="S18" s="48">
        <v>16156.158879999999</v>
      </c>
      <c r="T18" s="48">
        <v>16156.158879999999</v>
      </c>
      <c r="U18" s="48">
        <v>0</v>
      </c>
      <c r="V18" s="48">
        <v>0</v>
      </c>
      <c r="W18" s="48">
        <v>17796.447550000001</v>
      </c>
      <c r="X18" s="48">
        <v>17796.447550000001</v>
      </c>
      <c r="Y18" s="48">
        <v>0</v>
      </c>
      <c r="Z18" s="48">
        <v>0</v>
      </c>
      <c r="AA18" s="48">
        <v>10351.317709999999</v>
      </c>
      <c r="AB18" s="48">
        <v>10351.317709999999</v>
      </c>
      <c r="AC18" s="48">
        <v>0</v>
      </c>
      <c r="AD18" s="48">
        <v>0</v>
      </c>
      <c r="AE18" s="48">
        <v>8700</v>
      </c>
      <c r="AF18" s="48">
        <v>8700</v>
      </c>
      <c r="AG18" s="48">
        <v>0</v>
      </c>
      <c r="AH18" s="48">
        <v>0</v>
      </c>
      <c r="AI18" s="48">
        <v>8961</v>
      </c>
      <c r="AJ18" s="48">
        <v>8961</v>
      </c>
      <c r="AK18" s="48">
        <v>0</v>
      </c>
      <c r="AL18" s="48">
        <v>0</v>
      </c>
      <c r="AM18" s="48">
        <v>9229.83</v>
      </c>
      <c r="AN18" s="48">
        <v>9229.83</v>
      </c>
      <c r="AO18" s="23"/>
    </row>
    <row r="19" spans="1:41" ht="30" x14ac:dyDescent="0.25">
      <c r="A19" s="58" t="s">
        <v>3</v>
      </c>
      <c r="B19" s="43" t="s">
        <v>90</v>
      </c>
      <c r="C19" s="33"/>
      <c r="D19" s="21" t="s">
        <v>80</v>
      </c>
      <c r="E19" s="21"/>
      <c r="F19" s="21" t="s">
        <v>66</v>
      </c>
      <c r="G19" s="21" t="s">
        <v>70</v>
      </c>
      <c r="H19" s="21" t="s">
        <v>68</v>
      </c>
      <c r="I19" s="21" t="s">
        <v>69</v>
      </c>
      <c r="J19" s="21" t="s">
        <v>70</v>
      </c>
      <c r="K19" s="21"/>
      <c r="L19" s="21"/>
      <c r="M19" s="48">
        <v>0</v>
      </c>
      <c r="N19" s="48">
        <v>0</v>
      </c>
      <c r="O19" s="48">
        <v>2073.6490530000005</v>
      </c>
      <c r="P19" s="48">
        <v>2073.6490530000005</v>
      </c>
      <c r="Q19" s="48">
        <v>765.52856250000002</v>
      </c>
      <c r="R19" s="48">
        <v>765.52856250000002</v>
      </c>
      <c r="S19" s="48">
        <v>14521.600189999999</v>
      </c>
      <c r="T19" s="48">
        <v>14521.600189999999</v>
      </c>
      <c r="U19" s="48">
        <v>109.4134425</v>
      </c>
      <c r="V19" s="48">
        <v>109.4134425</v>
      </c>
      <c r="W19" s="48">
        <v>11928.644585</v>
      </c>
      <c r="X19" s="48">
        <v>11928.644585</v>
      </c>
      <c r="Y19" s="48">
        <v>-12.018907500000001</v>
      </c>
      <c r="Z19" s="48">
        <v>-12.018907500000001</v>
      </c>
      <c r="AA19" s="48">
        <v>9311.2938494999999</v>
      </c>
      <c r="AB19" s="48">
        <v>9311.2938494999999</v>
      </c>
      <c r="AC19" s="48">
        <v>187.4999775</v>
      </c>
      <c r="AD19" s="48">
        <v>187.4999775</v>
      </c>
      <c r="AE19" s="48">
        <v>14780.016380499999</v>
      </c>
      <c r="AF19" s="48">
        <v>14780.016380499999</v>
      </c>
      <c r="AG19" s="48">
        <v>193.124976825</v>
      </c>
      <c r="AH19" s="48">
        <v>193.124976825</v>
      </c>
      <c r="AI19" s="48">
        <v>15223.416871915</v>
      </c>
      <c r="AJ19" s="48">
        <v>15223.416871915</v>
      </c>
      <c r="AK19" s="48">
        <v>198.91872612975001</v>
      </c>
      <c r="AL19" s="48">
        <v>198.91872612975001</v>
      </c>
      <c r="AM19" s="48">
        <v>15680.11937807245</v>
      </c>
      <c r="AN19" s="48">
        <v>15680.11937807245</v>
      </c>
      <c r="AO19" s="23"/>
    </row>
    <row r="20" spans="1:41" s="89" customFormat="1" x14ac:dyDescent="0.25">
      <c r="A20" s="90"/>
      <c r="B20" s="91"/>
      <c r="C20" s="92"/>
      <c r="D20" s="21"/>
      <c r="E20" s="21"/>
      <c r="F20" s="21"/>
      <c r="G20" s="21"/>
      <c r="H20" s="21"/>
      <c r="I20" s="21"/>
      <c r="J20" s="21"/>
      <c r="K20" s="21"/>
      <c r="L20" s="21"/>
      <c r="M20" s="93"/>
      <c r="N20" s="93"/>
      <c r="O20" s="93"/>
      <c r="P20" s="93">
        <f>SUM(P15:P19)</f>
        <v>19882.771855357092</v>
      </c>
      <c r="Q20" s="93"/>
      <c r="R20" s="93"/>
      <c r="S20" s="93"/>
      <c r="T20" s="93">
        <f>SUM(T15:T19)</f>
        <v>53940.629862812086</v>
      </c>
      <c r="U20" s="93"/>
      <c r="V20" s="93"/>
      <c r="W20" s="93"/>
      <c r="X20" s="93">
        <f>SUM(X15:X19)</f>
        <v>54766.137232414228</v>
      </c>
      <c r="Y20" s="93"/>
      <c r="Z20" s="93"/>
      <c r="AA20" s="93"/>
      <c r="AB20" s="93">
        <f>SUM(AB15:AB19)</f>
        <v>42078.903536511614</v>
      </c>
      <c r="AC20" s="93"/>
      <c r="AD20" s="93"/>
      <c r="AE20" s="93"/>
      <c r="AF20" s="93">
        <f>SUM(AF15:AF19)</f>
        <v>52751.471454499995</v>
      </c>
      <c r="AG20" s="93"/>
      <c r="AH20" s="93"/>
      <c r="AI20" s="93"/>
      <c r="AJ20" s="93">
        <f>SUM(AJ15:AJ19)</f>
        <v>54334.015598134996</v>
      </c>
      <c r="AK20" s="93"/>
      <c r="AL20" s="93"/>
      <c r="AM20" s="93"/>
      <c r="AN20" s="93">
        <f>SUM(AN15:AN19)</f>
        <v>55964.036066079047</v>
      </c>
      <c r="AO20" s="94"/>
    </row>
    <row r="21" spans="1:41" ht="135" x14ac:dyDescent="0.25">
      <c r="A21" s="58" t="s">
        <v>4</v>
      </c>
      <c r="B21" s="43" t="s">
        <v>91</v>
      </c>
      <c r="C21" s="33"/>
      <c r="D21" s="21" t="s">
        <v>92</v>
      </c>
      <c r="E21" s="21"/>
      <c r="F21" s="21">
        <v>2018</v>
      </c>
      <c r="G21" s="21" t="s">
        <v>82</v>
      </c>
      <c r="H21" s="21" t="s">
        <v>83</v>
      </c>
      <c r="I21" s="21" t="s">
        <v>84</v>
      </c>
      <c r="J21" s="21" t="s">
        <v>93</v>
      </c>
      <c r="K21" s="21"/>
      <c r="L21" s="21"/>
      <c r="M21" s="48">
        <v>251136.05754999968</v>
      </c>
      <c r="N21" s="48">
        <v>251136.05754999968</v>
      </c>
      <c r="O21" s="48">
        <v>0</v>
      </c>
      <c r="P21" s="48">
        <v>0</v>
      </c>
      <c r="Q21" s="48">
        <v>444029.98272000015</v>
      </c>
      <c r="R21" s="48">
        <v>444029.98272000015</v>
      </c>
      <c r="S21" s="48">
        <v>0</v>
      </c>
      <c r="T21" s="48">
        <v>0</v>
      </c>
      <c r="U21" s="48">
        <v>112596.27749000017</v>
      </c>
      <c r="V21" s="48">
        <v>112596.27749000017</v>
      </c>
      <c r="W21" s="48">
        <v>0</v>
      </c>
      <c r="X21" s="48">
        <v>0</v>
      </c>
      <c r="Y21" s="48">
        <v>285543.79653999902</v>
      </c>
      <c r="Z21" s="48">
        <v>285543.79653999931</v>
      </c>
      <c r="AA21" s="48">
        <v>0</v>
      </c>
      <c r="AB21" s="48">
        <v>0</v>
      </c>
      <c r="AC21" s="48">
        <v>67504.220250899889</v>
      </c>
      <c r="AD21" s="48">
        <v>67504.220250899889</v>
      </c>
      <c r="AE21" s="48">
        <v>0</v>
      </c>
      <c r="AF21" s="48">
        <v>0</v>
      </c>
      <c r="AG21" s="48">
        <v>59301.85706155865</v>
      </c>
      <c r="AH21" s="48">
        <v>59301.85706155865</v>
      </c>
      <c r="AI21" s="48">
        <v>0</v>
      </c>
      <c r="AJ21" s="48">
        <v>0</v>
      </c>
      <c r="AK21" s="48">
        <v>41432.340433543839</v>
      </c>
      <c r="AL21" s="48">
        <v>41432.340433543839</v>
      </c>
      <c r="AM21" s="48">
        <v>0</v>
      </c>
      <c r="AN21" s="48">
        <v>0</v>
      </c>
      <c r="AO21" s="23"/>
    </row>
    <row r="22" spans="1:41" ht="165" x14ac:dyDescent="0.25">
      <c r="A22" s="58" t="s">
        <v>4</v>
      </c>
      <c r="B22" s="43" t="s">
        <v>94</v>
      </c>
      <c r="C22" s="33" t="s">
        <v>95</v>
      </c>
      <c r="D22" s="21" t="s">
        <v>92</v>
      </c>
      <c r="E22" s="21" t="s">
        <v>65</v>
      </c>
      <c r="F22" s="21">
        <v>2021</v>
      </c>
      <c r="G22" s="21" t="s">
        <v>82</v>
      </c>
      <c r="H22" s="21" t="s">
        <v>83</v>
      </c>
      <c r="I22" s="21" t="s">
        <v>96</v>
      </c>
      <c r="J22" s="21" t="s">
        <v>97</v>
      </c>
      <c r="K22" s="21"/>
      <c r="L22" s="21"/>
      <c r="M22" s="48">
        <v>82191.032749999998</v>
      </c>
      <c r="N22" s="48">
        <v>82081.03933</v>
      </c>
      <c r="O22" s="48">
        <v>0</v>
      </c>
      <c r="P22" s="48">
        <v>0</v>
      </c>
      <c r="Q22" s="48">
        <v>141687.94364000001</v>
      </c>
      <c r="R22" s="48">
        <v>141300.60667000001</v>
      </c>
      <c r="S22" s="48">
        <v>0</v>
      </c>
      <c r="T22" s="48">
        <v>0</v>
      </c>
      <c r="U22" s="48">
        <v>121447.09991999999</v>
      </c>
      <c r="V22" s="48">
        <v>122032.19852000001</v>
      </c>
      <c r="W22" s="48">
        <v>0</v>
      </c>
      <c r="X22" s="48">
        <v>0</v>
      </c>
      <c r="Y22" s="48">
        <v>90850.735029999996</v>
      </c>
      <c r="Z22" s="48">
        <v>90783.404939999993</v>
      </c>
      <c r="AA22" s="48">
        <v>0</v>
      </c>
      <c r="AB22" s="48">
        <v>0</v>
      </c>
      <c r="AC22" s="48">
        <v>42549.421450000002</v>
      </c>
      <c r="AD22" s="48">
        <v>42549.421450000002</v>
      </c>
      <c r="AE22" s="48">
        <v>0</v>
      </c>
      <c r="AF22" s="48">
        <v>0</v>
      </c>
      <c r="AG22" s="48">
        <v>41058.096899999997</v>
      </c>
      <c r="AH22" s="48">
        <v>41058.096899999997</v>
      </c>
      <c r="AI22" s="48">
        <v>0</v>
      </c>
      <c r="AJ22" s="48">
        <v>0</v>
      </c>
      <c r="AK22" s="48">
        <v>21928.732273333331</v>
      </c>
      <c r="AL22" s="48">
        <v>21928.732273333331</v>
      </c>
      <c r="AM22" s="48">
        <v>0</v>
      </c>
      <c r="AN22" s="48">
        <v>0</v>
      </c>
      <c r="AO22" s="23"/>
    </row>
    <row r="23" spans="1:41" ht="75" x14ac:dyDescent="0.25">
      <c r="A23" s="58" t="s">
        <v>4</v>
      </c>
      <c r="B23" s="43" t="s">
        <v>98</v>
      </c>
      <c r="C23" s="33" t="s">
        <v>99</v>
      </c>
      <c r="D23" s="21" t="s">
        <v>100</v>
      </c>
      <c r="E23" s="21" t="s">
        <v>65</v>
      </c>
      <c r="F23" s="21" t="s">
        <v>101</v>
      </c>
      <c r="G23" s="21" t="s">
        <v>102</v>
      </c>
      <c r="H23" s="21" t="s">
        <v>83</v>
      </c>
      <c r="I23" s="21" t="s">
        <v>103</v>
      </c>
      <c r="J23" s="21" t="s">
        <v>83</v>
      </c>
      <c r="K23" s="21"/>
      <c r="L23" s="21"/>
      <c r="M23" s="48">
        <v>33100</v>
      </c>
      <c r="N23" s="48">
        <v>28491.139240506327</v>
      </c>
      <c r="O23" s="48">
        <v>0</v>
      </c>
      <c r="P23" s="48">
        <v>0</v>
      </c>
      <c r="Q23" s="48">
        <v>44700</v>
      </c>
      <c r="R23" s="48">
        <v>38475.949367088608</v>
      </c>
      <c r="S23" s="48">
        <v>0</v>
      </c>
      <c r="T23" s="48">
        <v>0</v>
      </c>
      <c r="U23" s="48">
        <v>24700</v>
      </c>
      <c r="V23" s="48">
        <v>21260.759493670888</v>
      </c>
      <c r="W23" s="48">
        <v>0</v>
      </c>
      <c r="X23" s="48">
        <v>0</v>
      </c>
      <c r="Y23" s="48">
        <v>28242.933300000001</v>
      </c>
      <c r="Z23" s="48">
        <v>25901.145002000005</v>
      </c>
      <c r="AA23" s="48">
        <v>0</v>
      </c>
      <c r="AB23" s="48">
        <v>0</v>
      </c>
      <c r="AC23" s="48">
        <v>1455.90221</v>
      </c>
      <c r="AD23" s="48">
        <v>0</v>
      </c>
      <c r="AE23" s="48">
        <v>0</v>
      </c>
      <c r="AF23" s="48">
        <v>0</v>
      </c>
      <c r="AG23" s="48">
        <v>1499.5792762999999</v>
      </c>
      <c r="AH23" s="48">
        <v>0</v>
      </c>
      <c r="AI23" s="48">
        <v>0</v>
      </c>
      <c r="AJ23" s="48">
        <v>0</v>
      </c>
      <c r="AK23" s="48">
        <v>1544.5666545889999</v>
      </c>
      <c r="AL23" s="48">
        <v>0</v>
      </c>
      <c r="AM23" s="48">
        <v>0</v>
      </c>
      <c r="AN23" s="48">
        <v>0</v>
      </c>
      <c r="AO23" s="23"/>
    </row>
    <row r="24" spans="1:41" ht="105" x14ac:dyDescent="0.25">
      <c r="A24" s="58" t="s">
        <v>4</v>
      </c>
      <c r="B24" s="43" t="s">
        <v>104</v>
      </c>
      <c r="C24" s="33"/>
      <c r="D24" s="21" t="s">
        <v>105</v>
      </c>
      <c r="E24" s="21" t="s">
        <v>65</v>
      </c>
      <c r="F24" s="21" t="s">
        <v>106</v>
      </c>
      <c r="G24" s="21" t="s">
        <v>107</v>
      </c>
      <c r="H24" s="21" t="s">
        <v>83</v>
      </c>
      <c r="I24" s="21" t="s">
        <v>108</v>
      </c>
      <c r="J24" s="21" t="s">
        <v>109</v>
      </c>
      <c r="K24" s="21"/>
      <c r="L24" s="21"/>
      <c r="M24" s="48">
        <v>1708.9730699999989</v>
      </c>
      <c r="N24" s="48">
        <v>1708.9730699999989</v>
      </c>
      <c r="O24" s="48">
        <v>0</v>
      </c>
      <c r="P24" s="48">
        <v>0</v>
      </c>
      <c r="Q24" s="48">
        <v>5960.8385799999987</v>
      </c>
      <c r="R24" s="48">
        <v>5960.8385799999987</v>
      </c>
      <c r="S24" s="48">
        <v>0</v>
      </c>
      <c r="T24" s="48">
        <v>0</v>
      </c>
      <c r="U24" s="48">
        <v>6598.9343099999996</v>
      </c>
      <c r="V24" s="48">
        <v>6598.9343099999996</v>
      </c>
      <c r="W24" s="48">
        <v>0</v>
      </c>
      <c r="X24" s="48">
        <v>0</v>
      </c>
      <c r="Y24" s="48">
        <v>3443.3023800000001</v>
      </c>
      <c r="Z24" s="48">
        <v>3443.3023800000001</v>
      </c>
      <c r="AA24" s="48">
        <v>261.04000000000002</v>
      </c>
      <c r="AB24" s="48">
        <v>261.04000000000002</v>
      </c>
      <c r="AC24" s="48">
        <v>0</v>
      </c>
      <c r="AD24" s="48">
        <v>0</v>
      </c>
      <c r="AE24" s="48">
        <v>835</v>
      </c>
      <c r="AF24" s="48">
        <v>835</v>
      </c>
      <c r="AG24" s="48">
        <v>0</v>
      </c>
      <c r="AH24" s="48">
        <v>0</v>
      </c>
      <c r="AI24" s="48">
        <v>860.05</v>
      </c>
      <c r="AJ24" s="48">
        <v>860.05</v>
      </c>
      <c r="AK24" s="48">
        <v>0</v>
      </c>
      <c r="AL24" s="48">
        <v>0</v>
      </c>
      <c r="AM24" s="48">
        <v>885.85149999999999</v>
      </c>
      <c r="AN24" s="48">
        <v>885.85149999999999</v>
      </c>
      <c r="AO24" s="23"/>
    </row>
    <row r="25" spans="1:41" ht="135" x14ac:dyDescent="0.25">
      <c r="A25" s="58" t="s">
        <v>4</v>
      </c>
      <c r="B25" s="43" t="s">
        <v>110</v>
      </c>
      <c r="C25" s="33" t="s">
        <v>111</v>
      </c>
      <c r="D25" s="21" t="s">
        <v>112</v>
      </c>
      <c r="E25" s="21" t="s">
        <v>65</v>
      </c>
      <c r="F25" s="21">
        <v>2019</v>
      </c>
      <c r="G25" s="21" t="s">
        <v>82</v>
      </c>
      <c r="H25" s="21" t="s">
        <v>83</v>
      </c>
      <c r="I25" s="21" t="s">
        <v>84</v>
      </c>
      <c r="J25" s="21" t="s">
        <v>113</v>
      </c>
      <c r="K25" s="21"/>
      <c r="L25" s="21"/>
      <c r="M25" s="48">
        <v>66496.894990000015</v>
      </c>
      <c r="N25" s="48">
        <v>66331.551580000014</v>
      </c>
      <c r="O25" s="48">
        <v>0</v>
      </c>
      <c r="P25" s="48">
        <v>0</v>
      </c>
      <c r="Q25" s="48">
        <v>77562.100009999995</v>
      </c>
      <c r="R25" s="48">
        <v>72874.279819999996</v>
      </c>
      <c r="S25" s="48">
        <v>0</v>
      </c>
      <c r="T25" s="48">
        <v>0</v>
      </c>
      <c r="U25" s="48">
        <v>262146.61076999997</v>
      </c>
      <c r="V25" s="48">
        <v>252222.45780999999</v>
      </c>
      <c r="W25" s="48">
        <v>0</v>
      </c>
      <c r="X25" s="48">
        <v>0</v>
      </c>
      <c r="Y25" s="48">
        <v>558068.2383500007</v>
      </c>
      <c r="Z25" s="48">
        <v>550224.58571000071</v>
      </c>
      <c r="AA25" s="48">
        <v>0</v>
      </c>
      <c r="AB25" s="48">
        <v>0</v>
      </c>
      <c r="AC25" s="48">
        <v>1263230.7283134698</v>
      </c>
      <c r="AD25" s="48">
        <v>1233980.7283134698</v>
      </c>
      <c r="AE25" s="48">
        <v>0</v>
      </c>
      <c r="AF25" s="48">
        <v>0</v>
      </c>
      <c r="AG25" s="48">
        <v>1624232.6623500499</v>
      </c>
      <c r="AH25" s="48">
        <v>1594105.1623500499</v>
      </c>
      <c r="AI25" s="48">
        <v>0</v>
      </c>
      <c r="AJ25" s="48">
        <v>0</v>
      </c>
      <c r="AK25" s="48">
        <v>1878931.2250331107</v>
      </c>
      <c r="AL25" s="48">
        <v>1863415.5625331106</v>
      </c>
      <c r="AM25" s="48">
        <v>0</v>
      </c>
      <c r="AN25" s="48">
        <v>0</v>
      </c>
      <c r="AO25" s="23"/>
    </row>
    <row r="26" spans="1:41" ht="75" x14ac:dyDescent="0.25">
      <c r="A26" s="58" t="s">
        <v>4</v>
      </c>
      <c r="B26" s="43" t="s">
        <v>114</v>
      </c>
      <c r="C26" s="33"/>
      <c r="D26" s="21" t="s">
        <v>115</v>
      </c>
      <c r="E26" s="21" t="s">
        <v>65</v>
      </c>
      <c r="F26" s="21" t="s">
        <v>81</v>
      </c>
      <c r="G26" s="21" t="s">
        <v>82</v>
      </c>
      <c r="H26" s="21" t="s">
        <v>83</v>
      </c>
      <c r="I26" s="21" t="s">
        <v>116</v>
      </c>
      <c r="J26" s="21" t="s">
        <v>117</v>
      </c>
      <c r="K26" s="21"/>
      <c r="L26" s="21"/>
      <c r="M26" s="48">
        <v>361157.97701000003</v>
      </c>
      <c r="N26" s="48">
        <v>105813.45263</v>
      </c>
      <c r="O26" s="48">
        <v>3764.3246800000002</v>
      </c>
      <c r="P26" s="48">
        <v>0</v>
      </c>
      <c r="Q26" s="48">
        <v>248054.75761</v>
      </c>
      <c r="R26" s="48">
        <v>127940.73292999998</v>
      </c>
      <c r="S26" s="48">
        <v>4783.46828</v>
      </c>
      <c r="T26" s="48">
        <v>0</v>
      </c>
      <c r="U26" s="48">
        <v>413620.36307000008</v>
      </c>
      <c r="V26" s="48">
        <v>338323.44987000007</v>
      </c>
      <c r="W26" s="48">
        <v>2800.1469300000003</v>
      </c>
      <c r="X26" s="48">
        <v>104.771</v>
      </c>
      <c r="Y26" s="48">
        <v>506322.03863999998</v>
      </c>
      <c r="Z26" s="48">
        <v>408396.58094000001</v>
      </c>
      <c r="AA26" s="48">
        <v>3362.5203799999999</v>
      </c>
      <c r="AB26" s="48">
        <v>543.73123999999996</v>
      </c>
      <c r="AC26" s="48">
        <v>568834.60476999986</v>
      </c>
      <c r="AD26" s="48">
        <v>467828.87719488394</v>
      </c>
      <c r="AE26" s="48">
        <v>5809.3098300000001</v>
      </c>
      <c r="AF26" s="48">
        <v>0</v>
      </c>
      <c r="AG26" s="48">
        <v>903039.87618949998</v>
      </c>
      <c r="AH26" s="48">
        <v>828396.5163284099</v>
      </c>
      <c r="AI26" s="48">
        <v>5983.5891249000006</v>
      </c>
      <c r="AJ26" s="48">
        <v>0</v>
      </c>
      <c r="AK26" s="48">
        <v>930131.07247518492</v>
      </c>
      <c r="AL26" s="48">
        <v>853248.41181826231</v>
      </c>
      <c r="AM26" s="48">
        <v>6163.0967986470005</v>
      </c>
      <c r="AN26" s="48">
        <v>0</v>
      </c>
      <c r="AO26" s="23"/>
    </row>
    <row r="27" spans="1:41" ht="105" x14ac:dyDescent="0.25">
      <c r="A27" s="58" t="s">
        <v>4</v>
      </c>
      <c r="B27" s="43" t="s">
        <v>118</v>
      </c>
      <c r="C27" s="33"/>
      <c r="D27" s="21" t="s">
        <v>115</v>
      </c>
      <c r="E27" s="21" t="s">
        <v>65</v>
      </c>
      <c r="F27" s="21" t="s">
        <v>81</v>
      </c>
      <c r="G27" s="21" t="s">
        <v>119</v>
      </c>
      <c r="H27" s="21" t="s">
        <v>83</v>
      </c>
      <c r="I27" s="21" t="s">
        <v>120</v>
      </c>
      <c r="J27" s="21" t="s">
        <v>117</v>
      </c>
      <c r="K27" s="21"/>
      <c r="L27" s="21"/>
      <c r="M27" s="48">
        <v>41694.654289999984</v>
      </c>
      <c r="N27" s="48">
        <v>22950.025079999978</v>
      </c>
      <c r="O27" s="48">
        <v>167411.85981000005</v>
      </c>
      <c r="P27" s="48">
        <v>114551.43479000004</v>
      </c>
      <c r="Q27" s="48">
        <v>63740.488980000002</v>
      </c>
      <c r="R27" s="48">
        <v>14707.802879999996</v>
      </c>
      <c r="S27" s="48">
        <v>93657.066290000075</v>
      </c>
      <c r="T27" s="48">
        <v>49029.160810000089</v>
      </c>
      <c r="U27" s="48">
        <v>81032.79634999999</v>
      </c>
      <c r="V27" s="48">
        <v>12990.946530000003</v>
      </c>
      <c r="W27" s="48">
        <v>105907.94903000002</v>
      </c>
      <c r="X27" s="48">
        <v>45196.963579999989</v>
      </c>
      <c r="Y27" s="48">
        <v>143534.70344399998</v>
      </c>
      <c r="Z27" s="48">
        <v>30619.134586888442</v>
      </c>
      <c r="AA27" s="48">
        <v>93770.588245999752</v>
      </c>
      <c r="AB27" s="48">
        <v>54595.966836721956</v>
      </c>
      <c r="AC27" s="48">
        <v>90847.627499999988</v>
      </c>
      <c r="AD27" s="48">
        <v>18447.656990762218</v>
      </c>
      <c r="AE27" s="48">
        <v>99279.878120000008</v>
      </c>
      <c r="AF27" s="48">
        <v>10184.163344050156</v>
      </c>
      <c r="AG27" s="48">
        <v>93573.056324999998</v>
      </c>
      <c r="AH27" s="48">
        <v>19001.086700485081</v>
      </c>
      <c r="AI27" s="48">
        <v>102258.27446360001</v>
      </c>
      <c r="AJ27" s="48">
        <v>10489.68824437166</v>
      </c>
      <c r="AK27" s="48">
        <v>96380.248014749988</v>
      </c>
      <c r="AL27" s="48">
        <v>19571.119301499635</v>
      </c>
      <c r="AM27" s="48">
        <v>105326.02269750801</v>
      </c>
      <c r="AN27" s="48">
        <v>10804.378891702811</v>
      </c>
      <c r="AO27" s="23"/>
    </row>
    <row r="28" spans="1:41" ht="135" x14ac:dyDescent="0.25">
      <c r="A28" s="58" t="s">
        <v>4</v>
      </c>
      <c r="B28" s="43" t="s">
        <v>121</v>
      </c>
      <c r="C28" s="33"/>
      <c r="D28" s="21" t="s">
        <v>92</v>
      </c>
      <c r="E28" s="21"/>
      <c r="F28" s="21" t="s">
        <v>122</v>
      </c>
      <c r="G28" s="21" t="s">
        <v>123</v>
      </c>
      <c r="H28" s="21" t="s">
        <v>124</v>
      </c>
      <c r="I28" s="21" t="s">
        <v>125</v>
      </c>
      <c r="J28" s="21" t="s">
        <v>125</v>
      </c>
      <c r="K28" s="21" t="s">
        <v>126</v>
      </c>
      <c r="L28" s="21"/>
      <c r="M28" s="48">
        <v>508.03465</v>
      </c>
      <c r="N28" s="48">
        <v>508.03465</v>
      </c>
      <c r="O28" s="48">
        <v>0</v>
      </c>
      <c r="P28" s="48">
        <v>0</v>
      </c>
      <c r="Q28" s="48">
        <v>1060.15399</v>
      </c>
      <c r="R28" s="48">
        <v>1060.15399</v>
      </c>
      <c r="S28" s="48">
        <v>0</v>
      </c>
      <c r="T28" s="48">
        <v>0</v>
      </c>
      <c r="U28" s="48">
        <v>24817.0913</v>
      </c>
      <c r="V28" s="48">
        <v>24817.0913</v>
      </c>
      <c r="W28" s="48">
        <v>0</v>
      </c>
      <c r="X28" s="48">
        <v>0</v>
      </c>
      <c r="Y28" s="48">
        <v>4865.1974200000004</v>
      </c>
      <c r="Z28" s="48">
        <v>4865.1974200000004</v>
      </c>
      <c r="AA28" s="48">
        <v>0</v>
      </c>
      <c r="AB28" s="48">
        <v>0</v>
      </c>
      <c r="AC28" s="48">
        <v>19134.173199999997</v>
      </c>
      <c r="AD28" s="48">
        <v>19134.173199999997</v>
      </c>
      <c r="AE28" s="48">
        <v>0</v>
      </c>
      <c r="AF28" s="48">
        <v>0</v>
      </c>
      <c r="AG28" s="48">
        <v>8314.5099000000009</v>
      </c>
      <c r="AH28" s="48">
        <v>8314.5099000000009</v>
      </c>
      <c r="AI28" s="48">
        <v>0</v>
      </c>
      <c r="AJ28" s="48">
        <v>0</v>
      </c>
      <c r="AK28" s="48">
        <v>20469.330400000003</v>
      </c>
      <c r="AL28" s="48">
        <v>20469.330400000003</v>
      </c>
      <c r="AM28" s="48">
        <v>0</v>
      </c>
      <c r="AN28" s="48">
        <v>0</v>
      </c>
      <c r="AO28" s="23"/>
    </row>
    <row r="29" spans="1:41" ht="150" x14ac:dyDescent="0.25">
      <c r="A29" s="58" t="s">
        <v>4</v>
      </c>
      <c r="B29" s="43" t="s">
        <v>127</v>
      </c>
      <c r="C29" s="33"/>
      <c r="D29" s="21" t="s">
        <v>115</v>
      </c>
      <c r="E29" s="21" t="s">
        <v>65</v>
      </c>
      <c r="F29" s="21">
        <v>2020</v>
      </c>
      <c r="G29" s="21" t="s">
        <v>128</v>
      </c>
      <c r="H29" s="21" t="s">
        <v>83</v>
      </c>
      <c r="I29" s="21" t="s">
        <v>129</v>
      </c>
      <c r="J29" s="21" t="s">
        <v>130</v>
      </c>
      <c r="K29" s="21"/>
      <c r="L29" s="21"/>
      <c r="M29" s="48">
        <v>0</v>
      </c>
      <c r="N29" s="48">
        <v>0</v>
      </c>
      <c r="O29" s="48">
        <v>0</v>
      </c>
      <c r="P29" s="48">
        <v>0</v>
      </c>
      <c r="Q29" s="48">
        <v>5569.1325100000004</v>
      </c>
      <c r="R29" s="48">
        <v>5569.1325100000004</v>
      </c>
      <c r="S29" s="48">
        <v>0</v>
      </c>
      <c r="T29" s="48">
        <v>0</v>
      </c>
      <c r="U29" s="48">
        <v>13504.77147</v>
      </c>
      <c r="V29" s="48">
        <v>13504.77147</v>
      </c>
      <c r="W29" s="48">
        <v>0</v>
      </c>
      <c r="X29" s="48">
        <v>0</v>
      </c>
      <c r="Y29" s="48">
        <v>1983.4016900000001</v>
      </c>
      <c r="Z29" s="48">
        <v>1983.4016900000001</v>
      </c>
      <c r="AA29" s="48">
        <v>0</v>
      </c>
      <c r="AB29" s="48">
        <v>0</v>
      </c>
      <c r="AC29" s="48">
        <v>0</v>
      </c>
      <c r="AD29" s="48">
        <v>0</v>
      </c>
      <c r="AE29" s="48">
        <v>0</v>
      </c>
      <c r="AF29" s="48">
        <v>0</v>
      </c>
      <c r="AG29" s="48">
        <v>0</v>
      </c>
      <c r="AH29" s="48">
        <v>0</v>
      </c>
      <c r="AI29" s="48">
        <v>0</v>
      </c>
      <c r="AJ29" s="48">
        <v>0</v>
      </c>
      <c r="AK29" s="48">
        <v>0</v>
      </c>
      <c r="AL29" s="48">
        <v>0</v>
      </c>
      <c r="AM29" s="48">
        <v>0</v>
      </c>
      <c r="AN29" s="48">
        <v>0</v>
      </c>
      <c r="AO29" s="23"/>
    </row>
    <row r="30" spans="1:41" ht="105" x14ac:dyDescent="0.25">
      <c r="A30" s="58" t="s">
        <v>4</v>
      </c>
      <c r="B30" s="43" t="s">
        <v>131</v>
      </c>
      <c r="C30" s="33" t="s">
        <v>132</v>
      </c>
      <c r="D30" s="21" t="s">
        <v>100</v>
      </c>
      <c r="E30" s="21" t="s">
        <v>65</v>
      </c>
      <c r="F30" s="21" t="s">
        <v>133</v>
      </c>
      <c r="G30" s="21" t="s">
        <v>134</v>
      </c>
      <c r="H30" s="21" t="s">
        <v>135</v>
      </c>
      <c r="I30" s="21" t="s">
        <v>136</v>
      </c>
      <c r="J30" s="21" t="s">
        <v>83</v>
      </c>
      <c r="K30" s="21"/>
      <c r="L30" s="21"/>
      <c r="M30" s="48">
        <v>3283.17128</v>
      </c>
      <c r="N30" s="48">
        <v>3283.17128</v>
      </c>
      <c r="O30" s="48">
        <v>725.94523000000004</v>
      </c>
      <c r="P30" s="48">
        <v>725.94523000000004</v>
      </c>
      <c r="Q30" s="48">
        <v>13901.68628</v>
      </c>
      <c r="R30" s="48">
        <v>13901.68628</v>
      </c>
      <c r="S30" s="48">
        <v>2149.9012699999998</v>
      </c>
      <c r="T30" s="48">
        <v>2149.9012699999998</v>
      </c>
      <c r="U30" s="48">
        <v>15570.90235</v>
      </c>
      <c r="V30" s="48">
        <v>15570.90235</v>
      </c>
      <c r="W30" s="48">
        <v>7219.1667299999999</v>
      </c>
      <c r="X30" s="48">
        <v>7219.1667299999999</v>
      </c>
      <c r="Y30" s="48">
        <v>5548.8426100000006</v>
      </c>
      <c r="Z30" s="48">
        <v>5548.8426100000006</v>
      </c>
      <c r="AA30" s="48">
        <v>4731.40751</v>
      </c>
      <c r="AB30" s="48">
        <v>4731.40751</v>
      </c>
      <c r="AC30" s="48">
        <v>2038.5820200000001</v>
      </c>
      <c r="AD30" s="48">
        <v>2038.5820200000001</v>
      </c>
      <c r="AE30" s="48">
        <v>11544.927590000001</v>
      </c>
      <c r="AF30" s="48">
        <v>11544.927590000001</v>
      </c>
      <c r="AG30" s="48">
        <v>4742.3609663759999</v>
      </c>
      <c r="AH30" s="48">
        <v>4742.3609663759999</v>
      </c>
      <c r="AI30" s="48">
        <v>27935.774505564004</v>
      </c>
      <c r="AJ30" s="48">
        <v>27935.774505564004</v>
      </c>
      <c r="AK30" s="48">
        <v>6008.2130112079994</v>
      </c>
      <c r="AL30" s="48">
        <v>6008.2130112079994</v>
      </c>
      <c r="AM30" s="48">
        <v>38299.464630495007</v>
      </c>
      <c r="AN30" s="48">
        <v>38299.464630495007</v>
      </c>
      <c r="AO30" s="23"/>
    </row>
    <row r="31" spans="1:41" x14ac:dyDescent="0.25">
      <c r="A31" s="58" t="s">
        <v>4</v>
      </c>
      <c r="B31" s="43" t="s">
        <v>137</v>
      </c>
      <c r="C31" s="33" t="s">
        <v>138</v>
      </c>
      <c r="D31" s="21" t="s">
        <v>64</v>
      </c>
      <c r="E31" s="21" t="s">
        <v>64</v>
      </c>
      <c r="F31" s="21">
        <v>2019</v>
      </c>
      <c r="G31" s="21" t="s">
        <v>82</v>
      </c>
      <c r="H31" s="21" t="s">
        <v>83</v>
      </c>
      <c r="I31" s="21" t="s">
        <v>68</v>
      </c>
      <c r="J31" s="21" t="s">
        <v>83</v>
      </c>
      <c r="K31" s="21"/>
      <c r="L31" s="21"/>
      <c r="M31" s="48">
        <v>41099.593480000003</v>
      </c>
      <c r="N31" s="48">
        <v>6720.4367700000003</v>
      </c>
      <c r="O31" s="48">
        <v>0</v>
      </c>
      <c r="P31" s="48">
        <v>0</v>
      </c>
      <c r="Q31" s="48">
        <v>15750.648190000004</v>
      </c>
      <c r="R31" s="48">
        <v>1443.4850299999998</v>
      </c>
      <c r="S31" s="48">
        <v>0</v>
      </c>
      <c r="T31" s="48">
        <v>0</v>
      </c>
      <c r="U31" s="48">
        <v>12577.505580000001</v>
      </c>
      <c r="V31" s="48">
        <v>7730.8491899999999</v>
      </c>
      <c r="W31" s="48">
        <v>0</v>
      </c>
      <c r="X31" s="48">
        <v>0</v>
      </c>
      <c r="Y31" s="48">
        <v>6490.4382800000003</v>
      </c>
      <c r="Z31" s="48">
        <v>4275.0324899999996</v>
      </c>
      <c r="AA31" s="48">
        <v>0</v>
      </c>
      <c r="AB31" s="48">
        <v>0</v>
      </c>
      <c r="AC31" s="48">
        <v>12679.2</v>
      </c>
      <c r="AD31" s="48">
        <v>12679.2</v>
      </c>
      <c r="AE31" s="48">
        <v>0</v>
      </c>
      <c r="AF31" s="48">
        <v>0</v>
      </c>
      <c r="AG31" s="48">
        <v>0</v>
      </c>
      <c r="AH31" s="48">
        <v>0</v>
      </c>
      <c r="AI31" s="48">
        <v>0</v>
      </c>
      <c r="AJ31" s="48">
        <v>0</v>
      </c>
      <c r="AK31" s="48">
        <v>0</v>
      </c>
      <c r="AL31" s="48">
        <v>0</v>
      </c>
      <c r="AM31" s="48">
        <v>0</v>
      </c>
      <c r="AN31" s="48">
        <v>0</v>
      </c>
      <c r="AO31" s="23"/>
    </row>
    <row r="32" spans="1:41" ht="135" x14ac:dyDescent="0.25">
      <c r="A32" s="58" t="s">
        <v>4</v>
      </c>
      <c r="B32" s="43" t="s">
        <v>139</v>
      </c>
      <c r="C32" s="33"/>
      <c r="D32" s="21" t="s">
        <v>112</v>
      </c>
      <c r="E32" s="21"/>
      <c r="F32" s="21" t="s">
        <v>140</v>
      </c>
      <c r="G32" s="21" t="s">
        <v>141</v>
      </c>
      <c r="H32" s="21" t="s">
        <v>83</v>
      </c>
      <c r="I32" s="21" t="s">
        <v>142</v>
      </c>
      <c r="J32" s="21" t="s">
        <v>143</v>
      </c>
      <c r="K32" s="21"/>
      <c r="L32" s="21"/>
      <c r="M32" s="48">
        <v>0</v>
      </c>
      <c r="N32" s="48">
        <v>0</v>
      </c>
      <c r="O32" s="48">
        <v>0</v>
      </c>
      <c r="P32" s="48">
        <v>0</v>
      </c>
      <c r="Q32" s="48">
        <v>196.85927000000001</v>
      </c>
      <c r="R32" s="48">
        <v>196.85927000000001</v>
      </c>
      <c r="S32" s="48">
        <v>0</v>
      </c>
      <c r="T32" s="48">
        <v>0</v>
      </c>
      <c r="U32" s="48">
        <v>3209.2232799999997</v>
      </c>
      <c r="V32" s="48">
        <v>3209.2232799999997</v>
      </c>
      <c r="W32" s="48">
        <v>0</v>
      </c>
      <c r="X32" s="48">
        <v>0</v>
      </c>
      <c r="Y32" s="48">
        <v>29546.629829999998</v>
      </c>
      <c r="Z32" s="48">
        <v>12842.969071345038</v>
      </c>
      <c r="AA32" s="48">
        <v>0</v>
      </c>
      <c r="AB32" s="48">
        <v>0</v>
      </c>
      <c r="AC32" s="48">
        <v>64023.161022727276</v>
      </c>
      <c r="AD32" s="48">
        <v>21568.023261145914</v>
      </c>
      <c r="AE32" s="48">
        <v>0</v>
      </c>
      <c r="AF32" s="48">
        <v>0</v>
      </c>
      <c r="AG32" s="48">
        <v>2250.0000000000005</v>
      </c>
      <c r="AH32" s="48">
        <v>2250.0000000000005</v>
      </c>
      <c r="AI32" s="48">
        <v>0</v>
      </c>
      <c r="AJ32" s="48">
        <v>0</v>
      </c>
      <c r="AK32" s="48">
        <v>2250.0000000000005</v>
      </c>
      <c r="AL32" s="48">
        <v>2250.0000000000005</v>
      </c>
      <c r="AM32" s="48">
        <v>0</v>
      </c>
      <c r="AN32" s="48">
        <v>0</v>
      </c>
      <c r="AO32" s="23"/>
    </row>
    <row r="33" spans="1:41" ht="255" x14ac:dyDescent="0.25">
      <c r="A33" s="58" t="s">
        <v>4</v>
      </c>
      <c r="B33" s="43" t="s">
        <v>144</v>
      </c>
      <c r="C33" s="33" t="s">
        <v>145</v>
      </c>
      <c r="D33" s="21" t="s">
        <v>115</v>
      </c>
      <c r="E33" s="21" t="s">
        <v>65</v>
      </c>
      <c r="F33" s="21" t="s">
        <v>146</v>
      </c>
      <c r="G33" s="21" t="s">
        <v>147</v>
      </c>
      <c r="H33" s="21" t="s">
        <v>83</v>
      </c>
      <c r="I33" s="21" t="s">
        <v>148</v>
      </c>
      <c r="J33" s="21" t="s">
        <v>149</v>
      </c>
      <c r="K33" s="21"/>
      <c r="L33" s="21"/>
      <c r="M33" s="48">
        <v>0</v>
      </c>
      <c r="N33" s="48">
        <v>0</v>
      </c>
      <c r="O33" s="48">
        <v>268481.75161999994</v>
      </c>
      <c r="P33" s="48">
        <v>225769.21083999999</v>
      </c>
      <c r="Q33" s="48">
        <v>0</v>
      </c>
      <c r="R33" s="48">
        <v>0</v>
      </c>
      <c r="S33" s="48">
        <v>249830.21652000002</v>
      </c>
      <c r="T33" s="48">
        <v>92716.853329999998</v>
      </c>
      <c r="U33" s="48">
        <v>0</v>
      </c>
      <c r="V33" s="48">
        <v>0</v>
      </c>
      <c r="W33" s="48">
        <v>242600.49945999999</v>
      </c>
      <c r="X33" s="48">
        <v>112983.81767666666</v>
      </c>
      <c r="Y33" s="48">
        <v>0</v>
      </c>
      <c r="Z33" s="48">
        <v>0</v>
      </c>
      <c r="AA33" s="48">
        <v>231948.02139999997</v>
      </c>
      <c r="AB33" s="48">
        <v>132202.10705666669</v>
      </c>
      <c r="AC33" s="48">
        <v>0</v>
      </c>
      <c r="AD33" s="48">
        <v>0</v>
      </c>
      <c r="AE33" s="48">
        <v>165134.89937666664</v>
      </c>
      <c r="AF33" s="48">
        <v>83858.536386666674</v>
      </c>
      <c r="AG33" s="48">
        <v>0</v>
      </c>
      <c r="AH33" s="48">
        <v>0</v>
      </c>
      <c r="AI33" s="48">
        <v>171701.09944310889</v>
      </c>
      <c r="AJ33" s="48">
        <v>79599.68935848205</v>
      </c>
      <c r="AK33" s="48">
        <v>0</v>
      </c>
      <c r="AL33" s="48">
        <v>0</v>
      </c>
      <c r="AM33" s="48">
        <v>177189.15854332145</v>
      </c>
      <c r="AN33" s="48">
        <v>82199.687730077043</v>
      </c>
      <c r="AO33" s="23"/>
    </row>
    <row r="34" spans="1:41" ht="315" x14ac:dyDescent="0.25">
      <c r="A34" s="58" t="s">
        <v>4</v>
      </c>
      <c r="B34" s="43" t="s">
        <v>150</v>
      </c>
      <c r="C34" s="33"/>
      <c r="D34" s="21" t="s">
        <v>115</v>
      </c>
      <c r="E34" s="21" t="s">
        <v>65</v>
      </c>
      <c r="F34" s="21" t="s">
        <v>151</v>
      </c>
      <c r="G34" s="21" t="s">
        <v>152</v>
      </c>
      <c r="H34" s="21" t="s">
        <v>83</v>
      </c>
      <c r="I34" s="21" t="s">
        <v>153</v>
      </c>
      <c r="J34" s="21" t="s">
        <v>154</v>
      </c>
      <c r="K34" s="21"/>
      <c r="L34" s="21"/>
      <c r="M34" s="48">
        <v>763889.68111999996</v>
      </c>
      <c r="N34" s="48">
        <v>307279.74706999998</v>
      </c>
      <c r="O34" s="48">
        <v>385147.23143999994</v>
      </c>
      <c r="P34" s="48">
        <v>80620.424676688097</v>
      </c>
      <c r="Q34" s="48">
        <v>808343.25797000085</v>
      </c>
      <c r="R34" s="48">
        <v>302200.7298400001</v>
      </c>
      <c r="S34" s="48">
        <v>188653.08833999996</v>
      </c>
      <c r="T34" s="48">
        <v>86011.595171511202</v>
      </c>
      <c r="U34" s="48">
        <v>858659.73225000023</v>
      </c>
      <c r="V34" s="48">
        <v>350490.47940999997</v>
      </c>
      <c r="W34" s="48">
        <v>196118.58435999986</v>
      </c>
      <c r="X34" s="48">
        <v>92508.762042733113</v>
      </c>
      <c r="Y34" s="48">
        <v>989383.17823999969</v>
      </c>
      <c r="Z34" s="48">
        <v>339110.11981999961</v>
      </c>
      <c r="AA34" s="48">
        <v>174951.11503000004</v>
      </c>
      <c r="AB34" s="48">
        <v>81067.924906655942</v>
      </c>
      <c r="AC34" s="48">
        <v>992698.64539830538</v>
      </c>
      <c r="AD34" s="48">
        <v>484909.11325079971</v>
      </c>
      <c r="AE34" s="48">
        <v>201988.21510723536</v>
      </c>
      <c r="AF34" s="48">
        <v>78635.011448775636</v>
      </c>
      <c r="AG34" s="48">
        <v>935723.24633575452</v>
      </c>
      <c r="AH34" s="48">
        <v>444679.78279495577</v>
      </c>
      <c r="AI34" s="48">
        <v>321606.47178335238</v>
      </c>
      <c r="AJ34" s="48">
        <v>204604.56606252081</v>
      </c>
      <c r="AK34" s="48">
        <v>963794.94372582703</v>
      </c>
      <c r="AL34" s="48">
        <v>458020.17627880449</v>
      </c>
      <c r="AM34" s="48">
        <v>331254.6659368531</v>
      </c>
      <c r="AN34" s="48">
        <v>210742.70304439642</v>
      </c>
      <c r="AO34" s="23"/>
    </row>
    <row r="35" spans="1:41" ht="60" x14ac:dyDescent="0.25">
      <c r="A35" s="58" t="s">
        <v>4</v>
      </c>
      <c r="B35" s="43" t="s">
        <v>155</v>
      </c>
      <c r="C35" s="33"/>
      <c r="D35" s="21" t="s">
        <v>156</v>
      </c>
      <c r="E35" s="21" t="s">
        <v>156</v>
      </c>
      <c r="F35" s="21" t="s">
        <v>83</v>
      </c>
      <c r="G35" s="21" t="s">
        <v>83</v>
      </c>
      <c r="H35" s="21" t="s">
        <v>83</v>
      </c>
      <c r="I35" s="21" t="s">
        <v>83</v>
      </c>
      <c r="J35" s="21" t="s">
        <v>83</v>
      </c>
      <c r="K35" s="21" t="s">
        <v>157</v>
      </c>
      <c r="L35" s="21"/>
      <c r="M35" s="48" t="s">
        <v>83</v>
      </c>
      <c r="N35" s="48" t="s">
        <v>83</v>
      </c>
      <c r="O35" s="48" t="s">
        <v>83</v>
      </c>
      <c r="P35" s="48" t="s">
        <v>83</v>
      </c>
      <c r="Q35" s="48" t="s">
        <v>83</v>
      </c>
      <c r="R35" s="48" t="s">
        <v>83</v>
      </c>
      <c r="S35" s="48" t="s">
        <v>83</v>
      </c>
      <c r="T35" s="48" t="s">
        <v>83</v>
      </c>
      <c r="U35" s="48" t="s">
        <v>83</v>
      </c>
      <c r="V35" s="48" t="s">
        <v>83</v>
      </c>
      <c r="W35" s="48" t="s">
        <v>83</v>
      </c>
      <c r="X35" s="48" t="s">
        <v>83</v>
      </c>
      <c r="Y35" s="48" t="s">
        <v>83</v>
      </c>
      <c r="Z35" s="48" t="s">
        <v>83</v>
      </c>
      <c r="AA35" s="48" t="s">
        <v>83</v>
      </c>
      <c r="AB35" s="48" t="s">
        <v>83</v>
      </c>
      <c r="AC35" s="48" t="s">
        <v>83</v>
      </c>
      <c r="AD35" s="48" t="s">
        <v>83</v>
      </c>
      <c r="AE35" s="48" t="s">
        <v>83</v>
      </c>
      <c r="AF35" s="48" t="s">
        <v>83</v>
      </c>
      <c r="AG35" s="48" t="s">
        <v>83</v>
      </c>
      <c r="AH35" s="48" t="s">
        <v>83</v>
      </c>
      <c r="AI35" s="48" t="s">
        <v>83</v>
      </c>
      <c r="AJ35" s="48" t="s">
        <v>83</v>
      </c>
      <c r="AK35" s="48" t="s">
        <v>83</v>
      </c>
      <c r="AL35" s="48" t="s">
        <v>83</v>
      </c>
      <c r="AM35" s="48" t="s">
        <v>83</v>
      </c>
      <c r="AN35" s="48" t="s">
        <v>83</v>
      </c>
      <c r="AO35" s="23"/>
    </row>
    <row r="36" spans="1:41" ht="45" x14ac:dyDescent="0.25">
      <c r="A36" s="58" t="s">
        <v>4</v>
      </c>
      <c r="B36" s="43" t="s">
        <v>158</v>
      </c>
      <c r="C36" s="33" t="s">
        <v>159</v>
      </c>
      <c r="D36" s="21" t="s">
        <v>156</v>
      </c>
      <c r="E36" s="21" t="s">
        <v>156</v>
      </c>
      <c r="F36" s="21">
        <v>2020</v>
      </c>
      <c r="G36" s="21" t="s">
        <v>160</v>
      </c>
      <c r="H36" s="21" t="s">
        <v>83</v>
      </c>
      <c r="I36" s="21" t="s">
        <v>84</v>
      </c>
      <c r="J36" s="21" t="s">
        <v>161</v>
      </c>
      <c r="K36" s="21"/>
      <c r="L36" s="21"/>
      <c r="M36" s="48">
        <v>0</v>
      </c>
      <c r="N36" s="48">
        <v>0</v>
      </c>
      <c r="O36" s="48">
        <v>0</v>
      </c>
      <c r="P36" s="48">
        <v>0</v>
      </c>
      <c r="Q36" s="48">
        <v>0</v>
      </c>
      <c r="R36" s="48">
        <v>0</v>
      </c>
      <c r="S36" s="48">
        <v>4349</v>
      </c>
      <c r="T36" s="48">
        <v>2467</v>
      </c>
      <c r="U36" s="48">
        <v>0</v>
      </c>
      <c r="V36" s="48">
        <v>0</v>
      </c>
      <c r="W36" s="48">
        <v>4349</v>
      </c>
      <c r="X36" s="48">
        <v>2467</v>
      </c>
      <c r="Y36" s="48">
        <v>0</v>
      </c>
      <c r="Z36" s="48">
        <v>0</v>
      </c>
      <c r="AA36" s="48">
        <v>4349</v>
      </c>
      <c r="AB36" s="48">
        <v>2467</v>
      </c>
      <c r="AC36" s="48">
        <v>0</v>
      </c>
      <c r="AD36" s="48">
        <v>0</v>
      </c>
      <c r="AE36" s="48">
        <v>10657.395</v>
      </c>
      <c r="AF36" s="48">
        <v>10657.395</v>
      </c>
      <c r="AG36" s="48">
        <v>0</v>
      </c>
      <c r="AH36" s="48">
        <v>0</v>
      </c>
      <c r="AI36" s="48">
        <v>10977.11685</v>
      </c>
      <c r="AJ36" s="48">
        <v>10977.11685</v>
      </c>
      <c r="AK36" s="48">
        <v>0</v>
      </c>
      <c r="AL36" s="48">
        <v>0</v>
      </c>
      <c r="AM36" s="48">
        <v>11306.430355500001</v>
      </c>
      <c r="AN36" s="48">
        <v>11306.430355500001</v>
      </c>
      <c r="AO36" s="23"/>
    </row>
    <row r="37" spans="1:41" ht="75" x14ac:dyDescent="0.25">
      <c r="A37" s="58" t="s">
        <v>4</v>
      </c>
      <c r="B37" s="43" t="s">
        <v>162</v>
      </c>
      <c r="C37" s="33" t="s">
        <v>163</v>
      </c>
      <c r="D37" s="21" t="s">
        <v>115</v>
      </c>
      <c r="E37" s="21"/>
      <c r="F37" s="21" t="s">
        <v>164</v>
      </c>
      <c r="G37" s="21" t="s">
        <v>164</v>
      </c>
      <c r="H37" s="21" t="s">
        <v>164</v>
      </c>
      <c r="I37" s="21" t="s">
        <v>164</v>
      </c>
      <c r="J37" s="21" t="s">
        <v>164</v>
      </c>
      <c r="K37" s="21" t="s">
        <v>165</v>
      </c>
      <c r="L37" s="21"/>
      <c r="M37" s="48">
        <v>0</v>
      </c>
      <c r="N37" s="48">
        <v>0</v>
      </c>
      <c r="O37" s="48">
        <v>5256.9386199999999</v>
      </c>
      <c r="P37" s="48">
        <v>5256.9386199999999</v>
      </c>
      <c r="Q37" s="48">
        <v>0</v>
      </c>
      <c r="R37" s="48">
        <v>0</v>
      </c>
      <c r="S37" s="48">
        <v>3106.4294300000001</v>
      </c>
      <c r="T37" s="48">
        <v>3106.4294300000001</v>
      </c>
      <c r="U37" s="48">
        <v>0</v>
      </c>
      <c r="V37" s="48">
        <v>0</v>
      </c>
      <c r="W37" s="48">
        <v>5058.2168299999994</v>
      </c>
      <c r="X37" s="48">
        <v>5058.2168299999994</v>
      </c>
      <c r="Y37" s="48">
        <v>0</v>
      </c>
      <c r="Z37" s="48">
        <v>0</v>
      </c>
      <c r="AA37" s="48">
        <v>1972.9465800000003</v>
      </c>
      <c r="AB37" s="48">
        <v>1972.9465800000003</v>
      </c>
      <c r="AC37" s="48">
        <v>0</v>
      </c>
      <c r="AD37" s="48">
        <v>0</v>
      </c>
      <c r="AE37" s="48">
        <v>3180.6092600000002</v>
      </c>
      <c r="AF37" s="48">
        <v>3180.6092600000002</v>
      </c>
      <c r="AG37" s="48">
        <v>0</v>
      </c>
      <c r="AH37" s="48">
        <v>0</v>
      </c>
      <c r="AI37" s="48">
        <v>3276.0275378000001</v>
      </c>
      <c r="AJ37" s="48">
        <v>3276.0275378000001</v>
      </c>
      <c r="AK37" s="48">
        <v>0</v>
      </c>
      <c r="AL37" s="48">
        <v>0</v>
      </c>
      <c r="AM37" s="48">
        <v>3374.3083639340002</v>
      </c>
      <c r="AN37" s="48">
        <v>3374.3083639340002</v>
      </c>
      <c r="AO37" s="23"/>
    </row>
    <row r="38" spans="1:41" ht="135" x14ac:dyDescent="0.25">
      <c r="A38" s="58" t="s">
        <v>4</v>
      </c>
      <c r="B38" s="43" t="s">
        <v>166</v>
      </c>
      <c r="C38" s="33" t="s">
        <v>167</v>
      </c>
      <c r="D38" s="21" t="s">
        <v>112</v>
      </c>
      <c r="E38" s="21" t="s">
        <v>65</v>
      </c>
      <c r="F38" s="21">
        <v>2021</v>
      </c>
      <c r="G38" s="21" t="s">
        <v>82</v>
      </c>
      <c r="H38" s="21" t="s">
        <v>83</v>
      </c>
      <c r="I38" s="21" t="s">
        <v>83</v>
      </c>
      <c r="J38" s="21" t="s">
        <v>83</v>
      </c>
      <c r="K38" s="21"/>
      <c r="L38" s="21"/>
      <c r="M38" s="48">
        <v>56.621299999999998</v>
      </c>
      <c r="N38" s="48">
        <v>56.621299999999998</v>
      </c>
      <c r="O38" s="48">
        <v>1835.4004000000002</v>
      </c>
      <c r="P38" s="48">
        <v>1835.4004000000002</v>
      </c>
      <c r="Q38" s="48">
        <v>4798.2196599999997</v>
      </c>
      <c r="R38" s="48">
        <v>4798.2196599999997</v>
      </c>
      <c r="S38" s="48">
        <v>6425.3295200000002</v>
      </c>
      <c r="T38" s="48">
        <v>6425.3295200000002</v>
      </c>
      <c r="U38" s="48">
        <v>719.83512999999948</v>
      </c>
      <c r="V38" s="48">
        <v>719.83512999999948</v>
      </c>
      <c r="W38" s="48">
        <v>24027.256399999998</v>
      </c>
      <c r="X38" s="48">
        <v>24027.256399999998</v>
      </c>
      <c r="Y38" s="48">
        <v>18049.96932</v>
      </c>
      <c r="Z38" s="48">
        <v>18049.96932</v>
      </c>
      <c r="AA38" s="48">
        <v>87916.023940000043</v>
      </c>
      <c r="AB38" s="48">
        <v>87916.023940000043</v>
      </c>
      <c r="AC38" s="48">
        <v>41608.720130000002</v>
      </c>
      <c r="AD38" s="48">
        <v>41608.720130000002</v>
      </c>
      <c r="AE38" s="48">
        <v>108428.79436</v>
      </c>
      <c r="AF38" s="48">
        <v>108428.79436</v>
      </c>
      <c r="AG38" s="48">
        <v>39582.137933900005</v>
      </c>
      <c r="AH38" s="48">
        <v>39582.137933900005</v>
      </c>
      <c r="AI38" s="48">
        <v>111681.65819080001</v>
      </c>
      <c r="AJ38" s="48">
        <v>111681.65819080001</v>
      </c>
      <c r="AK38" s="48">
        <v>35708.344269107009</v>
      </c>
      <c r="AL38" s="48">
        <v>35708.344269107009</v>
      </c>
      <c r="AM38" s="48">
        <v>115032.10793652401</v>
      </c>
      <c r="AN38" s="48">
        <v>115032.10793652401</v>
      </c>
      <c r="AO38" s="23"/>
    </row>
    <row r="39" spans="1:41" ht="60" x14ac:dyDescent="0.25">
      <c r="A39" s="58" t="s">
        <v>4</v>
      </c>
      <c r="B39" s="43" t="s">
        <v>168</v>
      </c>
      <c r="C39" s="33"/>
      <c r="D39" s="21" t="s">
        <v>156</v>
      </c>
      <c r="E39" s="21" t="s">
        <v>156</v>
      </c>
      <c r="F39" s="21" t="s">
        <v>169</v>
      </c>
      <c r="G39" s="21" t="s">
        <v>169</v>
      </c>
      <c r="H39" s="21" t="s">
        <v>169</v>
      </c>
      <c r="I39" s="21" t="s">
        <v>169</v>
      </c>
      <c r="J39" s="21" t="s">
        <v>169</v>
      </c>
      <c r="K39" s="21" t="s">
        <v>170</v>
      </c>
      <c r="L39" s="21"/>
      <c r="M39" s="48" t="s">
        <v>83</v>
      </c>
      <c r="N39" s="48" t="s">
        <v>83</v>
      </c>
      <c r="O39" s="48" t="s">
        <v>83</v>
      </c>
      <c r="P39" s="48" t="s">
        <v>83</v>
      </c>
      <c r="Q39" s="48" t="s">
        <v>83</v>
      </c>
      <c r="R39" s="48" t="s">
        <v>83</v>
      </c>
      <c r="S39" s="48" t="s">
        <v>83</v>
      </c>
      <c r="T39" s="48" t="s">
        <v>83</v>
      </c>
      <c r="U39" s="48" t="s">
        <v>83</v>
      </c>
      <c r="V39" s="48" t="s">
        <v>83</v>
      </c>
      <c r="W39" s="48" t="s">
        <v>83</v>
      </c>
      <c r="X39" s="48" t="s">
        <v>83</v>
      </c>
      <c r="Y39" s="48" t="s">
        <v>83</v>
      </c>
      <c r="Z39" s="48" t="s">
        <v>83</v>
      </c>
      <c r="AA39" s="48" t="s">
        <v>83</v>
      </c>
      <c r="AB39" s="48" t="s">
        <v>83</v>
      </c>
      <c r="AC39" s="48" t="s">
        <v>83</v>
      </c>
      <c r="AD39" s="48" t="s">
        <v>83</v>
      </c>
      <c r="AE39" s="48" t="s">
        <v>83</v>
      </c>
      <c r="AF39" s="48" t="s">
        <v>83</v>
      </c>
      <c r="AG39" s="48" t="s">
        <v>83</v>
      </c>
      <c r="AH39" s="48" t="s">
        <v>83</v>
      </c>
      <c r="AI39" s="48" t="s">
        <v>83</v>
      </c>
      <c r="AJ39" s="48" t="s">
        <v>83</v>
      </c>
      <c r="AK39" s="48" t="s">
        <v>83</v>
      </c>
      <c r="AL39" s="48" t="s">
        <v>83</v>
      </c>
      <c r="AM39" s="48" t="s">
        <v>83</v>
      </c>
      <c r="AN39" s="48" t="s">
        <v>83</v>
      </c>
      <c r="AO39" s="23"/>
    </row>
    <row r="40" spans="1:41" ht="60" x14ac:dyDescent="0.25">
      <c r="A40" s="58" t="s">
        <v>4</v>
      </c>
      <c r="B40" s="43" t="s">
        <v>171</v>
      </c>
      <c r="C40" s="33"/>
      <c r="D40" s="21" t="s">
        <v>156</v>
      </c>
      <c r="E40" s="21" t="s">
        <v>156</v>
      </c>
      <c r="F40" s="21" t="s">
        <v>81</v>
      </c>
      <c r="G40" s="21" t="s">
        <v>128</v>
      </c>
      <c r="H40" s="21" t="s">
        <v>83</v>
      </c>
      <c r="I40" s="21" t="s">
        <v>84</v>
      </c>
      <c r="J40" s="21" t="s">
        <v>172</v>
      </c>
      <c r="K40" s="21" t="s">
        <v>173</v>
      </c>
      <c r="L40" s="21"/>
      <c r="M40" s="48" t="s">
        <v>83</v>
      </c>
      <c r="N40" s="48" t="s">
        <v>83</v>
      </c>
      <c r="O40" s="48" t="s">
        <v>83</v>
      </c>
      <c r="P40" s="48" t="s">
        <v>83</v>
      </c>
      <c r="Q40" s="48" t="s">
        <v>83</v>
      </c>
      <c r="R40" s="48" t="s">
        <v>83</v>
      </c>
      <c r="S40" s="48" t="s">
        <v>83</v>
      </c>
      <c r="T40" s="48" t="s">
        <v>83</v>
      </c>
      <c r="U40" s="48" t="s">
        <v>83</v>
      </c>
      <c r="V40" s="48" t="s">
        <v>83</v>
      </c>
      <c r="W40" s="48" t="s">
        <v>83</v>
      </c>
      <c r="X40" s="48" t="s">
        <v>83</v>
      </c>
      <c r="Y40" s="48" t="s">
        <v>83</v>
      </c>
      <c r="Z40" s="48" t="s">
        <v>83</v>
      </c>
      <c r="AA40" s="48" t="s">
        <v>83</v>
      </c>
      <c r="AB40" s="48" t="s">
        <v>83</v>
      </c>
      <c r="AC40" s="48" t="s">
        <v>83</v>
      </c>
      <c r="AD40" s="48" t="s">
        <v>83</v>
      </c>
      <c r="AE40" s="48" t="s">
        <v>83</v>
      </c>
      <c r="AF40" s="48" t="s">
        <v>83</v>
      </c>
      <c r="AG40" s="48" t="s">
        <v>83</v>
      </c>
      <c r="AH40" s="48" t="s">
        <v>83</v>
      </c>
      <c r="AI40" s="48" t="s">
        <v>83</v>
      </c>
      <c r="AJ40" s="48" t="s">
        <v>83</v>
      </c>
      <c r="AK40" s="48" t="s">
        <v>83</v>
      </c>
      <c r="AL40" s="48" t="s">
        <v>83</v>
      </c>
      <c r="AM40" s="48" t="s">
        <v>83</v>
      </c>
      <c r="AN40" s="48" t="s">
        <v>83</v>
      </c>
      <c r="AO40" s="23"/>
    </row>
    <row r="41" spans="1:41" x14ac:dyDescent="0.25">
      <c r="A41" s="58" t="s">
        <v>4</v>
      </c>
      <c r="B41" s="43" t="s">
        <v>174</v>
      </c>
      <c r="C41" s="33"/>
      <c r="D41" s="21" t="s">
        <v>156</v>
      </c>
      <c r="E41" s="21" t="s">
        <v>156</v>
      </c>
      <c r="F41" s="21" t="s">
        <v>81</v>
      </c>
      <c r="G41" s="21" t="s">
        <v>82</v>
      </c>
      <c r="H41" s="21" t="s">
        <v>83</v>
      </c>
      <c r="I41" s="21" t="s">
        <v>175</v>
      </c>
      <c r="J41" s="21" t="s">
        <v>175</v>
      </c>
      <c r="K41" s="21" t="s">
        <v>173</v>
      </c>
      <c r="L41" s="21"/>
      <c r="M41" s="48">
        <v>0</v>
      </c>
      <c r="N41" s="48">
        <v>0</v>
      </c>
      <c r="O41" s="48">
        <v>1384.7294099999999</v>
      </c>
      <c r="P41" s="48">
        <v>1384.7294099999999</v>
      </c>
      <c r="Q41" s="48">
        <v>0</v>
      </c>
      <c r="R41" s="48">
        <v>0</v>
      </c>
      <c r="S41" s="48">
        <v>839.82307000000003</v>
      </c>
      <c r="T41" s="48">
        <v>839.82307000000003</v>
      </c>
      <c r="U41" s="48">
        <v>0</v>
      </c>
      <c r="V41" s="48">
        <v>0</v>
      </c>
      <c r="W41" s="48">
        <v>966.44186000000002</v>
      </c>
      <c r="X41" s="48">
        <v>966.44186000000002</v>
      </c>
      <c r="Y41" s="48">
        <v>0</v>
      </c>
      <c r="Z41" s="48">
        <v>0</v>
      </c>
      <c r="AA41" s="48">
        <v>808.41130999999996</v>
      </c>
      <c r="AB41" s="48">
        <v>808.41130999999996</v>
      </c>
      <c r="AC41" s="48">
        <v>0</v>
      </c>
      <c r="AD41" s="48">
        <v>0</v>
      </c>
      <c r="AE41" s="48">
        <v>0</v>
      </c>
      <c r="AF41" s="48">
        <v>0</v>
      </c>
      <c r="AG41" s="48">
        <v>0</v>
      </c>
      <c r="AH41" s="48">
        <v>0</v>
      </c>
      <c r="AI41" s="48">
        <v>0</v>
      </c>
      <c r="AJ41" s="48">
        <v>0</v>
      </c>
      <c r="AK41" s="48">
        <v>0</v>
      </c>
      <c r="AL41" s="48">
        <v>0</v>
      </c>
      <c r="AM41" s="48">
        <v>0</v>
      </c>
      <c r="AN41" s="48">
        <v>0</v>
      </c>
      <c r="AO41" s="23"/>
    </row>
    <row r="42" spans="1:41" s="89" customFormat="1" x14ac:dyDescent="0.25">
      <c r="A42" s="90"/>
      <c r="B42" s="91"/>
      <c r="C42" s="92"/>
      <c r="D42" s="21"/>
      <c r="E42" s="21"/>
      <c r="F42" s="21"/>
      <c r="G42" s="21"/>
      <c r="H42" s="21"/>
      <c r="I42" s="21"/>
      <c r="J42" s="21"/>
      <c r="K42" s="21"/>
      <c r="L42" s="21"/>
      <c r="M42" s="93">
        <f t="shared" ref="M42:T42" si="0">SUM(M21:M41)</f>
        <v>1646322.6914899999</v>
      </c>
      <c r="N42" s="93">
        <f t="shared" si="0"/>
        <v>876360.24955050601</v>
      </c>
      <c r="O42" s="93">
        <f t="shared" si="0"/>
        <v>834008.18120999995</v>
      </c>
      <c r="P42" s="93">
        <f t="shared" si="0"/>
        <v>430144.08396668802</v>
      </c>
      <c r="Q42" s="93">
        <f t="shared" si="0"/>
        <v>1875356.0694100009</v>
      </c>
      <c r="R42" s="93">
        <f t="shared" si="0"/>
        <v>1174460.4595470887</v>
      </c>
      <c r="S42" s="93">
        <f t="shared" si="0"/>
        <v>553794.32272000005</v>
      </c>
      <c r="T42" s="93">
        <f t="shared" si="0"/>
        <v>242746.09260151128</v>
      </c>
      <c r="U42" s="93">
        <f t="shared" ref="U42:AN42" si="1">SUM(U21:U41)</f>
        <v>1951201.1432700008</v>
      </c>
      <c r="V42" s="93">
        <f t="shared" si="1"/>
        <v>1282068.176153671</v>
      </c>
      <c r="W42" s="93">
        <f t="shared" si="1"/>
        <v>589047.26159999985</v>
      </c>
      <c r="X42" s="93">
        <f t="shared" si="1"/>
        <v>290532.39611939981</v>
      </c>
      <c r="Y42" s="93">
        <f t="shared" si="1"/>
        <v>2671873.4050739994</v>
      </c>
      <c r="Z42" s="93">
        <f t="shared" si="1"/>
        <v>1781587.4825202329</v>
      </c>
      <c r="AA42" s="93">
        <f t="shared" si="1"/>
        <v>604071.07439599978</v>
      </c>
      <c r="AB42" s="93">
        <f t="shared" si="1"/>
        <v>366566.55938004464</v>
      </c>
      <c r="AC42" s="93">
        <f t="shared" si="1"/>
        <v>3166604.9862654018</v>
      </c>
      <c r="AD42" s="93">
        <f t="shared" si="1"/>
        <v>2412248.7160619614</v>
      </c>
      <c r="AE42" s="93">
        <f t="shared" si="1"/>
        <v>606859.02864390204</v>
      </c>
      <c r="AF42" s="93">
        <f t="shared" si="1"/>
        <v>307324.43738949241</v>
      </c>
      <c r="AG42" s="93">
        <f t="shared" si="1"/>
        <v>3713317.383238439</v>
      </c>
      <c r="AH42" s="93">
        <f t="shared" si="1"/>
        <v>3041431.5109357354</v>
      </c>
      <c r="AI42" s="93">
        <f t="shared" si="1"/>
        <v>756280.06189912523</v>
      </c>
      <c r="AJ42" s="93">
        <f t="shared" si="1"/>
        <v>449424.57074953854</v>
      </c>
      <c r="AK42" s="93">
        <f t="shared" si="1"/>
        <v>3998579.016290654</v>
      </c>
      <c r="AL42" s="93">
        <f t="shared" si="1"/>
        <v>3322052.2303188695</v>
      </c>
      <c r="AM42" s="93">
        <f t="shared" si="1"/>
        <v>788831.10676278255</v>
      </c>
      <c r="AN42" s="93">
        <f t="shared" si="1"/>
        <v>472644.93245262932</v>
      </c>
      <c r="AO42" s="94"/>
    </row>
    <row r="43" spans="1:41" ht="135" x14ac:dyDescent="0.25">
      <c r="A43" s="58" t="s">
        <v>5</v>
      </c>
      <c r="B43" s="43" t="s">
        <v>176</v>
      </c>
      <c r="C43" s="33"/>
      <c r="D43" s="21" t="s">
        <v>64</v>
      </c>
      <c r="E43" s="21" t="s">
        <v>64</v>
      </c>
      <c r="F43" s="21" t="s">
        <v>81</v>
      </c>
      <c r="G43" s="21" t="s">
        <v>82</v>
      </c>
      <c r="H43" s="21" t="s">
        <v>83</v>
      </c>
      <c r="I43" s="21" t="s">
        <v>84</v>
      </c>
      <c r="J43" s="21" t="s">
        <v>177</v>
      </c>
      <c r="K43" s="21" t="s">
        <v>178</v>
      </c>
      <c r="L43" s="21"/>
      <c r="M43" s="48" t="s">
        <v>83</v>
      </c>
      <c r="N43" s="48" t="s">
        <v>83</v>
      </c>
      <c r="O43" s="48" t="s">
        <v>83</v>
      </c>
      <c r="P43" s="48" t="s">
        <v>83</v>
      </c>
      <c r="Q43" s="48" t="s">
        <v>83</v>
      </c>
      <c r="R43" s="48" t="s">
        <v>83</v>
      </c>
      <c r="S43" s="48" t="s">
        <v>83</v>
      </c>
      <c r="T43" s="48" t="s">
        <v>83</v>
      </c>
      <c r="U43" s="48" t="s">
        <v>83</v>
      </c>
      <c r="V43" s="48" t="s">
        <v>83</v>
      </c>
      <c r="W43" s="48" t="s">
        <v>83</v>
      </c>
      <c r="X43" s="48" t="s">
        <v>83</v>
      </c>
      <c r="Y43" s="48" t="s">
        <v>83</v>
      </c>
      <c r="Z43" s="48" t="s">
        <v>83</v>
      </c>
      <c r="AA43" s="48" t="s">
        <v>83</v>
      </c>
      <c r="AB43" s="48" t="s">
        <v>83</v>
      </c>
      <c r="AC43" s="48" t="s">
        <v>83</v>
      </c>
      <c r="AD43" s="48" t="s">
        <v>83</v>
      </c>
      <c r="AE43" s="48" t="s">
        <v>83</v>
      </c>
      <c r="AF43" s="48" t="s">
        <v>83</v>
      </c>
      <c r="AG43" s="48" t="s">
        <v>83</v>
      </c>
      <c r="AH43" s="48" t="s">
        <v>83</v>
      </c>
      <c r="AI43" s="48" t="s">
        <v>83</v>
      </c>
      <c r="AJ43" s="48" t="s">
        <v>83</v>
      </c>
      <c r="AK43" s="48" t="s">
        <v>83</v>
      </c>
      <c r="AL43" s="48" t="s">
        <v>83</v>
      </c>
      <c r="AM43" s="48" t="s">
        <v>83</v>
      </c>
      <c r="AN43" s="48" t="s">
        <v>83</v>
      </c>
      <c r="AO43" s="23"/>
    </row>
    <row r="44" spans="1:41" s="89" customFormat="1" x14ac:dyDescent="0.25">
      <c r="A44" s="90"/>
      <c r="B44" s="91"/>
      <c r="C44" s="92"/>
      <c r="D44" s="21"/>
      <c r="E44" s="21"/>
      <c r="F44" s="21"/>
      <c r="G44" s="21"/>
      <c r="H44" s="21"/>
      <c r="I44" s="21"/>
      <c r="J44" s="21"/>
      <c r="K44" s="21"/>
      <c r="L44" s="21"/>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4"/>
    </row>
    <row r="45" spans="1:41" ht="30" x14ac:dyDescent="0.25">
      <c r="A45" s="58" t="s">
        <v>6</v>
      </c>
      <c r="B45" s="43" t="s">
        <v>6</v>
      </c>
      <c r="C45" s="33" t="s">
        <v>179</v>
      </c>
      <c r="D45" s="21" t="s">
        <v>156</v>
      </c>
      <c r="E45" s="21" t="s">
        <v>156</v>
      </c>
      <c r="F45" s="21">
        <v>2019</v>
      </c>
      <c r="G45" s="21" t="s">
        <v>128</v>
      </c>
      <c r="H45" s="21" t="s">
        <v>83</v>
      </c>
      <c r="I45" s="21" t="s">
        <v>180</v>
      </c>
      <c r="J45" s="21" t="s">
        <v>83</v>
      </c>
      <c r="K45" s="21"/>
      <c r="L45" s="21"/>
      <c r="M45" s="48">
        <v>6250</v>
      </c>
      <c r="N45" s="48">
        <v>1933.5264083969853</v>
      </c>
      <c r="O45" s="48">
        <v>0</v>
      </c>
      <c r="P45" s="48">
        <v>0</v>
      </c>
      <c r="Q45" s="48">
        <v>6950</v>
      </c>
      <c r="R45" s="48">
        <v>2150.0813661374477</v>
      </c>
      <c r="S45" s="48">
        <v>0</v>
      </c>
      <c r="T45" s="48">
        <v>0</v>
      </c>
      <c r="U45" s="48">
        <v>8550</v>
      </c>
      <c r="V45" s="48">
        <v>2645.0641266870798</v>
      </c>
      <c r="W45" s="48">
        <v>0</v>
      </c>
      <c r="X45" s="48">
        <v>0</v>
      </c>
      <c r="Y45" s="48">
        <v>10150</v>
      </c>
      <c r="Z45" s="48">
        <v>3140.0468872367042</v>
      </c>
      <c r="AA45" s="48">
        <v>0</v>
      </c>
      <c r="AB45" s="48">
        <v>0</v>
      </c>
      <c r="AC45" s="48">
        <v>10750</v>
      </c>
      <c r="AD45" s="48">
        <v>3325.6654224428148</v>
      </c>
      <c r="AE45" s="48">
        <v>0</v>
      </c>
      <c r="AF45" s="48">
        <v>0</v>
      </c>
      <c r="AG45" s="48">
        <v>11072.5</v>
      </c>
      <c r="AH45" s="48">
        <v>3425.4353851160995</v>
      </c>
      <c r="AI45" s="48">
        <v>0</v>
      </c>
      <c r="AJ45" s="48">
        <v>0</v>
      </c>
      <c r="AK45" s="48">
        <v>11404.675000000001</v>
      </c>
      <c r="AL45" s="48">
        <v>3528.1984466695826</v>
      </c>
      <c r="AM45" s="48">
        <v>0</v>
      </c>
      <c r="AN45" s="48">
        <v>0</v>
      </c>
      <c r="AO45" s="23"/>
    </row>
    <row r="46" spans="1:41" s="89" customFormat="1" x14ac:dyDescent="0.25">
      <c r="A46" s="90"/>
      <c r="B46" s="91"/>
      <c r="C46" s="92"/>
      <c r="D46" s="21"/>
      <c r="E46" s="21"/>
      <c r="F46" s="21"/>
      <c r="G46" s="21"/>
      <c r="H46" s="21"/>
      <c r="I46" s="21"/>
      <c r="J46" s="21"/>
      <c r="K46" s="21"/>
      <c r="L46" s="21"/>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4"/>
    </row>
    <row r="47" spans="1:41" ht="30" x14ac:dyDescent="0.25">
      <c r="A47" s="58" t="s">
        <v>7</v>
      </c>
      <c r="B47" s="43" t="s">
        <v>181</v>
      </c>
      <c r="C47" s="33" t="s">
        <v>182</v>
      </c>
      <c r="D47" s="21" t="s">
        <v>156</v>
      </c>
      <c r="E47" s="21" t="s">
        <v>156</v>
      </c>
      <c r="F47" s="21">
        <v>2018</v>
      </c>
      <c r="G47" s="21" t="s">
        <v>82</v>
      </c>
      <c r="H47" s="21" t="s">
        <v>83</v>
      </c>
      <c r="I47" s="21" t="s">
        <v>183</v>
      </c>
      <c r="J47" s="21" t="s">
        <v>83</v>
      </c>
      <c r="K47" s="21"/>
      <c r="L47" s="21"/>
      <c r="M47" s="48">
        <v>6933.6763199999987</v>
      </c>
      <c r="N47" s="48">
        <v>6933.6763199999987</v>
      </c>
      <c r="O47" s="48">
        <v>606.92439999999999</v>
      </c>
      <c r="P47" s="48">
        <v>606.92439999999999</v>
      </c>
      <c r="Q47" s="48">
        <v>8314.9396699999998</v>
      </c>
      <c r="R47" s="48">
        <v>8314.9396699999998</v>
      </c>
      <c r="S47" s="48">
        <v>111.20927</v>
      </c>
      <c r="T47" s="48">
        <v>111.20927</v>
      </c>
      <c r="U47" s="48">
        <v>7719.7700600000007</v>
      </c>
      <c r="V47" s="48">
        <v>7719.7700600000007</v>
      </c>
      <c r="W47" s="48">
        <v>145.22919999999999</v>
      </c>
      <c r="X47" s="48">
        <v>145.22919999999999</v>
      </c>
      <c r="Y47" s="48">
        <v>5625.0761899999998</v>
      </c>
      <c r="Z47" s="48">
        <v>5625.0761899999998</v>
      </c>
      <c r="AA47" s="48">
        <v>99.072249999999997</v>
      </c>
      <c r="AB47" s="48">
        <v>99.072249999999997</v>
      </c>
      <c r="AC47" s="48">
        <v>3286.1036399999998</v>
      </c>
      <c r="AD47" s="48">
        <v>3286.1036399999998</v>
      </c>
      <c r="AE47" s="48">
        <v>3126.5412000000001</v>
      </c>
      <c r="AF47" s="48">
        <v>3126.5412000000001</v>
      </c>
      <c r="AG47" s="48">
        <v>3384.6867492000001</v>
      </c>
      <c r="AH47" s="48">
        <v>3384.6867492000001</v>
      </c>
      <c r="AI47" s="48">
        <v>3220.3374360000003</v>
      </c>
      <c r="AJ47" s="48">
        <v>3220.3374360000003</v>
      </c>
      <c r="AK47" s="48">
        <v>3486.2273516760001</v>
      </c>
      <c r="AL47" s="48">
        <v>3486.2273516760001</v>
      </c>
      <c r="AM47" s="48">
        <v>3316.9475590800002</v>
      </c>
      <c r="AN47" s="48">
        <v>3316.9475590800002</v>
      </c>
      <c r="AO47" s="23"/>
    </row>
    <row r="48" spans="1:41" ht="135" x14ac:dyDescent="0.25">
      <c r="A48" s="58" t="s">
        <v>7</v>
      </c>
      <c r="B48" s="43" t="s">
        <v>184</v>
      </c>
      <c r="C48" s="33" t="s">
        <v>185</v>
      </c>
      <c r="D48" s="21" t="s">
        <v>112</v>
      </c>
      <c r="E48" s="21" t="s">
        <v>65</v>
      </c>
      <c r="F48" s="21">
        <v>2019</v>
      </c>
      <c r="G48" s="21" t="s">
        <v>82</v>
      </c>
      <c r="H48" s="21" t="s">
        <v>83</v>
      </c>
      <c r="I48" s="21" t="s">
        <v>83</v>
      </c>
      <c r="J48" s="21" t="s">
        <v>186</v>
      </c>
      <c r="K48" s="21"/>
      <c r="L48" s="21"/>
      <c r="M48" s="48">
        <v>2944.8728199999996</v>
      </c>
      <c r="N48" s="48">
        <v>2944.8728199999996</v>
      </c>
      <c r="O48" s="48">
        <v>455.15742</v>
      </c>
      <c r="P48" s="48">
        <v>455.15742</v>
      </c>
      <c r="Q48" s="48">
        <v>2594.0073600000001</v>
      </c>
      <c r="R48" s="48">
        <v>2594.0073600000001</v>
      </c>
      <c r="S48" s="48">
        <v>1469.8419100000001</v>
      </c>
      <c r="T48" s="48">
        <v>1469.8419100000001</v>
      </c>
      <c r="U48" s="48">
        <v>8596.9917399999995</v>
      </c>
      <c r="V48" s="48">
        <v>8596.9917399999995</v>
      </c>
      <c r="W48" s="48">
        <v>932.43173999999999</v>
      </c>
      <c r="X48" s="48">
        <v>932.43173999999999</v>
      </c>
      <c r="Y48" s="48">
        <v>11088.243450000002</v>
      </c>
      <c r="Z48" s="48">
        <v>11088.243450000002</v>
      </c>
      <c r="AA48" s="48">
        <v>1497.52197</v>
      </c>
      <c r="AB48" s="48">
        <v>1497.52197</v>
      </c>
      <c r="AC48" s="48">
        <v>9798.1589600000007</v>
      </c>
      <c r="AD48" s="48">
        <v>9798.1589600000007</v>
      </c>
      <c r="AE48" s="48">
        <v>3329.7680399999999</v>
      </c>
      <c r="AF48" s="48">
        <v>3329.7680399999999</v>
      </c>
      <c r="AG48" s="48">
        <v>10092.103728800001</v>
      </c>
      <c r="AH48" s="48">
        <v>10092.103728800001</v>
      </c>
      <c r="AI48" s="48">
        <v>3429.6610811999999</v>
      </c>
      <c r="AJ48" s="48">
        <v>3429.6610811999999</v>
      </c>
      <c r="AK48" s="48">
        <v>10394.866840663999</v>
      </c>
      <c r="AL48" s="48">
        <v>10394.866840663999</v>
      </c>
      <c r="AM48" s="48">
        <v>3532.5509136360001</v>
      </c>
      <c r="AN48" s="48">
        <v>3532.5509136360001</v>
      </c>
      <c r="AO48" s="23"/>
    </row>
    <row r="49" spans="1:41" ht="30" x14ac:dyDescent="0.25">
      <c r="A49" s="58" t="s">
        <v>7</v>
      </c>
      <c r="B49" s="43" t="s">
        <v>187</v>
      </c>
      <c r="C49" s="33"/>
      <c r="D49" s="21" t="s">
        <v>156</v>
      </c>
      <c r="E49" s="21" t="s">
        <v>156</v>
      </c>
      <c r="F49" s="21">
        <v>2017</v>
      </c>
      <c r="G49" s="21" t="s">
        <v>82</v>
      </c>
      <c r="H49" s="21" t="s">
        <v>83</v>
      </c>
      <c r="I49" s="21" t="s">
        <v>183</v>
      </c>
      <c r="J49" s="21" t="s">
        <v>83</v>
      </c>
      <c r="K49" s="21"/>
      <c r="L49" s="21"/>
      <c r="M49" s="48">
        <v>198.22705999999999</v>
      </c>
      <c r="N49" s="48">
        <v>198.22705999999999</v>
      </c>
      <c r="O49" s="48">
        <v>6196.5383700000002</v>
      </c>
      <c r="P49" s="48">
        <v>6196.5383700000002</v>
      </c>
      <c r="Q49" s="48">
        <v>898.81123000000002</v>
      </c>
      <c r="R49" s="48">
        <v>898.81123000000002</v>
      </c>
      <c r="S49" s="48">
        <v>12667.29197</v>
      </c>
      <c r="T49" s="48">
        <v>12667.29197</v>
      </c>
      <c r="U49" s="48">
        <v>14.031980000000001</v>
      </c>
      <c r="V49" s="48">
        <v>14.031980000000001</v>
      </c>
      <c r="W49" s="48">
        <v>13969.784229999999</v>
      </c>
      <c r="X49" s="48">
        <v>13969.784229999999</v>
      </c>
      <c r="Y49" s="48">
        <v>3.5106000000000002</v>
      </c>
      <c r="Z49" s="48">
        <v>3.5106000000000002</v>
      </c>
      <c r="AA49" s="48">
        <v>18744.056</v>
      </c>
      <c r="AB49" s="48">
        <v>18744.056</v>
      </c>
      <c r="AC49" s="48">
        <v>0</v>
      </c>
      <c r="AD49" s="48">
        <v>0</v>
      </c>
      <c r="AE49" s="48">
        <v>15324.18</v>
      </c>
      <c r="AF49" s="48">
        <v>15324.18</v>
      </c>
      <c r="AG49" s="48">
        <v>0</v>
      </c>
      <c r="AH49" s="48">
        <v>0</v>
      </c>
      <c r="AI49" s="48">
        <v>15783.9054</v>
      </c>
      <c r="AJ49" s="48">
        <v>15783.9054</v>
      </c>
      <c r="AK49" s="48">
        <v>0</v>
      </c>
      <c r="AL49" s="48">
        <v>0</v>
      </c>
      <c r="AM49" s="48">
        <v>16257.422562</v>
      </c>
      <c r="AN49" s="48">
        <v>16257.422562</v>
      </c>
      <c r="AO49" s="23"/>
    </row>
    <row r="50" spans="1:41" ht="30" x14ac:dyDescent="0.25">
      <c r="A50" s="58" t="s">
        <v>7</v>
      </c>
      <c r="B50" s="43" t="s">
        <v>188</v>
      </c>
      <c r="C50" s="33" t="s">
        <v>189</v>
      </c>
      <c r="D50" s="21" t="s">
        <v>156</v>
      </c>
      <c r="E50" s="21" t="s">
        <v>156</v>
      </c>
      <c r="F50" s="21">
        <v>2014</v>
      </c>
      <c r="G50" s="21" t="s">
        <v>82</v>
      </c>
      <c r="H50" s="21" t="s">
        <v>83</v>
      </c>
      <c r="I50" s="21" t="s">
        <v>183</v>
      </c>
      <c r="J50" s="21" t="s">
        <v>83</v>
      </c>
      <c r="K50" s="21"/>
      <c r="L50" s="21"/>
      <c r="M50" s="48">
        <v>0</v>
      </c>
      <c r="N50" s="48">
        <v>0</v>
      </c>
      <c r="O50" s="48">
        <v>0</v>
      </c>
      <c r="P50" s="48">
        <v>0</v>
      </c>
      <c r="Q50" s="48">
        <v>0</v>
      </c>
      <c r="R50" s="48">
        <v>0</v>
      </c>
      <c r="S50" s="48">
        <v>1627.08286</v>
      </c>
      <c r="T50" s="48">
        <v>1627.08286</v>
      </c>
      <c r="U50" s="48">
        <v>0</v>
      </c>
      <c r="V50" s="48">
        <v>0</v>
      </c>
      <c r="W50" s="48">
        <v>1797.3966600000001</v>
      </c>
      <c r="X50" s="48">
        <v>1797.3966600000001</v>
      </c>
      <c r="Y50" s="48">
        <v>0</v>
      </c>
      <c r="Z50" s="48">
        <v>0</v>
      </c>
      <c r="AA50" s="48">
        <v>2067.4110900000001</v>
      </c>
      <c r="AB50" s="48">
        <v>2067.4110900000001</v>
      </c>
      <c r="AC50" s="48">
        <v>0</v>
      </c>
      <c r="AD50" s="48">
        <v>0</v>
      </c>
      <c r="AE50" s="48">
        <v>1976.01144</v>
      </c>
      <c r="AF50" s="48">
        <v>1976.01144</v>
      </c>
      <c r="AG50" s="48">
        <v>0</v>
      </c>
      <c r="AH50" s="48">
        <v>0</v>
      </c>
      <c r="AI50" s="48">
        <v>2035.2917832000001</v>
      </c>
      <c r="AJ50" s="48">
        <v>2035.2917832000001</v>
      </c>
      <c r="AK50" s="48">
        <v>0</v>
      </c>
      <c r="AL50" s="48">
        <v>0</v>
      </c>
      <c r="AM50" s="48">
        <v>2096.3505366960003</v>
      </c>
      <c r="AN50" s="48">
        <v>2096.3505366960003</v>
      </c>
      <c r="AO50" s="23"/>
    </row>
    <row r="51" spans="1:41" ht="30" x14ac:dyDescent="0.25">
      <c r="A51" s="58" t="s">
        <v>7</v>
      </c>
      <c r="B51" s="43" t="s">
        <v>190</v>
      </c>
      <c r="C51" s="33"/>
      <c r="D51" s="21" t="s">
        <v>156</v>
      </c>
      <c r="E51" s="21" t="s">
        <v>156</v>
      </c>
      <c r="F51" s="21">
        <v>2015</v>
      </c>
      <c r="G51" s="21" t="s">
        <v>82</v>
      </c>
      <c r="H51" s="21" t="s">
        <v>83</v>
      </c>
      <c r="I51" s="21" t="s">
        <v>183</v>
      </c>
      <c r="J51" s="21" t="s">
        <v>83</v>
      </c>
      <c r="K51" s="21"/>
      <c r="L51" s="21"/>
      <c r="M51" s="48">
        <v>0</v>
      </c>
      <c r="N51" s="48">
        <v>0</v>
      </c>
      <c r="O51" s="48">
        <v>85.825919999999996</v>
      </c>
      <c r="P51" s="48">
        <v>85.825919999999996</v>
      </c>
      <c r="Q51" s="48">
        <v>0</v>
      </c>
      <c r="R51" s="48">
        <v>0</v>
      </c>
      <c r="S51" s="48">
        <v>93.186949999999996</v>
      </c>
      <c r="T51" s="48">
        <v>93.186949999999996</v>
      </c>
      <c r="U51" s="48">
        <v>0</v>
      </c>
      <c r="V51" s="48">
        <v>0</v>
      </c>
      <c r="W51" s="48">
        <v>134.15189000000001</v>
      </c>
      <c r="X51" s="48">
        <v>134.15189000000001</v>
      </c>
      <c r="Y51" s="48">
        <v>0</v>
      </c>
      <c r="Z51" s="48">
        <v>0</v>
      </c>
      <c r="AA51" s="48">
        <v>132.17865</v>
      </c>
      <c r="AB51" s="48">
        <v>132.17865</v>
      </c>
      <c r="AC51" s="48">
        <v>0</v>
      </c>
      <c r="AD51" s="48">
        <v>0</v>
      </c>
      <c r="AE51" s="48">
        <v>150.47255999999999</v>
      </c>
      <c r="AF51" s="48">
        <v>150.47255999999999</v>
      </c>
      <c r="AG51" s="48">
        <v>0</v>
      </c>
      <c r="AH51" s="48">
        <v>0</v>
      </c>
      <c r="AI51" s="48">
        <v>154.98673679999999</v>
      </c>
      <c r="AJ51" s="48">
        <v>154.98673679999999</v>
      </c>
      <c r="AK51" s="48">
        <v>0</v>
      </c>
      <c r="AL51" s="48">
        <v>0</v>
      </c>
      <c r="AM51" s="48">
        <v>159.63633890399998</v>
      </c>
      <c r="AN51" s="48">
        <v>159.63633890399998</v>
      </c>
      <c r="AO51" s="23"/>
    </row>
    <row r="52" spans="1:41" s="89" customFormat="1" x14ac:dyDescent="0.25">
      <c r="A52" s="90"/>
      <c r="B52" s="91"/>
      <c r="C52" s="92"/>
      <c r="D52" s="21"/>
      <c r="E52" s="21"/>
      <c r="F52" s="21"/>
      <c r="G52" s="21"/>
      <c r="H52" s="21"/>
      <c r="I52" s="21"/>
      <c r="J52" s="21"/>
      <c r="K52" s="21"/>
      <c r="L52" s="21"/>
      <c r="M52" s="93"/>
      <c r="N52" s="93">
        <f>SUM(N47:N51)</f>
        <v>10076.776199999998</v>
      </c>
      <c r="O52" s="93"/>
      <c r="P52" s="93">
        <f>SUM(P47:P51)</f>
        <v>7344.4461099999999</v>
      </c>
      <c r="Q52" s="93"/>
      <c r="R52" s="93">
        <f>SUM(R47:R51)</f>
        <v>11807.758259999999</v>
      </c>
      <c r="S52" s="93"/>
      <c r="T52" s="93">
        <f>SUM(T47:T51)</f>
        <v>15968.61296</v>
      </c>
      <c r="U52" s="93"/>
      <c r="V52" s="93">
        <f>SUM(V47:V51)</f>
        <v>16330.79378</v>
      </c>
      <c r="W52" s="93"/>
      <c r="X52" s="93">
        <f>SUM(X47:X51)</f>
        <v>16978.993719999999</v>
      </c>
      <c r="Y52" s="93"/>
      <c r="Z52" s="93">
        <f>SUM(Z47:Z51)</f>
        <v>16716.830240000003</v>
      </c>
      <c r="AA52" s="93"/>
      <c r="AB52" s="93">
        <f>SUM(AB47:AB51)</f>
        <v>22540.239960000003</v>
      </c>
      <c r="AC52" s="93"/>
      <c r="AD52" s="93">
        <f>SUM(AD47:AD51)</f>
        <v>13084.2626</v>
      </c>
      <c r="AE52" s="93"/>
      <c r="AF52" s="93">
        <f>SUM(AF47:AF51)</f>
        <v>23906.973239999999</v>
      </c>
      <c r="AG52" s="93"/>
      <c r="AH52" s="93">
        <f>SUM(AH47:AH51)</f>
        <v>13476.790478000001</v>
      </c>
      <c r="AI52" s="93"/>
      <c r="AJ52" s="93">
        <f>SUM(AJ47:AJ51)</f>
        <v>24624.182437199997</v>
      </c>
      <c r="AK52" s="93"/>
      <c r="AL52" s="93">
        <f>SUM(AL47:AL51)</f>
        <v>13881.094192339999</v>
      </c>
      <c r="AM52" s="93" t="s">
        <v>0</v>
      </c>
      <c r="AN52" s="93">
        <f>SUM(AN47:AN51)</f>
        <v>25362.907910316004</v>
      </c>
      <c r="AO52" s="94"/>
    </row>
    <row r="53" spans="1:41" ht="105" x14ac:dyDescent="0.25">
      <c r="A53" s="58" t="s">
        <v>191</v>
      </c>
      <c r="B53" s="43" t="s">
        <v>192</v>
      </c>
      <c r="C53" s="33" t="s">
        <v>193</v>
      </c>
      <c r="D53" s="21" t="s">
        <v>194</v>
      </c>
      <c r="E53" s="21"/>
      <c r="F53" s="21" t="s">
        <v>81</v>
      </c>
      <c r="G53" s="21" t="s">
        <v>119</v>
      </c>
      <c r="H53" s="21" t="s">
        <v>83</v>
      </c>
      <c r="I53" s="21" t="s">
        <v>195</v>
      </c>
      <c r="J53" s="21" t="s">
        <v>196</v>
      </c>
      <c r="K53" s="21"/>
      <c r="L53" s="21"/>
      <c r="M53" s="48">
        <v>0</v>
      </c>
      <c r="N53" s="48">
        <v>0</v>
      </c>
      <c r="O53" s="48">
        <v>21034.22</v>
      </c>
      <c r="P53" s="48">
        <v>6394.7001998785272</v>
      </c>
      <c r="Q53" s="48">
        <v>0</v>
      </c>
      <c r="R53" s="48">
        <v>0</v>
      </c>
      <c r="S53" s="48">
        <v>22860.654999999999</v>
      </c>
      <c r="T53" s="48">
        <v>6949.962256639611</v>
      </c>
      <c r="U53" s="48">
        <v>0</v>
      </c>
      <c r="V53" s="48">
        <v>0</v>
      </c>
      <c r="W53" s="48">
        <v>23507.404999999999</v>
      </c>
      <c r="X53" s="48">
        <v>23507.404999999999</v>
      </c>
      <c r="Y53" s="48">
        <v>0</v>
      </c>
      <c r="Z53" s="48">
        <v>0</v>
      </c>
      <c r="AA53" s="48">
        <v>24917.175999999999</v>
      </c>
      <c r="AB53" s="48">
        <v>24917.175999999999</v>
      </c>
      <c r="AC53" s="48">
        <v>0</v>
      </c>
      <c r="AD53" s="48">
        <v>0</v>
      </c>
      <c r="AE53" s="48">
        <v>32890.6</v>
      </c>
      <c r="AF53" s="48">
        <v>32890.6</v>
      </c>
      <c r="AG53" s="48">
        <v>0</v>
      </c>
      <c r="AH53" s="48">
        <v>0</v>
      </c>
      <c r="AI53" s="48">
        <v>32890.6</v>
      </c>
      <c r="AJ53" s="48">
        <v>32890.6</v>
      </c>
      <c r="AK53" s="48">
        <v>0</v>
      </c>
      <c r="AL53" s="48">
        <v>0</v>
      </c>
      <c r="AM53" s="48">
        <v>32890.6</v>
      </c>
      <c r="AN53" s="48">
        <v>32890.6</v>
      </c>
      <c r="AO53" s="23"/>
    </row>
    <row r="54" spans="1:41" ht="195" x14ac:dyDescent="0.25">
      <c r="A54" s="58" t="s">
        <v>191</v>
      </c>
      <c r="B54" s="43" t="s">
        <v>197</v>
      </c>
      <c r="C54" s="33"/>
      <c r="D54" s="21" t="s">
        <v>194</v>
      </c>
      <c r="E54" s="21"/>
      <c r="F54" s="21" t="s">
        <v>81</v>
      </c>
      <c r="G54" s="21" t="s">
        <v>160</v>
      </c>
      <c r="H54" s="21" t="s">
        <v>83</v>
      </c>
      <c r="I54" s="21" t="s">
        <v>195</v>
      </c>
      <c r="J54" s="21" t="s">
        <v>198</v>
      </c>
      <c r="K54" s="21"/>
      <c r="L54" s="21"/>
      <c r="M54" s="48">
        <v>0</v>
      </c>
      <c r="N54" s="48">
        <v>0</v>
      </c>
      <c r="O54" s="48">
        <v>811980</v>
      </c>
      <c r="P54" s="48">
        <v>252178.45380875203</v>
      </c>
      <c r="Q54" s="48">
        <v>0</v>
      </c>
      <c r="R54" s="48">
        <v>0</v>
      </c>
      <c r="S54" s="48">
        <v>1110310</v>
      </c>
      <c r="T54" s="48">
        <v>344831.47250966216</v>
      </c>
      <c r="U54" s="48">
        <v>0</v>
      </c>
      <c r="V54" s="48">
        <v>0</v>
      </c>
      <c r="W54" s="48">
        <v>1371370</v>
      </c>
      <c r="X54" s="48">
        <v>425909.46353322529</v>
      </c>
      <c r="Y54" s="48">
        <v>0</v>
      </c>
      <c r="Z54" s="48">
        <v>0</v>
      </c>
      <c r="AA54" s="48">
        <v>1330440</v>
      </c>
      <c r="AB54" s="48">
        <v>413197.74142874958</v>
      </c>
      <c r="AC54" s="48">
        <v>0</v>
      </c>
      <c r="AD54" s="48">
        <v>0</v>
      </c>
      <c r="AE54" s="48">
        <v>816980</v>
      </c>
      <c r="AF54" s="48">
        <v>253731.31504799903</v>
      </c>
      <c r="AG54" s="48">
        <v>0</v>
      </c>
      <c r="AH54" s="48">
        <v>0</v>
      </c>
      <c r="AI54" s="48">
        <v>796650</v>
      </c>
      <c r="AJ54" s="48">
        <v>247417.38124922081</v>
      </c>
      <c r="AK54" s="48">
        <v>0</v>
      </c>
      <c r="AL54" s="48">
        <v>0</v>
      </c>
      <c r="AM54" s="48">
        <v>758660</v>
      </c>
      <c r="AN54" s="48">
        <v>235618.74155342227</v>
      </c>
      <c r="AO54" s="23"/>
    </row>
    <row r="55" spans="1:41" ht="135" x14ac:dyDescent="0.25">
      <c r="A55" s="58" t="s">
        <v>191</v>
      </c>
      <c r="B55" s="43" t="s">
        <v>199</v>
      </c>
      <c r="C55" s="33"/>
      <c r="D55" s="21" t="s">
        <v>194</v>
      </c>
      <c r="E55" s="21"/>
      <c r="F55" s="21" t="s">
        <v>200</v>
      </c>
      <c r="G55" s="21" t="s">
        <v>201</v>
      </c>
      <c r="H55" s="21" t="s">
        <v>202</v>
      </c>
      <c r="I55" s="21" t="s">
        <v>203</v>
      </c>
      <c r="J55" s="21" t="s">
        <v>204</v>
      </c>
      <c r="K55" s="21"/>
      <c r="L55" s="21"/>
      <c r="M55" s="48">
        <v>0</v>
      </c>
      <c r="N55" s="48">
        <v>0</v>
      </c>
      <c r="O55" s="48">
        <v>2224.6</v>
      </c>
      <c r="P55" s="48">
        <v>2224.6</v>
      </c>
      <c r="Q55" s="48">
        <v>0</v>
      </c>
      <c r="R55" s="48">
        <v>0</v>
      </c>
      <c r="S55" s="48">
        <v>23.268509999999999</v>
      </c>
      <c r="T55" s="48">
        <v>23.268509999999999</v>
      </c>
      <c r="U55" s="48">
        <v>0</v>
      </c>
      <c r="V55" s="48">
        <v>0</v>
      </c>
      <c r="W55" s="48">
        <v>2921.5027300000002</v>
      </c>
      <c r="X55" s="48">
        <v>2921.5027300000002</v>
      </c>
      <c r="Y55" s="48">
        <v>0</v>
      </c>
      <c r="Z55" s="48">
        <v>0</v>
      </c>
      <c r="AA55" s="48">
        <v>2580.7539100000004</v>
      </c>
      <c r="AB55" s="48">
        <v>2580.7539100000004</v>
      </c>
      <c r="AC55" s="48">
        <v>0</v>
      </c>
      <c r="AD55" s="48">
        <v>0</v>
      </c>
      <c r="AE55" s="48">
        <v>3356.6698200000001</v>
      </c>
      <c r="AF55" s="48">
        <v>3356.6698200000001</v>
      </c>
      <c r="AG55" s="48">
        <v>0</v>
      </c>
      <c r="AH55" s="48">
        <v>0</v>
      </c>
      <c r="AI55" s="48">
        <v>3457.3699145999999</v>
      </c>
      <c r="AJ55" s="48">
        <v>3457.3699145999999</v>
      </c>
      <c r="AK55" s="48">
        <v>0</v>
      </c>
      <c r="AL55" s="48">
        <v>0</v>
      </c>
      <c r="AM55" s="48">
        <v>3561.0910120380004</v>
      </c>
      <c r="AN55" s="48">
        <v>3561.0910120380004</v>
      </c>
      <c r="AO55" s="23"/>
    </row>
    <row r="56" spans="1:41" ht="135" x14ac:dyDescent="0.25">
      <c r="A56" s="58" t="s">
        <v>191</v>
      </c>
      <c r="B56" s="43" t="s">
        <v>205</v>
      </c>
      <c r="C56" s="33" t="s">
        <v>206</v>
      </c>
      <c r="D56" s="21" t="s">
        <v>194</v>
      </c>
      <c r="E56" s="21"/>
      <c r="F56" s="21" t="s">
        <v>207</v>
      </c>
      <c r="G56" s="21" t="s">
        <v>160</v>
      </c>
      <c r="H56" s="21" t="s">
        <v>83</v>
      </c>
      <c r="I56" s="21" t="s">
        <v>195</v>
      </c>
      <c r="J56" s="21" t="s">
        <v>208</v>
      </c>
      <c r="K56" s="21"/>
      <c r="L56" s="21"/>
      <c r="M56" s="48">
        <v>0</v>
      </c>
      <c r="N56" s="48">
        <v>0</v>
      </c>
      <c r="O56" s="48">
        <v>24580</v>
      </c>
      <c r="P56" s="48">
        <v>7633.8658521381376</v>
      </c>
      <c r="Q56" s="48">
        <v>0</v>
      </c>
      <c r="R56" s="48">
        <v>0</v>
      </c>
      <c r="S56" s="48">
        <v>28250</v>
      </c>
      <c r="T56" s="48">
        <v>8773.6660017454196</v>
      </c>
      <c r="U56" s="48">
        <v>0</v>
      </c>
      <c r="V56" s="48">
        <v>0</v>
      </c>
      <c r="W56" s="48">
        <v>35080</v>
      </c>
      <c r="X56" s="48">
        <v>10894.87445455679</v>
      </c>
      <c r="Y56" s="48">
        <v>0</v>
      </c>
      <c r="Z56" s="48">
        <v>0</v>
      </c>
      <c r="AA56" s="48">
        <v>52200</v>
      </c>
      <c r="AB56" s="48">
        <v>16211.871337738437</v>
      </c>
      <c r="AC56" s="48">
        <v>0</v>
      </c>
      <c r="AD56" s="48">
        <v>0</v>
      </c>
      <c r="AE56" s="48">
        <v>31000</v>
      </c>
      <c r="AF56" s="48">
        <v>9627.7396833312559</v>
      </c>
      <c r="AG56" s="48">
        <v>0</v>
      </c>
      <c r="AH56" s="48">
        <v>0</v>
      </c>
      <c r="AI56" s="48">
        <v>30230</v>
      </c>
      <c r="AJ56" s="48">
        <v>9388.5990524872213</v>
      </c>
      <c r="AK56" s="48">
        <v>0</v>
      </c>
      <c r="AL56" s="48">
        <v>0</v>
      </c>
      <c r="AM56" s="48">
        <v>28790</v>
      </c>
      <c r="AN56" s="48">
        <v>8941.3750155840917</v>
      </c>
      <c r="AO56" s="23"/>
    </row>
    <row r="57" spans="1:41" ht="105" x14ac:dyDescent="0.25">
      <c r="A57" s="58" t="s">
        <v>191</v>
      </c>
      <c r="B57" s="43" t="s">
        <v>209</v>
      </c>
      <c r="C57" s="33"/>
      <c r="D57" s="21" t="s">
        <v>194</v>
      </c>
      <c r="E57" s="21"/>
      <c r="F57" s="21" t="s">
        <v>81</v>
      </c>
      <c r="G57" s="21" t="s">
        <v>160</v>
      </c>
      <c r="H57" s="21" t="s">
        <v>83</v>
      </c>
      <c r="I57" s="21" t="s">
        <v>195</v>
      </c>
      <c r="J57" s="21" t="s">
        <v>210</v>
      </c>
      <c r="K57" s="21"/>
      <c r="L57" s="21"/>
      <c r="M57" s="48">
        <v>0</v>
      </c>
      <c r="N57" s="48">
        <v>0</v>
      </c>
      <c r="O57" s="48">
        <v>69730</v>
      </c>
      <c r="P57" s="48">
        <v>21656.20284253834</v>
      </c>
      <c r="Q57" s="48">
        <v>0</v>
      </c>
      <c r="R57" s="48">
        <v>0</v>
      </c>
      <c r="S57" s="48">
        <v>95660</v>
      </c>
      <c r="T57" s="48">
        <v>29709.341229273159</v>
      </c>
      <c r="U57" s="48">
        <v>0</v>
      </c>
      <c r="V57" s="48">
        <v>0</v>
      </c>
      <c r="W57" s="48">
        <v>61220</v>
      </c>
      <c r="X57" s="48">
        <v>19013.233013339985</v>
      </c>
      <c r="Y57" s="48">
        <v>0</v>
      </c>
      <c r="Z57" s="48">
        <v>0</v>
      </c>
      <c r="AA57" s="48">
        <v>160450</v>
      </c>
      <c r="AB57" s="48">
        <v>49831.317167435482</v>
      </c>
      <c r="AC57" s="48">
        <v>0</v>
      </c>
      <c r="AD57" s="48">
        <v>0</v>
      </c>
      <c r="AE57" s="48">
        <v>105200</v>
      </c>
      <c r="AF57" s="48">
        <v>32672.200473756391</v>
      </c>
      <c r="AG57" s="48">
        <v>0</v>
      </c>
      <c r="AH57" s="48">
        <v>0</v>
      </c>
      <c r="AI57" s="48">
        <v>102580</v>
      </c>
      <c r="AJ57" s="48">
        <v>31858.501184390974</v>
      </c>
      <c r="AK57" s="48">
        <v>0</v>
      </c>
      <c r="AL57" s="48">
        <v>0</v>
      </c>
      <c r="AM57" s="48">
        <v>97690</v>
      </c>
      <c r="AN57" s="48">
        <v>30339.802892407432</v>
      </c>
      <c r="AO57" s="23"/>
    </row>
    <row r="58" spans="1:41" x14ac:dyDescent="0.25">
      <c r="A58" s="58" t="s">
        <v>191</v>
      </c>
      <c r="B58" s="43" t="s">
        <v>211</v>
      </c>
      <c r="C58" s="33" t="s">
        <v>212</v>
      </c>
      <c r="D58" s="21" t="s">
        <v>194</v>
      </c>
      <c r="E58" s="21"/>
      <c r="F58" s="21" t="s">
        <v>83</v>
      </c>
      <c r="G58" s="21" t="s">
        <v>83</v>
      </c>
      <c r="H58" s="21" t="s">
        <v>83</v>
      </c>
      <c r="I58" s="21" t="s">
        <v>83</v>
      </c>
      <c r="J58" s="21" t="s">
        <v>83</v>
      </c>
      <c r="K58" s="21" t="s">
        <v>213</v>
      </c>
      <c r="L58" s="21"/>
      <c r="M58" s="48">
        <v>0</v>
      </c>
      <c r="N58" s="48">
        <v>0</v>
      </c>
      <c r="O58" s="48">
        <v>0</v>
      </c>
      <c r="P58" s="48">
        <v>0</v>
      </c>
      <c r="Q58" s="48">
        <v>0</v>
      </c>
      <c r="R58" s="48">
        <v>0</v>
      </c>
      <c r="S58" s="48">
        <v>0</v>
      </c>
      <c r="T58" s="48">
        <v>0</v>
      </c>
      <c r="U58" s="48">
        <v>0</v>
      </c>
      <c r="V58" s="48">
        <v>0</v>
      </c>
      <c r="W58" s="48">
        <v>0</v>
      </c>
      <c r="X58" s="48">
        <v>0</v>
      </c>
      <c r="Y58" s="48">
        <v>0</v>
      </c>
      <c r="Z58" s="48">
        <v>0</v>
      </c>
      <c r="AA58" s="48">
        <v>0</v>
      </c>
      <c r="AB58" s="48">
        <v>0</v>
      </c>
      <c r="AC58" s="48">
        <v>0</v>
      </c>
      <c r="AD58" s="48">
        <v>0</v>
      </c>
      <c r="AE58" s="48">
        <v>0</v>
      </c>
      <c r="AF58" s="48">
        <v>0</v>
      </c>
      <c r="AG58" s="48">
        <v>0</v>
      </c>
      <c r="AH58" s="48">
        <v>0</v>
      </c>
      <c r="AI58" s="48">
        <v>0</v>
      </c>
      <c r="AJ58" s="48">
        <v>0</v>
      </c>
      <c r="AK58" s="48">
        <v>0</v>
      </c>
      <c r="AL58" s="48">
        <v>0</v>
      </c>
      <c r="AM58" s="48">
        <v>0</v>
      </c>
      <c r="AN58" s="48">
        <v>0</v>
      </c>
      <c r="AO58" s="23"/>
    </row>
    <row r="59" spans="1:41" ht="30" x14ac:dyDescent="0.25">
      <c r="A59" s="58" t="s">
        <v>191</v>
      </c>
      <c r="B59" s="43" t="s">
        <v>214</v>
      </c>
      <c r="C59" s="33"/>
      <c r="D59" s="21" t="s">
        <v>194</v>
      </c>
      <c r="E59" s="21"/>
      <c r="F59" s="21">
        <v>2023</v>
      </c>
      <c r="G59" s="21" t="s">
        <v>83</v>
      </c>
      <c r="H59" s="21" t="s">
        <v>83</v>
      </c>
      <c r="I59" s="21" t="s">
        <v>83</v>
      </c>
      <c r="J59" s="21" t="s">
        <v>215</v>
      </c>
      <c r="K59" s="21"/>
      <c r="L59" s="21"/>
      <c r="M59" s="48">
        <v>0</v>
      </c>
      <c r="N59" s="48">
        <v>0</v>
      </c>
      <c r="O59" s="48">
        <v>0</v>
      </c>
      <c r="P59" s="48">
        <v>0</v>
      </c>
      <c r="Q59" s="48">
        <v>0</v>
      </c>
      <c r="R59" s="48">
        <v>0</v>
      </c>
      <c r="S59" s="48">
        <v>0</v>
      </c>
      <c r="T59" s="48">
        <v>0</v>
      </c>
      <c r="U59" s="48">
        <v>0</v>
      </c>
      <c r="V59" s="48">
        <v>0</v>
      </c>
      <c r="W59" s="48">
        <v>0</v>
      </c>
      <c r="X59" s="48">
        <v>0</v>
      </c>
      <c r="Y59" s="48">
        <v>0</v>
      </c>
      <c r="Z59" s="48">
        <v>0</v>
      </c>
      <c r="AA59" s="48">
        <v>0</v>
      </c>
      <c r="AB59" s="48">
        <v>0</v>
      </c>
      <c r="AC59" s="48">
        <v>0</v>
      </c>
      <c r="AD59" s="48">
        <v>0</v>
      </c>
      <c r="AE59" s="48">
        <v>188610</v>
      </c>
      <c r="AF59" s="48">
        <v>58577.031666874456</v>
      </c>
      <c r="AG59" s="48">
        <v>0</v>
      </c>
      <c r="AH59" s="48">
        <v>0</v>
      </c>
      <c r="AI59" s="48">
        <v>183910</v>
      </c>
      <c r="AJ59" s="48">
        <v>57117.3421019823</v>
      </c>
      <c r="AK59" s="48">
        <v>0</v>
      </c>
      <c r="AL59" s="48">
        <v>0</v>
      </c>
      <c r="AM59" s="48">
        <v>175140</v>
      </c>
      <c r="AN59" s="48">
        <v>54393.623488343103</v>
      </c>
      <c r="AO59" s="23"/>
    </row>
    <row r="60" spans="1:41" ht="60" x14ac:dyDescent="0.25">
      <c r="A60" s="58" t="s">
        <v>191</v>
      </c>
      <c r="B60" s="43" t="s">
        <v>216</v>
      </c>
      <c r="C60" s="33" t="s">
        <v>217</v>
      </c>
      <c r="D60" s="21" t="s">
        <v>194</v>
      </c>
      <c r="E60" s="21"/>
      <c r="F60" s="21">
        <v>2019</v>
      </c>
      <c r="G60" s="21" t="s">
        <v>160</v>
      </c>
      <c r="H60" s="21" t="s">
        <v>83</v>
      </c>
      <c r="I60" s="21" t="s">
        <v>195</v>
      </c>
      <c r="J60" s="21" t="s">
        <v>218</v>
      </c>
      <c r="K60" s="21"/>
      <c r="L60" s="21"/>
      <c r="M60" s="48">
        <v>0</v>
      </c>
      <c r="N60" s="48">
        <v>0</v>
      </c>
      <c r="O60" s="48">
        <v>0</v>
      </c>
      <c r="P60" s="48">
        <v>0</v>
      </c>
      <c r="Q60" s="48">
        <v>0</v>
      </c>
      <c r="R60" s="48">
        <v>0</v>
      </c>
      <c r="S60" s="48">
        <v>4327.6907200000005</v>
      </c>
      <c r="T60" s="48">
        <v>4327.6907200000005</v>
      </c>
      <c r="U60" s="48">
        <v>0</v>
      </c>
      <c r="V60" s="48">
        <v>0</v>
      </c>
      <c r="W60" s="48">
        <v>6160.8633066666662</v>
      </c>
      <c r="X60" s="48">
        <v>6160.8633066666662</v>
      </c>
      <c r="Y60" s="48">
        <v>0</v>
      </c>
      <c r="Z60" s="48">
        <v>0</v>
      </c>
      <c r="AA60" s="48">
        <v>5091.137216666667</v>
      </c>
      <c r="AB60" s="48">
        <v>5091.137216666667</v>
      </c>
      <c r="AC60" s="48">
        <v>0</v>
      </c>
      <c r="AD60" s="48">
        <v>0</v>
      </c>
      <c r="AE60" s="48">
        <v>4836.0003666666662</v>
      </c>
      <c r="AF60" s="48">
        <v>4836.0003666666662</v>
      </c>
      <c r="AG60" s="48">
        <v>0</v>
      </c>
      <c r="AH60" s="48">
        <v>0</v>
      </c>
      <c r="AI60" s="48">
        <v>4981.0803776666671</v>
      </c>
      <c r="AJ60" s="48">
        <v>4932.8803776666673</v>
      </c>
      <c r="AK60" s="48">
        <v>0</v>
      </c>
      <c r="AL60" s="48">
        <v>0</v>
      </c>
      <c r="AM60" s="48">
        <v>5130.512788996667</v>
      </c>
      <c r="AN60" s="48">
        <v>5138.7301223300001</v>
      </c>
      <c r="AO60" s="23"/>
    </row>
    <row r="61" spans="1:41" ht="30" x14ac:dyDescent="0.25">
      <c r="A61" s="58" t="s">
        <v>191</v>
      </c>
      <c r="B61" s="43" t="s">
        <v>219</v>
      </c>
      <c r="C61" s="33"/>
      <c r="D61" s="21" t="s">
        <v>194</v>
      </c>
      <c r="E61" s="21"/>
      <c r="F61" s="21" t="s">
        <v>83</v>
      </c>
      <c r="G61" s="21" t="s">
        <v>83</v>
      </c>
      <c r="H61" s="21" t="s">
        <v>83</v>
      </c>
      <c r="I61" s="21" t="s">
        <v>83</v>
      </c>
      <c r="J61" s="21" t="s">
        <v>83</v>
      </c>
      <c r="K61" s="21" t="s">
        <v>220</v>
      </c>
      <c r="L61" s="21"/>
      <c r="M61" s="48">
        <v>0</v>
      </c>
      <c r="N61" s="48">
        <v>0</v>
      </c>
      <c r="O61" s="48">
        <v>0</v>
      </c>
      <c r="P61" s="48">
        <v>0</v>
      </c>
      <c r="Q61" s="48">
        <v>0</v>
      </c>
      <c r="R61" s="48">
        <v>0</v>
      </c>
      <c r="S61" s="48">
        <v>0</v>
      </c>
      <c r="T61" s="48">
        <v>0</v>
      </c>
      <c r="U61" s="48">
        <v>0</v>
      </c>
      <c r="V61" s="48">
        <v>0</v>
      </c>
      <c r="W61" s="48">
        <v>0</v>
      </c>
      <c r="X61" s="48">
        <v>0</v>
      </c>
      <c r="Y61" s="48">
        <v>0</v>
      </c>
      <c r="Z61" s="48">
        <v>0</v>
      </c>
      <c r="AA61" s="48">
        <v>0</v>
      </c>
      <c r="AB61" s="48">
        <v>0</v>
      </c>
      <c r="AC61" s="48">
        <v>0</v>
      </c>
      <c r="AD61" s="48">
        <v>0</v>
      </c>
      <c r="AE61" s="48">
        <v>0</v>
      </c>
      <c r="AF61" s="48">
        <v>0</v>
      </c>
      <c r="AG61" s="48">
        <v>0</v>
      </c>
      <c r="AH61" s="48">
        <v>0</v>
      </c>
      <c r="AI61" s="48">
        <v>0</v>
      </c>
      <c r="AJ61" s="48">
        <v>0</v>
      </c>
      <c r="AK61" s="48">
        <v>0</v>
      </c>
      <c r="AL61" s="48">
        <v>0</v>
      </c>
      <c r="AM61" s="48">
        <v>0</v>
      </c>
      <c r="AN61" s="48">
        <v>0</v>
      </c>
      <c r="AO61" s="23"/>
    </row>
    <row r="62" spans="1:41" ht="180" x14ac:dyDescent="0.25">
      <c r="A62" s="58" t="s">
        <v>191</v>
      </c>
      <c r="B62" s="43" t="s">
        <v>221</v>
      </c>
      <c r="C62" s="33"/>
      <c r="D62" s="21" t="s">
        <v>194</v>
      </c>
      <c r="E62" s="21"/>
      <c r="F62" s="21" t="s">
        <v>81</v>
      </c>
      <c r="G62" s="21" t="s">
        <v>119</v>
      </c>
      <c r="H62" s="21" t="s">
        <v>83</v>
      </c>
      <c r="I62" s="21" t="s">
        <v>195</v>
      </c>
      <c r="J62" s="21" t="s">
        <v>222</v>
      </c>
      <c r="K62" s="21"/>
      <c r="L62" s="21"/>
      <c r="M62" s="48">
        <v>0</v>
      </c>
      <c r="N62" s="48">
        <v>0</v>
      </c>
      <c r="O62" s="48">
        <v>10156.145</v>
      </c>
      <c r="P62" s="48">
        <v>3087.6116376787591</v>
      </c>
      <c r="Q62" s="48">
        <v>0</v>
      </c>
      <c r="R62" s="48">
        <v>0</v>
      </c>
      <c r="S62" s="48">
        <v>13935.692999999999</v>
      </c>
      <c r="T62" s="48">
        <v>4236.6476538015568</v>
      </c>
      <c r="U62" s="48">
        <v>0</v>
      </c>
      <c r="V62" s="48">
        <v>0</v>
      </c>
      <c r="W62" s="48">
        <v>14566.504000000001</v>
      </c>
      <c r="X62" s="48">
        <v>14566.504000000001</v>
      </c>
      <c r="Y62" s="48">
        <v>0</v>
      </c>
      <c r="Z62" s="48">
        <v>0</v>
      </c>
      <c r="AA62" s="48">
        <v>10557.411</v>
      </c>
      <c r="AB62" s="48">
        <v>10557.411</v>
      </c>
      <c r="AC62" s="48">
        <v>0</v>
      </c>
      <c r="AD62" s="48">
        <v>0</v>
      </c>
      <c r="AE62" s="48">
        <v>12680</v>
      </c>
      <c r="AF62" s="48">
        <v>12680</v>
      </c>
      <c r="AG62" s="48">
        <v>0</v>
      </c>
      <c r="AH62" s="48">
        <v>0</v>
      </c>
      <c r="AI62" s="48">
        <v>12680</v>
      </c>
      <c r="AJ62" s="48">
        <v>12680</v>
      </c>
      <c r="AK62" s="48">
        <v>0</v>
      </c>
      <c r="AL62" s="48">
        <v>0</v>
      </c>
      <c r="AM62" s="48">
        <v>12680</v>
      </c>
      <c r="AN62" s="48">
        <v>12680</v>
      </c>
      <c r="AO62" s="23"/>
    </row>
    <row r="63" spans="1:41" ht="105" x14ac:dyDescent="0.25">
      <c r="A63" s="58" t="s">
        <v>191</v>
      </c>
      <c r="B63" s="43" t="s">
        <v>223</v>
      </c>
      <c r="C63" s="33"/>
      <c r="D63" s="21" t="s">
        <v>194</v>
      </c>
      <c r="E63" s="21"/>
      <c r="F63" s="21" t="s">
        <v>81</v>
      </c>
      <c r="G63" s="21" t="s">
        <v>160</v>
      </c>
      <c r="H63" s="21" t="s">
        <v>83</v>
      </c>
      <c r="I63" s="21" t="s">
        <v>195</v>
      </c>
      <c r="J63" s="21" t="s">
        <v>224</v>
      </c>
      <c r="K63" s="21"/>
      <c r="L63" s="21"/>
      <c r="M63" s="48">
        <v>0</v>
      </c>
      <c r="N63" s="48">
        <v>0</v>
      </c>
      <c r="O63" s="48">
        <v>3430</v>
      </c>
      <c r="P63" s="48">
        <v>1065.2628101234261</v>
      </c>
      <c r="Q63" s="48">
        <v>0</v>
      </c>
      <c r="R63" s="48">
        <v>0</v>
      </c>
      <c r="S63" s="48">
        <v>5050</v>
      </c>
      <c r="T63" s="48">
        <v>1568.3898516394465</v>
      </c>
      <c r="U63" s="48">
        <v>0</v>
      </c>
      <c r="V63" s="48">
        <v>0</v>
      </c>
      <c r="W63" s="48">
        <v>8800</v>
      </c>
      <c r="X63" s="48">
        <v>2733.0357810746791</v>
      </c>
      <c r="Y63" s="48">
        <v>0</v>
      </c>
      <c r="Z63" s="48">
        <v>0</v>
      </c>
      <c r="AA63" s="48">
        <v>11310</v>
      </c>
      <c r="AB63" s="48">
        <v>3512.5721231766615</v>
      </c>
      <c r="AC63" s="48">
        <v>0</v>
      </c>
      <c r="AD63" s="48">
        <v>0</v>
      </c>
      <c r="AE63" s="48">
        <v>13000</v>
      </c>
      <c r="AF63" s="48">
        <v>4037.4392220421396</v>
      </c>
      <c r="AG63" s="48">
        <v>0</v>
      </c>
      <c r="AH63" s="48">
        <v>0</v>
      </c>
      <c r="AI63" s="48">
        <v>12680</v>
      </c>
      <c r="AJ63" s="48">
        <v>3938.0561027303329</v>
      </c>
      <c r="AK63" s="48">
        <v>0</v>
      </c>
      <c r="AL63" s="48">
        <v>0</v>
      </c>
      <c r="AM63" s="48">
        <v>12070</v>
      </c>
      <c r="AN63" s="48">
        <v>3748.6070315422021</v>
      </c>
      <c r="AO63" s="23"/>
    </row>
    <row r="64" spans="1:41" x14ac:dyDescent="0.25">
      <c r="A64" s="58" t="s">
        <v>191</v>
      </c>
      <c r="B64" s="43" t="s">
        <v>225</v>
      </c>
      <c r="C64" s="33"/>
      <c r="D64" s="21" t="s">
        <v>156</v>
      </c>
      <c r="E64" s="21" t="s">
        <v>156</v>
      </c>
      <c r="F64" s="21">
        <v>2021</v>
      </c>
      <c r="G64" s="21" t="s">
        <v>160</v>
      </c>
      <c r="H64" s="21" t="s">
        <v>83</v>
      </c>
      <c r="I64" s="21" t="s">
        <v>83</v>
      </c>
      <c r="J64" s="21" t="s">
        <v>83</v>
      </c>
      <c r="K64" s="21"/>
      <c r="L64" s="21"/>
      <c r="M64" s="48">
        <v>0</v>
      </c>
      <c r="N64" s="48">
        <v>0</v>
      </c>
      <c r="O64" s="48">
        <v>0</v>
      </c>
      <c r="P64" s="48">
        <v>0</v>
      </c>
      <c r="Q64" s="48">
        <v>0</v>
      </c>
      <c r="R64" s="48">
        <v>0</v>
      </c>
      <c r="S64" s="48">
        <v>0</v>
      </c>
      <c r="T64" s="48">
        <v>0</v>
      </c>
      <c r="U64" s="48">
        <v>0</v>
      </c>
      <c r="V64" s="48">
        <v>0</v>
      </c>
      <c r="W64" s="48">
        <v>8960</v>
      </c>
      <c r="X64" s="48">
        <v>2782.7273407305825</v>
      </c>
      <c r="Y64" s="48">
        <v>0</v>
      </c>
      <c r="Z64" s="48">
        <v>0</v>
      </c>
      <c r="AA64" s="48">
        <v>16930</v>
      </c>
      <c r="AB64" s="48">
        <v>5257.9881560902631</v>
      </c>
      <c r="AC64" s="48">
        <v>0</v>
      </c>
      <c r="AD64" s="48">
        <v>0</v>
      </c>
      <c r="AE64" s="48">
        <v>18000</v>
      </c>
      <c r="AF64" s="48">
        <v>5590.3004612891164</v>
      </c>
      <c r="AG64" s="48">
        <v>0</v>
      </c>
      <c r="AH64" s="48">
        <v>0</v>
      </c>
      <c r="AI64" s="48">
        <v>17550</v>
      </c>
      <c r="AJ64" s="48">
        <v>5450.5429497568884</v>
      </c>
      <c r="AK64" s="48">
        <v>0</v>
      </c>
      <c r="AL64" s="48">
        <v>0</v>
      </c>
      <c r="AM64" s="48">
        <v>16720</v>
      </c>
      <c r="AN64" s="48">
        <v>5192.7679840418905</v>
      </c>
      <c r="AO64" s="23"/>
    </row>
    <row r="65" spans="1:41" x14ac:dyDescent="0.25">
      <c r="A65" s="58" t="s">
        <v>191</v>
      </c>
      <c r="B65" s="43" t="s">
        <v>158</v>
      </c>
      <c r="C65" s="33" t="s">
        <v>226</v>
      </c>
      <c r="D65" s="21" t="s">
        <v>156</v>
      </c>
      <c r="E65" s="21" t="s">
        <v>156</v>
      </c>
      <c r="F65" s="21" t="s">
        <v>227</v>
      </c>
      <c r="G65" s="21" t="s">
        <v>160</v>
      </c>
      <c r="H65" s="21" t="s">
        <v>83</v>
      </c>
      <c r="I65" s="21" t="s">
        <v>83</v>
      </c>
      <c r="J65" s="21" t="s">
        <v>83</v>
      </c>
      <c r="K65" s="21"/>
      <c r="L65" s="21"/>
      <c r="M65" s="48">
        <v>0</v>
      </c>
      <c r="N65" s="48">
        <v>0</v>
      </c>
      <c r="O65" s="48">
        <v>9060</v>
      </c>
      <c r="P65" s="48">
        <v>2813.784565515522</v>
      </c>
      <c r="Q65" s="48">
        <v>0</v>
      </c>
      <c r="R65" s="48">
        <v>0</v>
      </c>
      <c r="S65" s="48">
        <v>8080</v>
      </c>
      <c r="T65" s="48">
        <v>2509.4237626231143</v>
      </c>
      <c r="U65" s="48">
        <v>0</v>
      </c>
      <c r="V65" s="48">
        <v>0</v>
      </c>
      <c r="W65" s="48">
        <v>8010</v>
      </c>
      <c r="X65" s="48">
        <v>2487.6837052736569</v>
      </c>
      <c r="Y65" s="48">
        <v>0</v>
      </c>
      <c r="Z65" s="48">
        <v>0</v>
      </c>
      <c r="AA65" s="48">
        <v>13540</v>
      </c>
      <c r="AB65" s="48">
        <v>4205.1482358808134</v>
      </c>
      <c r="AC65" s="48">
        <v>0</v>
      </c>
      <c r="AD65" s="48">
        <v>0</v>
      </c>
      <c r="AE65" s="48">
        <v>19100</v>
      </c>
      <c r="AF65" s="48">
        <v>5931.9299339234512</v>
      </c>
      <c r="AG65" s="48">
        <v>0</v>
      </c>
      <c r="AH65" s="48">
        <v>0</v>
      </c>
      <c r="AI65" s="48">
        <v>18630</v>
      </c>
      <c r="AJ65" s="48">
        <v>5785.9609774342352</v>
      </c>
      <c r="AK65" s="48">
        <v>0</v>
      </c>
      <c r="AL65" s="48">
        <v>0</v>
      </c>
      <c r="AM65" s="48">
        <v>17740</v>
      </c>
      <c r="AN65" s="48">
        <v>5509.5516768482739</v>
      </c>
      <c r="AO65" s="23"/>
    </row>
    <row r="66" spans="1:41" ht="30" x14ac:dyDescent="0.25">
      <c r="A66" s="58" t="s">
        <v>191</v>
      </c>
      <c r="B66" s="43" t="s">
        <v>162</v>
      </c>
      <c r="C66" s="33"/>
      <c r="D66" s="21" t="s">
        <v>194</v>
      </c>
      <c r="E66" s="21"/>
      <c r="F66" s="21" t="s">
        <v>83</v>
      </c>
      <c r="G66" s="21" t="s">
        <v>83</v>
      </c>
      <c r="H66" s="21" t="s">
        <v>83</v>
      </c>
      <c r="I66" s="21" t="s">
        <v>83</v>
      </c>
      <c r="J66" s="21" t="s">
        <v>83</v>
      </c>
      <c r="K66" s="21" t="s">
        <v>220</v>
      </c>
      <c r="L66" s="21"/>
      <c r="M66" s="48">
        <v>0</v>
      </c>
      <c r="N66" s="48">
        <v>0</v>
      </c>
      <c r="O66" s="48">
        <v>0</v>
      </c>
      <c r="P66" s="48">
        <v>0</v>
      </c>
      <c r="Q66" s="48">
        <v>0</v>
      </c>
      <c r="R66" s="48">
        <v>0</v>
      </c>
      <c r="S66" s="48">
        <v>0</v>
      </c>
      <c r="T66" s="48">
        <v>0</v>
      </c>
      <c r="U66" s="48">
        <v>0</v>
      </c>
      <c r="V66" s="48">
        <v>0</v>
      </c>
      <c r="W66" s="48">
        <v>0</v>
      </c>
      <c r="X66" s="48">
        <v>0</v>
      </c>
      <c r="Y66" s="48">
        <v>0</v>
      </c>
      <c r="Z66" s="48">
        <v>0</v>
      </c>
      <c r="AA66" s="48">
        <v>0</v>
      </c>
      <c r="AB66" s="48">
        <v>0</v>
      </c>
      <c r="AC66" s="48">
        <v>0</v>
      </c>
      <c r="AD66" s="48">
        <v>0</v>
      </c>
      <c r="AE66" s="48">
        <v>0</v>
      </c>
      <c r="AF66" s="48">
        <v>0</v>
      </c>
      <c r="AG66" s="48">
        <v>0</v>
      </c>
      <c r="AH66" s="48">
        <v>0</v>
      </c>
      <c r="AI66" s="48">
        <v>0</v>
      </c>
      <c r="AJ66" s="48">
        <v>0</v>
      </c>
      <c r="AK66" s="48">
        <v>0</v>
      </c>
      <c r="AL66" s="48">
        <v>0</v>
      </c>
      <c r="AM66" s="48">
        <v>0</v>
      </c>
      <c r="AN66" s="48">
        <v>0</v>
      </c>
      <c r="AO66" s="23"/>
    </row>
    <row r="67" spans="1:41" s="89" customFormat="1" x14ac:dyDescent="0.25">
      <c r="A67" s="90"/>
      <c r="B67" s="91"/>
      <c r="C67" s="92"/>
      <c r="D67" s="21"/>
      <c r="E67" s="21"/>
      <c r="F67" s="21"/>
      <c r="G67" s="21"/>
      <c r="H67" s="21"/>
      <c r="I67" s="21"/>
      <c r="J67" s="21"/>
      <c r="K67" s="21"/>
      <c r="L67" s="21"/>
      <c r="M67" s="93"/>
      <c r="N67" s="93">
        <f>SUM(N53:N66)</f>
        <v>0</v>
      </c>
      <c r="O67" s="93">
        <f>SUM(O53:O66)</f>
        <v>952194.96499999997</v>
      </c>
      <c r="P67" s="93">
        <f>SUM(P53:P66)</f>
        <v>297054.48171662475</v>
      </c>
      <c r="Q67" s="93">
        <v>0</v>
      </c>
      <c r="R67" s="93"/>
      <c r="S67" s="93">
        <f>SUM(S53:S66)</f>
        <v>1288497.3072300002</v>
      </c>
      <c r="T67" s="93">
        <f>SUM(T53:T66)</f>
        <v>402929.86249538453</v>
      </c>
      <c r="U67" s="93"/>
      <c r="V67" s="93">
        <f>SUM(V53:V66)</f>
        <v>0</v>
      </c>
      <c r="W67" s="93">
        <f>SUM(W53:W66)</f>
        <v>1540596.2750366668</v>
      </c>
      <c r="X67" s="93">
        <f>SUM(X53:X66)</f>
        <v>510977.29286486766</v>
      </c>
      <c r="Y67" s="93">
        <f>SUM(Y53:Y66)</f>
        <v>0</v>
      </c>
      <c r="Z67" s="93"/>
      <c r="AA67" s="93">
        <f>SUM(AA53:AA66)</f>
        <v>1628016.4781266667</v>
      </c>
      <c r="AB67" s="93">
        <f>SUM(AB53:AB66)</f>
        <v>535363.11657573783</v>
      </c>
      <c r="AC67" s="93">
        <f>SUM(AC53:AC66)</f>
        <v>0</v>
      </c>
      <c r="AD67" s="93"/>
      <c r="AE67" s="93">
        <f>SUM(AE53:AE66)</f>
        <v>1245653.2701866666</v>
      </c>
      <c r="AF67" s="93">
        <f>SUM(AF53:AF66)</f>
        <v>423931.22667588259</v>
      </c>
      <c r="AG67" s="93">
        <f>SUM(AG53:AG66)</f>
        <v>0</v>
      </c>
      <c r="AH67" s="93"/>
      <c r="AI67" s="93">
        <f>SUM(AI53:AI66)</f>
        <v>1216239.0502922668</v>
      </c>
      <c r="AJ67" s="93">
        <f>SUM(AJ53:AJ66)</f>
        <v>414917.23391026945</v>
      </c>
      <c r="AK67" s="93">
        <f>SUM(AK53:AK66)</f>
        <v>0</v>
      </c>
      <c r="AL67" s="93"/>
      <c r="AM67" s="93">
        <f>SUM(AM53:AM66)</f>
        <v>1161072.2038010345</v>
      </c>
      <c r="AN67" s="93">
        <f>SUM(AN53:AN66)</f>
        <v>398014.89077655727</v>
      </c>
      <c r="AO67" s="94"/>
    </row>
    <row r="68" spans="1:41" ht="30" x14ac:dyDescent="0.25">
      <c r="A68" s="58" t="s">
        <v>191</v>
      </c>
      <c r="B68" s="33" t="s">
        <v>174</v>
      </c>
      <c r="C68" s="33"/>
      <c r="D68" s="21" t="s">
        <v>156</v>
      </c>
      <c r="E68" s="21" t="s">
        <v>156</v>
      </c>
      <c r="F68" s="21" t="s">
        <v>83</v>
      </c>
      <c r="G68" s="21" t="s">
        <v>83</v>
      </c>
      <c r="H68" s="21" t="s">
        <v>83</v>
      </c>
      <c r="I68" s="21" t="s">
        <v>83</v>
      </c>
      <c r="J68" s="21" t="s">
        <v>83</v>
      </c>
      <c r="K68" s="21" t="s">
        <v>220</v>
      </c>
      <c r="L68" s="21"/>
      <c r="M68" s="48">
        <v>0</v>
      </c>
      <c r="N68" s="48">
        <v>0</v>
      </c>
      <c r="O68" s="48">
        <v>0</v>
      </c>
      <c r="P68" s="48">
        <v>0</v>
      </c>
      <c r="Q68" s="48">
        <v>0</v>
      </c>
      <c r="R68" s="48">
        <v>0</v>
      </c>
      <c r="S68" s="48">
        <v>0</v>
      </c>
      <c r="T68" s="48">
        <v>0</v>
      </c>
      <c r="U68" s="48">
        <v>0</v>
      </c>
      <c r="V68" s="48">
        <v>0</v>
      </c>
      <c r="W68" s="48">
        <v>0</v>
      </c>
      <c r="X68" s="48">
        <v>0</v>
      </c>
      <c r="Y68" s="48">
        <v>0</v>
      </c>
      <c r="Z68" s="48">
        <v>0</v>
      </c>
      <c r="AA68" s="48">
        <v>0</v>
      </c>
      <c r="AB68" s="48">
        <v>0</v>
      </c>
      <c r="AC68" s="48">
        <v>0</v>
      </c>
      <c r="AD68" s="48">
        <v>0</v>
      </c>
      <c r="AE68" s="48">
        <v>0</v>
      </c>
      <c r="AF68" s="48">
        <v>0</v>
      </c>
      <c r="AG68" s="48">
        <v>0</v>
      </c>
      <c r="AH68" s="48">
        <v>0</v>
      </c>
      <c r="AI68" s="48">
        <v>0</v>
      </c>
      <c r="AJ68" s="48">
        <v>0</v>
      </c>
      <c r="AK68" s="48">
        <v>0</v>
      </c>
      <c r="AL68" s="48">
        <v>0</v>
      </c>
      <c r="AM68" s="48">
        <v>0</v>
      </c>
      <c r="AN68" s="48">
        <v>0</v>
      </c>
      <c r="AO68" s="23"/>
    </row>
    <row r="69" spans="1:41" ht="45" x14ac:dyDescent="0.25">
      <c r="A69" s="58" t="s">
        <v>11</v>
      </c>
      <c r="B69" s="33" t="s">
        <v>11</v>
      </c>
      <c r="C69" s="33" t="s">
        <v>228</v>
      </c>
      <c r="D69" s="21" t="s">
        <v>156</v>
      </c>
      <c r="E69" s="21" t="s">
        <v>229</v>
      </c>
      <c r="F69" s="21" t="s">
        <v>83</v>
      </c>
      <c r="G69" s="21" t="s">
        <v>83</v>
      </c>
      <c r="H69" s="21" t="s">
        <v>83</v>
      </c>
      <c r="I69" s="21" t="s">
        <v>83</v>
      </c>
      <c r="J69" s="21" t="s">
        <v>83</v>
      </c>
      <c r="K69" s="21" t="s">
        <v>230</v>
      </c>
      <c r="L69" s="21"/>
      <c r="M69" s="48" t="s">
        <v>83</v>
      </c>
      <c r="N69" s="48" t="s">
        <v>83</v>
      </c>
      <c r="O69" s="48" t="s">
        <v>83</v>
      </c>
      <c r="P69" s="48" t="s">
        <v>83</v>
      </c>
      <c r="Q69" s="48" t="s">
        <v>83</v>
      </c>
      <c r="R69" s="48" t="s">
        <v>83</v>
      </c>
      <c r="S69" s="48" t="s">
        <v>83</v>
      </c>
      <c r="T69" s="48" t="s">
        <v>83</v>
      </c>
      <c r="U69" s="48" t="s">
        <v>83</v>
      </c>
      <c r="V69" s="48" t="s">
        <v>83</v>
      </c>
      <c r="W69" s="48" t="s">
        <v>83</v>
      </c>
      <c r="X69" s="48" t="s">
        <v>83</v>
      </c>
      <c r="Y69" s="48" t="s">
        <v>83</v>
      </c>
      <c r="Z69" s="48" t="s">
        <v>83</v>
      </c>
      <c r="AA69" s="48" t="s">
        <v>83</v>
      </c>
      <c r="AB69" s="48" t="s">
        <v>83</v>
      </c>
      <c r="AC69" s="48" t="s">
        <v>83</v>
      </c>
      <c r="AD69" s="48" t="s">
        <v>83</v>
      </c>
      <c r="AE69" s="48" t="s">
        <v>83</v>
      </c>
      <c r="AF69" s="48" t="s">
        <v>83</v>
      </c>
      <c r="AG69" s="48" t="s">
        <v>83</v>
      </c>
      <c r="AH69" s="48" t="s">
        <v>83</v>
      </c>
      <c r="AI69" s="48" t="s">
        <v>83</v>
      </c>
      <c r="AJ69" s="48" t="s">
        <v>83</v>
      </c>
      <c r="AK69" s="48" t="s">
        <v>83</v>
      </c>
      <c r="AL69" s="48" t="s">
        <v>83</v>
      </c>
      <c r="AM69" s="48" t="s">
        <v>83</v>
      </c>
      <c r="AN69" s="48" t="s">
        <v>83</v>
      </c>
      <c r="AO69" s="23"/>
    </row>
    <row r="70" spans="1:41" ht="30" x14ac:dyDescent="0.25">
      <c r="A70" s="58" t="s">
        <v>231</v>
      </c>
      <c r="B70" s="33" t="s">
        <v>232</v>
      </c>
      <c r="C70" s="33">
        <v>7</v>
      </c>
      <c r="D70" s="21" t="s">
        <v>100</v>
      </c>
      <c r="E70" s="21" t="s">
        <v>233</v>
      </c>
      <c r="F70" s="21" t="s">
        <v>234</v>
      </c>
      <c r="G70" s="21" t="s">
        <v>235</v>
      </c>
      <c r="H70" s="21" t="s">
        <v>83</v>
      </c>
      <c r="I70" s="21" t="s">
        <v>195</v>
      </c>
      <c r="J70" s="21" t="s">
        <v>236</v>
      </c>
      <c r="K70" s="21"/>
      <c r="L70" s="21"/>
      <c r="M70" s="48">
        <v>1399.1782699999999</v>
      </c>
      <c r="N70" s="48">
        <v>1399.1782699999999</v>
      </c>
      <c r="O70" s="48">
        <v>209124.55599000002</v>
      </c>
      <c r="P70" s="48">
        <v>209124.55599000002</v>
      </c>
      <c r="Q70" s="48">
        <v>9163.3797000000013</v>
      </c>
      <c r="R70" s="48">
        <v>9163.3797000000013</v>
      </c>
      <c r="S70" s="48">
        <v>249248.54384</v>
      </c>
      <c r="T70" s="48">
        <v>249248.54384</v>
      </c>
      <c r="U70" s="48">
        <v>5808.21144</v>
      </c>
      <c r="V70" s="48">
        <v>5808.21144</v>
      </c>
      <c r="W70" s="48">
        <v>196168.58942999999</v>
      </c>
      <c r="X70" s="48">
        <v>196168.58942999999</v>
      </c>
      <c r="Y70" s="48">
        <v>1859.10133</v>
      </c>
      <c r="Z70" s="48">
        <v>1859.10133</v>
      </c>
      <c r="AA70" s="48">
        <v>41045.953730000001</v>
      </c>
      <c r="AB70" s="48">
        <v>41045.953730000001</v>
      </c>
      <c r="AC70" s="48">
        <v>3963.1798799999997</v>
      </c>
      <c r="AD70" s="48">
        <v>3963.1798799999997</v>
      </c>
      <c r="AE70" s="48">
        <v>93112.00867000001</v>
      </c>
      <c r="AF70" s="48">
        <v>93112.00867000001</v>
      </c>
      <c r="AG70" s="48">
        <v>4082.0752763999999</v>
      </c>
      <c r="AH70" s="48">
        <v>4082.0752763999999</v>
      </c>
      <c r="AI70" s="48">
        <v>95905.368930100012</v>
      </c>
      <c r="AJ70" s="48">
        <v>95905.368930100012</v>
      </c>
      <c r="AK70" s="48">
        <v>4204.537534692</v>
      </c>
      <c r="AL70" s="48">
        <v>4204.537534692</v>
      </c>
      <c r="AM70" s="48">
        <v>98782.52999800301</v>
      </c>
      <c r="AN70" s="48">
        <v>98782.52999800301</v>
      </c>
      <c r="AO70" s="23"/>
    </row>
    <row r="71" spans="1:41" ht="45" x14ac:dyDescent="0.25">
      <c r="A71" s="58" t="s">
        <v>237</v>
      </c>
      <c r="B71" s="33" t="s">
        <v>10</v>
      </c>
      <c r="C71" s="33"/>
      <c r="D71" s="21" t="s">
        <v>156</v>
      </c>
      <c r="E71" s="21" t="s">
        <v>156</v>
      </c>
      <c r="F71" s="21" t="s">
        <v>238</v>
      </c>
      <c r="G71" s="21" t="s">
        <v>239</v>
      </c>
      <c r="H71" s="21" t="s">
        <v>83</v>
      </c>
      <c r="I71" s="21" t="s">
        <v>238</v>
      </c>
      <c r="J71" s="21" t="s">
        <v>238</v>
      </c>
      <c r="K71" s="21"/>
      <c r="L71" s="21"/>
      <c r="M71" s="48">
        <v>55637.89291000001</v>
      </c>
      <c r="N71" s="48">
        <v>55637.89291000001</v>
      </c>
      <c r="O71" s="48">
        <v>67387.367789999989</v>
      </c>
      <c r="P71" s="48">
        <v>67387.367789999989</v>
      </c>
      <c r="Q71" s="48">
        <v>86214.802889999992</v>
      </c>
      <c r="R71" s="48">
        <v>86214.802889999992</v>
      </c>
      <c r="S71" s="48">
        <v>83307.34203</v>
      </c>
      <c r="T71" s="48">
        <v>83307.34203</v>
      </c>
      <c r="U71" s="48">
        <v>112281.79835000001</v>
      </c>
      <c r="V71" s="48">
        <v>112281.79835000001</v>
      </c>
      <c r="W71" s="48">
        <v>133300.28503</v>
      </c>
      <c r="X71" s="48">
        <v>133300.28503</v>
      </c>
      <c r="Y71" s="48">
        <v>92909.531029999984</v>
      </c>
      <c r="Z71" s="48">
        <v>92909.531029999984</v>
      </c>
      <c r="AA71" s="48">
        <v>122933.55313999999</v>
      </c>
      <c r="AB71" s="48">
        <v>122933.55313999999</v>
      </c>
      <c r="AC71" s="48">
        <v>117392.51929000001</v>
      </c>
      <c r="AD71" s="48">
        <v>117392.51929000001</v>
      </c>
      <c r="AE71" s="48">
        <v>113084.28459</v>
      </c>
      <c r="AF71" s="48">
        <v>113084.28459</v>
      </c>
      <c r="AG71" s="48">
        <v>120914.2948687</v>
      </c>
      <c r="AH71" s="48">
        <v>120914.2948687</v>
      </c>
      <c r="AI71" s="48">
        <v>116476.81312770001</v>
      </c>
      <c r="AJ71" s="48">
        <v>116476.81312770001</v>
      </c>
      <c r="AK71" s="48">
        <v>124541.723714761</v>
      </c>
      <c r="AL71" s="48">
        <v>124541.723714761</v>
      </c>
      <c r="AM71" s="48">
        <v>119971.11752153101</v>
      </c>
      <c r="AN71" s="48">
        <v>119971.11752153101</v>
      </c>
      <c r="AO71" s="23"/>
    </row>
    <row r="72" spans="1:41" x14ac:dyDescent="0.25">
      <c r="O72" s="52">
        <f>SUM(O10:O13)</f>
        <v>34163.497719450519</v>
      </c>
      <c r="P72" s="52">
        <f>SUM(P10:P13)</f>
        <v>34163.497719450519</v>
      </c>
    </row>
    <row r="73" spans="1:41" s="8" customFormat="1" x14ac:dyDescent="0.25">
      <c r="C73" s="44"/>
      <c r="L73" s="8" t="s">
        <v>240</v>
      </c>
      <c r="M73" s="49">
        <v>1719686.5388699998</v>
      </c>
      <c r="N73" s="49">
        <v>945407.62333890307</v>
      </c>
      <c r="O73" s="49">
        <v>2124105.7856748076</v>
      </c>
      <c r="P73" s="49">
        <v>1065101.2051481204</v>
      </c>
      <c r="Q73" s="49">
        <v>1990512.7150100009</v>
      </c>
      <c r="R73" s="49">
        <v>1284817.186513226</v>
      </c>
      <c r="S73" s="49">
        <v>2304831.6098812385</v>
      </c>
      <c r="T73" s="49">
        <v>1108215.9350281339</v>
      </c>
      <c r="U73" s="50">
        <v>2094317.8314300007</v>
      </c>
      <c r="V73" s="50">
        <v>1419279.9284403583</v>
      </c>
      <c r="W73" s="50">
        <v>2588637.4561601472</v>
      </c>
      <c r="X73" s="50">
        <v>1260503.6085077478</v>
      </c>
      <c r="Y73" s="50">
        <v>2799371.1882139998</v>
      </c>
      <c r="Z73" s="50">
        <v>1902075.312547469</v>
      </c>
      <c r="AA73" s="50">
        <v>2517966.7719145054</v>
      </c>
      <c r="AB73" s="50">
        <v>1187808.8953476218</v>
      </c>
      <c r="AC73" s="50">
        <v>3316044.9480054025</v>
      </c>
      <c r="AD73" s="50">
        <v>2554264.3432244048</v>
      </c>
      <c r="AE73" s="50">
        <v>2188976.1057105684</v>
      </c>
      <c r="AF73" s="50">
        <v>1067719.4709453748</v>
      </c>
      <c r="AG73" s="50">
        <v>3867118.6688308641</v>
      </c>
      <c r="AH73" s="50">
        <v>3187585.7319132765</v>
      </c>
      <c r="AI73" s="50">
        <v>2310576.4358605267</v>
      </c>
      <c r="AJ73" s="50">
        <v>1202399.1283289432</v>
      </c>
      <c r="AK73" s="50">
        <v>4156994.3404508512</v>
      </c>
      <c r="AL73" s="50">
        <v>3472591.0779257366</v>
      </c>
      <c r="AM73" s="50">
        <v>2298102.3539430262</v>
      </c>
      <c r="AN73" s="50">
        <v>1218858.8666083957</v>
      </c>
    </row>
  </sheetData>
  <autoFilter ref="A9:AO71" xr:uid="{867D5802-4908-493F-858E-7774C3CAEFDA}">
    <filterColumn colId="12" showButton="0"/>
    <filterColumn colId="13" showButton="0"/>
    <filterColumn colId="14" showButton="0"/>
    <filterColumn colId="16" showButton="0"/>
    <filterColumn colId="17" showButton="0"/>
    <filterColumn colId="18" showButton="0"/>
    <filterColumn colId="20" showButton="0"/>
    <filterColumn colId="21" showButton="0"/>
    <filterColumn colId="22" showButton="0"/>
    <filterColumn colId="24" showButton="0"/>
    <filterColumn colId="25" showButton="0"/>
    <filterColumn colId="26" showButton="0"/>
    <filterColumn colId="28" showButton="0"/>
    <filterColumn colId="29" showButton="0"/>
    <filterColumn colId="30" showButton="0"/>
    <filterColumn colId="32" showButton="0"/>
    <filterColumn colId="33" showButton="0"/>
    <filterColumn colId="34" showButton="0"/>
    <filterColumn colId="36" showButton="0"/>
    <filterColumn colId="37" showButton="0"/>
    <filterColumn colId="38" showButton="0"/>
  </autoFilter>
  <mergeCells count="24">
    <mergeCell ref="C4:D4"/>
    <mergeCell ref="AC7:AD7"/>
    <mergeCell ref="AE7:AF7"/>
    <mergeCell ref="Y7:Z7"/>
    <mergeCell ref="AA7:AB7"/>
    <mergeCell ref="Q7:R7"/>
    <mergeCell ref="M7:N7"/>
    <mergeCell ref="O7:P7"/>
    <mergeCell ref="AK7:AL7"/>
    <mergeCell ref="AM7:AN7"/>
    <mergeCell ref="AK9:AN9"/>
    <mergeCell ref="AG9:AJ9"/>
    <mergeCell ref="M5:AB5"/>
    <mergeCell ref="AG7:AH7"/>
    <mergeCell ref="AI7:AJ7"/>
    <mergeCell ref="AC5:AN5"/>
    <mergeCell ref="U7:V7"/>
    <mergeCell ref="W7:X7"/>
    <mergeCell ref="S7:T7"/>
    <mergeCell ref="AC9:AF9"/>
    <mergeCell ref="Y9:AB9"/>
    <mergeCell ref="U9:X9"/>
    <mergeCell ref="M9:P9"/>
    <mergeCell ref="Q9:T9"/>
  </mergeCells>
  <phoneticPr fontId="7" type="noConversion"/>
  <dataValidations count="1">
    <dataValidation type="list" allowBlank="1" showInputMessage="1" showErrorMessage="1" sqref="A73:B82 A72:C72" xr:uid="{D3D71CCA-C2FA-46B1-B48B-77E166A36B74}">
      <formula1>#REF!</formula1>
    </dataValidation>
  </dataValidations>
  <pageMargins left="0.7" right="0.7" top="0.75" bottom="0.75" header="0.3" footer="0.3"/>
  <pageSetup paperSize="5" scale="33" fitToHeight="0" orientation="landscape" r:id="rId1"/>
  <headerFooter>
    <oddHeader>&amp;R&amp;F</oddHeader>
  </headerFooter>
  <customProperties>
    <customPr name="_pios_id" r:id="rId2"/>
  </customProperties>
  <extLst>
    <ext xmlns:x14="http://schemas.microsoft.com/office/spreadsheetml/2009/9/main" uri="{CCE6A557-97BC-4b89-ADB6-D9C93CAAB3DF}">
      <x14:dataValidations xmlns:xm="http://schemas.microsoft.com/office/excel/2006/main" count="1">
        <x14:dataValidation type="list" showInputMessage="1" showErrorMessage="1" xr:uid="{CB727E5E-92BC-405C-8358-4507EB01E6AE}">
          <x14:formula1>
            <xm:f>'Cover Sheet Tables 1-15'!#REF!</xm:f>
          </x14:formula1>
          <xm:sqref>AO10:AO72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4F178-A387-4155-A0A1-FCD23D92B28F}">
  <sheetPr>
    <pageSetUpPr fitToPage="1"/>
  </sheetPr>
  <dimension ref="A1:AQ42"/>
  <sheetViews>
    <sheetView tabSelected="1" workbookViewId="0">
      <pane xSplit="7" ySplit="18" topLeftCell="H19" activePane="bottomRight" state="frozen"/>
      <selection activeCell="D11" sqref="D11"/>
      <selection pane="topRight" activeCell="D11" sqref="D11"/>
      <selection pane="bottomLeft" activeCell="D11" sqref="D11"/>
      <selection pane="bottomRight" activeCell="D11" sqref="D11"/>
    </sheetView>
  </sheetViews>
  <sheetFormatPr defaultRowHeight="15" x14ac:dyDescent="0.25"/>
  <cols>
    <col min="1" max="1" width="39.5703125" style="42" bestFit="1" customWidth="1"/>
    <col min="2" max="2" width="10.28515625" style="61" customWidth="1"/>
    <col min="3" max="3" width="9.140625" style="59"/>
    <col min="4" max="4" width="9.140625" style="60"/>
    <col min="5" max="6" width="9.140625" style="59"/>
    <col min="7" max="7" width="9.140625" style="51"/>
    <col min="8" max="8" width="9.140625" style="60"/>
    <col min="9" max="9" width="9.140625" style="59"/>
    <col min="10" max="10" width="9.140625" style="60"/>
    <col min="11" max="12" width="9.140625" style="59"/>
    <col min="13" max="13" width="9.140625" style="51"/>
    <col min="14" max="14" width="9.140625" style="60"/>
    <col min="15" max="15" width="9.140625" style="59"/>
    <col min="16" max="16" width="9.140625" style="60"/>
    <col min="17" max="18" width="9.140625" style="59"/>
    <col min="19" max="19" width="9.140625" style="51"/>
    <col min="20" max="20" width="9.140625" style="60"/>
    <col min="21" max="21" width="9.140625" style="59"/>
    <col min="22" max="22" width="9.140625" style="60"/>
    <col min="23" max="24" width="9.140625" style="59"/>
    <col min="25" max="25" width="9.140625" style="51"/>
    <col min="26" max="26" width="9.140625" style="60"/>
    <col min="27" max="27" width="9.140625" style="59"/>
    <col min="28" max="28" width="9.140625" style="60"/>
    <col min="29" max="30" width="9.140625" style="59"/>
    <col min="31" max="31" width="9.140625" style="51"/>
    <col min="32" max="32" width="9.140625" style="60"/>
    <col min="33" max="33" width="9.140625" style="59"/>
    <col min="34" max="34" width="9.140625" style="60"/>
    <col min="35" max="36" width="9.140625" style="59"/>
    <col min="37" max="37" width="9.140625" style="51"/>
    <col min="38" max="38" width="9.140625" style="60"/>
    <col min="39" max="39" width="9.140625" style="59"/>
    <col min="40" max="40" width="9.140625" style="60"/>
    <col min="41" max="42" width="9.140625" style="59"/>
    <col min="43" max="43" width="9.140625" style="51"/>
  </cols>
  <sheetData>
    <row r="1" spans="1:43" x14ac:dyDescent="0.25">
      <c r="A1" s="42" t="s">
        <v>15</v>
      </c>
    </row>
    <row r="2" spans="1:43" s="72" customFormat="1" x14ac:dyDescent="0.25">
      <c r="A2" s="73" t="s">
        <v>241</v>
      </c>
      <c r="B2" s="74" t="s">
        <v>242</v>
      </c>
      <c r="C2" s="70" t="s">
        <v>18</v>
      </c>
      <c r="D2" s="74" t="s">
        <v>242</v>
      </c>
      <c r="E2" s="70" t="s">
        <v>18</v>
      </c>
      <c r="F2" s="70" t="s">
        <v>18</v>
      </c>
      <c r="G2" s="71" t="s">
        <v>16</v>
      </c>
      <c r="H2" s="74" t="s">
        <v>242</v>
      </c>
      <c r="I2" s="70" t="s">
        <v>18</v>
      </c>
      <c r="J2" s="74" t="s">
        <v>242</v>
      </c>
      <c r="K2" s="70" t="s">
        <v>18</v>
      </c>
      <c r="L2" s="70" t="s">
        <v>18</v>
      </c>
      <c r="M2" s="71" t="s">
        <v>16</v>
      </c>
      <c r="N2" s="74" t="s">
        <v>242</v>
      </c>
      <c r="O2" s="70" t="s">
        <v>18</v>
      </c>
      <c r="P2" s="74" t="s">
        <v>242</v>
      </c>
      <c r="Q2" s="70" t="s">
        <v>18</v>
      </c>
      <c r="R2" s="70" t="s">
        <v>18</v>
      </c>
      <c r="S2" s="71" t="s">
        <v>16</v>
      </c>
      <c r="T2" s="74" t="s">
        <v>242</v>
      </c>
      <c r="U2" s="70" t="s">
        <v>18</v>
      </c>
      <c r="V2" s="74" t="s">
        <v>242</v>
      </c>
      <c r="W2" s="70" t="s">
        <v>18</v>
      </c>
      <c r="X2" s="70" t="s">
        <v>18</v>
      </c>
      <c r="Y2" s="71" t="s">
        <v>16</v>
      </c>
      <c r="Z2" s="74" t="s">
        <v>242</v>
      </c>
      <c r="AA2" s="70" t="s">
        <v>18</v>
      </c>
      <c r="AB2" s="74" t="s">
        <v>242</v>
      </c>
      <c r="AC2" s="70" t="s">
        <v>18</v>
      </c>
      <c r="AD2" s="70" t="s">
        <v>18</v>
      </c>
      <c r="AE2" s="71" t="s">
        <v>16</v>
      </c>
      <c r="AF2" s="74" t="s">
        <v>242</v>
      </c>
      <c r="AG2" s="70" t="s">
        <v>18</v>
      </c>
      <c r="AH2" s="74" t="s">
        <v>242</v>
      </c>
      <c r="AI2" s="70" t="s">
        <v>18</v>
      </c>
      <c r="AJ2" s="70" t="s">
        <v>18</v>
      </c>
      <c r="AK2" s="71" t="s">
        <v>16</v>
      </c>
      <c r="AL2" s="74" t="s">
        <v>242</v>
      </c>
      <c r="AM2" s="70" t="s">
        <v>18</v>
      </c>
      <c r="AN2" s="74" t="s">
        <v>242</v>
      </c>
      <c r="AO2" s="70" t="s">
        <v>18</v>
      </c>
      <c r="AP2" s="70" t="s">
        <v>18</v>
      </c>
      <c r="AQ2" s="71" t="s">
        <v>16</v>
      </c>
    </row>
    <row r="3" spans="1:43" s="72" customFormat="1" x14ac:dyDescent="0.25">
      <c r="A3" s="73" t="s">
        <v>243</v>
      </c>
      <c r="B3" s="74" t="s">
        <v>244</v>
      </c>
      <c r="C3" s="70" t="s">
        <v>244</v>
      </c>
      <c r="D3" s="74" t="s">
        <v>245</v>
      </c>
      <c r="E3" s="70" t="s">
        <v>245</v>
      </c>
      <c r="F3" s="70" t="s">
        <v>246</v>
      </c>
      <c r="G3" s="71" t="s">
        <v>246</v>
      </c>
      <c r="H3" s="74" t="s">
        <v>247</v>
      </c>
      <c r="I3" s="70" t="s">
        <v>247</v>
      </c>
      <c r="J3" s="74" t="s">
        <v>248</v>
      </c>
      <c r="K3" s="70" t="s">
        <v>248</v>
      </c>
      <c r="L3" s="70" t="s">
        <v>249</v>
      </c>
      <c r="M3" s="71" t="s">
        <v>249</v>
      </c>
      <c r="N3" s="74" t="s">
        <v>250</v>
      </c>
      <c r="O3" s="70" t="s">
        <v>250</v>
      </c>
      <c r="P3" s="74" t="s">
        <v>250</v>
      </c>
      <c r="Q3" s="70" t="s">
        <v>251</v>
      </c>
      <c r="R3" s="70" t="s">
        <v>252</v>
      </c>
      <c r="S3" s="71" t="s">
        <v>252</v>
      </c>
      <c r="T3" s="74" t="s">
        <v>253</v>
      </c>
      <c r="U3" s="70" t="s">
        <v>253</v>
      </c>
      <c r="V3" s="74" t="s">
        <v>254</v>
      </c>
      <c r="W3" s="70" t="s">
        <v>254</v>
      </c>
      <c r="X3" s="70" t="s">
        <v>255</v>
      </c>
      <c r="Y3" s="71" t="s">
        <v>255</v>
      </c>
      <c r="Z3" s="74" t="s">
        <v>256</v>
      </c>
      <c r="AA3" s="70" t="s">
        <v>256</v>
      </c>
      <c r="AB3" s="74" t="s">
        <v>257</v>
      </c>
      <c r="AC3" s="70" t="s">
        <v>257</v>
      </c>
      <c r="AD3" s="70" t="s">
        <v>258</v>
      </c>
      <c r="AE3" s="71" t="s">
        <v>258</v>
      </c>
      <c r="AF3" s="74" t="s">
        <v>259</v>
      </c>
      <c r="AG3" s="70" t="s">
        <v>259</v>
      </c>
      <c r="AH3" s="74" t="s">
        <v>260</v>
      </c>
      <c r="AI3" s="70" t="s">
        <v>260</v>
      </c>
      <c r="AJ3" s="70" t="s">
        <v>261</v>
      </c>
      <c r="AK3" s="71" t="s">
        <v>261</v>
      </c>
      <c r="AL3" s="74" t="s">
        <v>262</v>
      </c>
      <c r="AM3" s="70" t="s">
        <v>262</v>
      </c>
      <c r="AN3" s="74" t="s">
        <v>263</v>
      </c>
      <c r="AO3" s="70" t="s">
        <v>263</v>
      </c>
      <c r="AP3" s="70" t="s">
        <v>264</v>
      </c>
      <c r="AQ3" s="71" t="s">
        <v>264</v>
      </c>
    </row>
    <row r="4" spans="1:43" x14ac:dyDescent="0.25">
      <c r="A4" s="68" t="s">
        <v>2</v>
      </c>
      <c r="B4" s="63" t="s">
        <v>0</v>
      </c>
      <c r="C4" s="64">
        <v>0</v>
      </c>
      <c r="D4" s="63" t="s">
        <v>0</v>
      </c>
      <c r="E4" s="64">
        <v>34163</v>
      </c>
      <c r="F4" s="65">
        <f t="shared" ref="F4:F12" si="0">SUM(SUM(C4, E4))</f>
        <v>34163</v>
      </c>
      <c r="G4" s="66">
        <f>SUM(SUM(B4, C4,  D4, E4))</f>
        <v>34163</v>
      </c>
      <c r="H4" s="63"/>
      <c r="I4" s="64">
        <v>255</v>
      </c>
      <c r="J4" s="63"/>
      <c r="K4" s="64">
        <v>60075</v>
      </c>
      <c r="L4" s="65">
        <f t="shared" ref="L4:L12" si="1">SUM(SUM(I4, K4))</f>
        <v>60330</v>
      </c>
      <c r="M4" s="66">
        <f>SUM(SUM(H4, I4,  J4, K4))</f>
        <v>60330</v>
      </c>
      <c r="N4" s="63"/>
      <c r="O4" s="64">
        <v>36</v>
      </c>
      <c r="P4" s="63"/>
      <c r="Q4" s="64">
        <v>57780</v>
      </c>
      <c r="R4" s="65">
        <f>SUM(SUM(O4, Q4))</f>
        <v>57816</v>
      </c>
      <c r="S4" s="66">
        <f t="shared" ref="S4:S13" si="2">SUM(SUM(N4, O4,  P4, Q4))</f>
        <v>57816</v>
      </c>
      <c r="T4" s="63"/>
      <c r="U4" s="64">
        <v>5874</v>
      </c>
      <c r="V4" s="63"/>
      <c r="W4" s="64">
        <v>57281</v>
      </c>
      <c r="X4" s="65">
        <f t="shared" ref="X4:X13" si="3">SUM(SUM(U4, W4))</f>
        <v>63155</v>
      </c>
      <c r="Y4" s="66">
        <f t="shared" ref="Y4:Y13" si="4">SUM(SUM(T4, U4,  V4, W4))</f>
        <v>63155</v>
      </c>
      <c r="Z4" s="63"/>
      <c r="AA4" s="64">
        <v>4062</v>
      </c>
      <c r="AB4" s="63"/>
      <c r="AC4" s="64">
        <v>53609</v>
      </c>
      <c r="AD4" s="65">
        <f t="shared" ref="AD4:AD13" si="5">SUM(SUM(AA4, AC4))</f>
        <v>57671</v>
      </c>
      <c r="AE4" s="66">
        <f t="shared" ref="AE4:AE13" si="6">SUM(SUM(Z4, AA4,  AB4, AC4))</f>
        <v>57671</v>
      </c>
      <c r="AF4" s="63"/>
      <c r="AG4" s="64">
        <v>4062</v>
      </c>
      <c r="AH4" s="63"/>
      <c r="AI4" s="64">
        <v>46717</v>
      </c>
      <c r="AJ4" s="65">
        <f t="shared" ref="AJ4:AJ13" si="7">SUM(SUM(AG4, AI4))</f>
        <v>50779</v>
      </c>
      <c r="AK4" s="66">
        <f t="shared" ref="AK4:AK13" si="8">SUM(SUM(AF4, AG4,  AH4, AI4))</f>
        <v>50779</v>
      </c>
      <c r="AL4" s="63"/>
      <c r="AM4" s="64">
        <v>4184</v>
      </c>
      <c r="AN4" s="63"/>
      <c r="AO4" s="64">
        <v>48118</v>
      </c>
      <c r="AP4" s="65">
        <f t="shared" ref="AP4:AP13" si="9">SUM(SUM(AM4, AO4))</f>
        <v>52302</v>
      </c>
      <c r="AQ4" s="66">
        <f t="shared" ref="AQ4:AQ13" si="10">SUM(SUM(AL4, AM4,  AN4, AO4))</f>
        <v>52302</v>
      </c>
    </row>
    <row r="5" spans="1:43" x14ac:dyDescent="0.25">
      <c r="A5" s="68" t="s">
        <v>3</v>
      </c>
      <c r="B5" s="63" t="s">
        <v>0</v>
      </c>
      <c r="C5" s="64">
        <v>0</v>
      </c>
      <c r="D5" s="63" t="s">
        <v>0</v>
      </c>
      <c r="E5" s="64">
        <v>19883</v>
      </c>
      <c r="F5" s="65">
        <f t="shared" si="0"/>
        <v>19883</v>
      </c>
      <c r="G5" s="66">
        <f>SUM(SUM(B5, C5,  D5, E5))</f>
        <v>19883</v>
      </c>
      <c r="H5" s="63"/>
      <c r="I5" s="64">
        <v>766</v>
      </c>
      <c r="J5" s="63"/>
      <c r="K5" s="64">
        <v>53941</v>
      </c>
      <c r="L5" s="65">
        <f t="shared" si="1"/>
        <v>54707</v>
      </c>
      <c r="M5" s="66">
        <f>SUM(SUM(H5, I5,  J5, K5))</f>
        <v>54707</v>
      </c>
      <c r="N5" s="63"/>
      <c r="O5" s="64">
        <v>109</v>
      </c>
      <c r="P5" s="63"/>
      <c r="Q5" s="64">
        <v>54766</v>
      </c>
      <c r="R5" s="65">
        <f t="shared" ref="R5:R13" si="11">SUM(SUM(O5, Q5))</f>
        <v>54875</v>
      </c>
      <c r="S5" s="66">
        <f t="shared" si="2"/>
        <v>54875</v>
      </c>
      <c r="T5" s="63"/>
      <c r="U5" s="64">
        <v>-12</v>
      </c>
      <c r="V5" s="63"/>
      <c r="W5" s="64">
        <v>42079</v>
      </c>
      <c r="X5" s="65">
        <f t="shared" si="3"/>
        <v>42067</v>
      </c>
      <c r="Y5" s="66">
        <f t="shared" si="4"/>
        <v>42067</v>
      </c>
      <c r="Z5" s="63"/>
      <c r="AA5" s="64">
        <v>187</v>
      </c>
      <c r="AB5" s="63"/>
      <c r="AC5" s="64">
        <v>52751</v>
      </c>
      <c r="AD5" s="65">
        <f t="shared" si="5"/>
        <v>52938</v>
      </c>
      <c r="AE5" s="66">
        <f t="shared" si="6"/>
        <v>52938</v>
      </c>
      <c r="AF5" s="63"/>
      <c r="AG5" s="64">
        <v>193</v>
      </c>
      <c r="AH5" s="63"/>
      <c r="AI5" s="64">
        <v>54334</v>
      </c>
      <c r="AJ5" s="65">
        <f t="shared" si="7"/>
        <v>54527</v>
      </c>
      <c r="AK5" s="66">
        <f t="shared" si="8"/>
        <v>54527</v>
      </c>
      <c r="AL5" s="63"/>
      <c r="AM5" s="64">
        <v>199</v>
      </c>
      <c r="AN5" s="63"/>
      <c r="AO5" s="64">
        <v>55964</v>
      </c>
      <c r="AP5" s="65">
        <f t="shared" si="9"/>
        <v>56163</v>
      </c>
      <c r="AQ5" s="66">
        <f t="shared" si="10"/>
        <v>56163</v>
      </c>
    </row>
    <row r="6" spans="1:43" x14ac:dyDescent="0.25">
      <c r="A6" s="68" t="s">
        <v>265</v>
      </c>
      <c r="B6" s="78">
        <v>769963</v>
      </c>
      <c r="C6" s="64">
        <v>876360</v>
      </c>
      <c r="D6" s="63">
        <v>403864</v>
      </c>
      <c r="E6" s="64">
        <v>430144</v>
      </c>
      <c r="F6" s="65">
        <f>SUM(SUM(C6, E6))</f>
        <v>1306504</v>
      </c>
      <c r="G6" s="66">
        <f>SUM(SUM(B6, C6,  D6, E6))</f>
        <v>2480331</v>
      </c>
      <c r="H6" s="63">
        <v>700896</v>
      </c>
      <c r="I6" s="64">
        <v>1174460</v>
      </c>
      <c r="J6" s="63">
        <v>311048</v>
      </c>
      <c r="K6" s="64">
        <v>242746</v>
      </c>
      <c r="L6" s="65">
        <f t="shared" si="1"/>
        <v>1417206</v>
      </c>
      <c r="M6" s="66">
        <f t="shared" ref="M6:M12" si="12">SUM(SUM(H6, I6,  J6, K6))</f>
        <v>2429150</v>
      </c>
      <c r="N6" s="63">
        <v>669133</v>
      </c>
      <c r="O6" s="64">
        <v>1282068</v>
      </c>
      <c r="P6" s="63">
        <v>298515</v>
      </c>
      <c r="Q6" s="64">
        <v>290532</v>
      </c>
      <c r="R6" s="65">
        <f t="shared" si="11"/>
        <v>1572600</v>
      </c>
      <c r="S6" s="66">
        <f t="shared" si="2"/>
        <v>2540248</v>
      </c>
      <c r="T6" s="63">
        <v>2067802</v>
      </c>
      <c r="U6" s="64">
        <v>1781587</v>
      </c>
      <c r="V6" s="63">
        <v>237504</v>
      </c>
      <c r="W6" s="64">
        <v>366567</v>
      </c>
      <c r="X6" s="65">
        <f t="shared" si="3"/>
        <v>2148154</v>
      </c>
      <c r="Y6" s="66">
        <f t="shared" si="4"/>
        <v>4453460</v>
      </c>
      <c r="Z6" s="63">
        <v>754356</v>
      </c>
      <c r="AA6" s="64">
        <v>2412249</v>
      </c>
      <c r="AB6" s="63">
        <v>299535</v>
      </c>
      <c r="AC6" s="64">
        <v>307324</v>
      </c>
      <c r="AD6" s="65">
        <f t="shared" si="5"/>
        <v>2719573</v>
      </c>
      <c r="AE6" s="66">
        <f t="shared" si="6"/>
        <v>3773464</v>
      </c>
      <c r="AF6" s="63">
        <v>671885</v>
      </c>
      <c r="AG6" s="64">
        <v>3041432</v>
      </c>
      <c r="AH6" s="63">
        <v>306855</v>
      </c>
      <c r="AI6" s="64">
        <v>449425</v>
      </c>
      <c r="AJ6" s="65">
        <f t="shared" si="7"/>
        <v>3490857</v>
      </c>
      <c r="AK6" s="66">
        <f t="shared" si="8"/>
        <v>4469597</v>
      </c>
      <c r="AL6" s="63">
        <v>676527</v>
      </c>
      <c r="AM6" s="64">
        <v>3322052</v>
      </c>
      <c r="AN6" s="63">
        <v>316186</v>
      </c>
      <c r="AO6" s="64">
        <v>472645</v>
      </c>
      <c r="AP6" s="65">
        <f t="shared" si="9"/>
        <v>3794697</v>
      </c>
      <c r="AQ6" s="66">
        <f t="shared" si="10"/>
        <v>4787410</v>
      </c>
    </row>
    <row r="7" spans="1:43" x14ac:dyDescent="0.25">
      <c r="A7" s="68" t="s">
        <v>5</v>
      </c>
      <c r="B7" s="78"/>
      <c r="C7" s="64"/>
      <c r="D7" s="63"/>
      <c r="E7" s="64"/>
      <c r="F7" s="65">
        <f t="shared" si="0"/>
        <v>0</v>
      </c>
      <c r="G7" s="66">
        <f>SUM(SUM(B7, C7,  D7, E7))</f>
        <v>0</v>
      </c>
      <c r="H7" s="62"/>
      <c r="I7" s="64"/>
      <c r="J7" s="63"/>
      <c r="K7" s="64"/>
      <c r="L7" s="65">
        <v>0</v>
      </c>
      <c r="M7" s="66">
        <v>0</v>
      </c>
      <c r="N7" s="62"/>
      <c r="O7" s="64"/>
      <c r="P7" s="63"/>
      <c r="Q7" s="64"/>
      <c r="R7" s="65">
        <v>0</v>
      </c>
      <c r="S7" s="66">
        <v>0</v>
      </c>
      <c r="T7" s="62"/>
      <c r="U7" s="64"/>
      <c r="V7" s="63"/>
      <c r="W7" s="64"/>
      <c r="X7" s="65">
        <v>0</v>
      </c>
      <c r="Y7" s="66">
        <v>0</v>
      </c>
      <c r="Z7" s="62"/>
      <c r="AA7" s="64"/>
      <c r="AB7" s="63"/>
      <c r="AC7" s="64"/>
      <c r="AD7" s="65">
        <v>0</v>
      </c>
      <c r="AE7" s="66">
        <v>0</v>
      </c>
      <c r="AF7" s="62"/>
      <c r="AG7" s="64"/>
      <c r="AH7" s="63"/>
      <c r="AI7" s="64"/>
      <c r="AJ7" s="65">
        <v>0</v>
      </c>
      <c r="AK7" s="66">
        <v>0</v>
      </c>
      <c r="AL7" s="62"/>
      <c r="AM7" s="64"/>
      <c r="AN7" s="63"/>
      <c r="AO7" s="64"/>
      <c r="AP7" s="65">
        <v>0</v>
      </c>
      <c r="AQ7" s="66">
        <v>0</v>
      </c>
    </row>
    <row r="8" spans="1:43" x14ac:dyDescent="0.25">
      <c r="A8" s="68" t="s">
        <v>6</v>
      </c>
      <c r="B8" s="78"/>
      <c r="C8" s="64">
        <v>1934</v>
      </c>
      <c r="D8" s="63"/>
      <c r="E8" s="64">
        <v>0</v>
      </c>
      <c r="F8" s="65">
        <f t="shared" si="0"/>
        <v>1934</v>
      </c>
      <c r="G8" s="66">
        <f t="shared" ref="G8:G12" si="13">SUM(SUM(B8, C8,  D8, E8))</f>
        <v>1934</v>
      </c>
      <c r="H8" s="63"/>
      <c r="I8" s="64">
        <v>2150</v>
      </c>
      <c r="J8" s="63"/>
      <c r="K8" s="64">
        <v>0</v>
      </c>
      <c r="L8" s="65">
        <f t="shared" si="1"/>
        <v>2150</v>
      </c>
      <c r="M8" s="66">
        <f t="shared" si="12"/>
        <v>2150</v>
      </c>
      <c r="N8" s="63"/>
      <c r="O8" s="64">
        <v>2645</v>
      </c>
      <c r="P8" s="63"/>
      <c r="Q8" s="64">
        <v>0</v>
      </c>
      <c r="R8" s="65">
        <f t="shared" si="11"/>
        <v>2645</v>
      </c>
      <c r="S8" s="66">
        <f t="shared" si="2"/>
        <v>2645</v>
      </c>
      <c r="T8" s="63"/>
      <c r="U8" s="64">
        <v>3140</v>
      </c>
      <c r="V8" s="63"/>
      <c r="W8" s="64">
        <v>0</v>
      </c>
      <c r="X8" s="65">
        <f t="shared" si="3"/>
        <v>3140</v>
      </c>
      <c r="Y8" s="66">
        <f t="shared" si="4"/>
        <v>3140</v>
      </c>
      <c r="Z8" s="63"/>
      <c r="AA8" s="64">
        <v>3326</v>
      </c>
      <c r="AB8" s="63"/>
      <c r="AC8" s="64">
        <v>0</v>
      </c>
      <c r="AD8" s="65">
        <f t="shared" si="5"/>
        <v>3326</v>
      </c>
      <c r="AE8" s="66">
        <f t="shared" si="6"/>
        <v>3326</v>
      </c>
      <c r="AF8" s="63"/>
      <c r="AG8" s="64">
        <v>3425</v>
      </c>
      <c r="AH8" s="63"/>
      <c r="AI8" s="64">
        <v>0</v>
      </c>
      <c r="AJ8" s="65">
        <f t="shared" si="7"/>
        <v>3425</v>
      </c>
      <c r="AK8" s="66">
        <f t="shared" si="8"/>
        <v>3425</v>
      </c>
      <c r="AL8" s="63"/>
      <c r="AM8" s="64">
        <v>3528</v>
      </c>
      <c r="AN8" s="63"/>
      <c r="AO8" s="64">
        <v>0</v>
      </c>
      <c r="AP8" s="65">
        <f t="shared" si="9"/>
        <v>3528</v>
      </c>
      <c r="AQ8" s="66">
        <f t="shared" si="10"/>
        <v>3528</v>
      </c>
    </row>
    <row r="9" spans="1:43" x14ac:dyDescent="0.25">
      <c r="A9" s="68" t="s">
        <v>7</v>
      </c>
      <c r="B9" s="78"/>
      <c r="C9" s="64">
        <v>10077</v>
      </c>
      <c r="D9" s="63"/>
      <c r="E9" s="64">
        <v>7344</v>
      </c>
      <c r="F9" s="65">
        <f t="shared" si="0"/>
        <v>17421</v>
      </c>
      <c r="G9" s="66">
        <f t="shared" si="13"/>
        <v>17421</v>
      </c>
      <c r="H9" s="63"/>
      <c r="I9" s="64">
        <v>11808</v>
      </c>
      <c r="J9" s="63"/>
      <c r="K9" s="64">
        <v>15969</v>
      </c>
      <c r="L9" s="65">
        <f t="shared" si="1"/>
        <v>27777</v>
      </c>
      <c r="M9" s="66">
        <f t="shared" si="12"/>
        <v>27777</v>
      </c>
      <c r="N9" s="63"/>
      <c r="O9" s="64">
        <v>16331</v>
      </c>
      <c r="P9" s="63"/>
      <c r="Q9" s="64">
        <v>16979</v>
      </c>
      <c r="R9" s="65">
        <f t="shared" si="11"/>
        <v>33310</v>
      </c>
      <c r="S9" s="66">
        <f t="shared" si="2"/>
        <v>33310</v>
      </c>
      <c r="T9" s="63"/>
      <c r="U9" s="64">
        <v>16717</v>
      </c>
      <c r="V9" s="63"/>
      <c r="W9" s="64">
        <v>22540</v>
      </c>
      <c r="X9" s="65">
        <f t="shared" si="3"/>
        <v>39257</v>
      </c>
      <c r="Y9" s="66">
        <f t="shared" si="4"/>
        <v>39257</v>
      </c>
      <c r="Z9" s="63"/>
      <c r="AA9" s="64">
        <v>13084</v>
      </c>
      <c r="AB9" s="63"/>
      <c r="AC9" s="64">
        <v>23907</v>
      </c>
      <c r="AD9" s="65">
        <f t="shared" si="5"/>
        <v>36991</v>
      </c>
      <c r="AE9" s="66">
        <f t="shared" si="6"/>
        <v>36991</v>
      </c>
      <c r="AF9" s="63"/>
      <c r="AG9" s="64">
        <v>13477</v>
      </c>
      <c r="AH9" s="63"/>
      <c r="AI9" s="64">
        <v>24624</v>
      </c>
      <c r="AJ9" s="65">
        <f t="shared" si="7"/>
        <v>38101</v>
      </c>
      <c r="AK9" s="66">
        <f t="shared" si="8"/>
        <v>38101</v>
      </c>
      <c r="AL9" s="63"/>
      <c r="AM9" s="64">
        <v>13881</v>
      </c>
      <c r="AN9" s="63"/>
      <c r="AO9" s="64">
        <v>25363</v>
      </c>
      <c r="AP9" s="65">
        <f t="shared" si="9"/>
        <v>39244</v>
      </c>
      <c r="AQ9" s="66">
        <f t="shared" si="10"/>
        <v>39244</v>
      </c>
    </row>
    <row r="10" spans="1:43" x14ac:dyDescent="0.25">
      <c r="A10" s="68" t="s">
        <v>266</v>
      </c>
      <c r="B10" s="78">
        <v>0</v>
      </c>
      <c r="C10" s="64">
        <v>0</v>
      </c>
      <c r="D10" s="63">
        <v>655141</v>
      </c>
      <c r="E10" s="64">
        <v>297054</v>
      </c>
      <c r="F10" s="65">
        <f t="shared" si="0"/>
        <v>297054</v>
      </c>
      <c r="G10" s="66">
        <f t="shared" si="13"/>
        <v>952195</v>
      </c>
      <c r="H10" s="63">
        <v>0</v>
      </c>
      <c r="I10" s="64">
        <v>0</v>
      </c>
      <c r="J10" s="63">
        <v>885567</v>
      </c>
      <c r="K10" s="64">
        <v>402930</v>
      </c>
      <c r="L10" s="65">
        <f t="shared" si="1"/>
        <v>402930</v>
      </c>
      <c r="M10" s="66">
        <f t="shared" si="12"/>
        <v>1288497</v>
      </c>
      <c r="N10" s="63">
        <v>0</v>
      </c>
      <c r="O10" s="64">
        <v>0</v>
      </c>
      <c r="P10" s="63">
        <v>1029619</v>
      </c>
      <c r="Q10" s="64">
        <v>510977</v>
      </c>
      <c r="R10" s="65">
        <f t="shared" si="11"/>
        <v>510977</v>
      </c>
      <c r="S10" s="66">
        <f t="shared" si="2"/>
        <v>1540596</v>
      </c>
      <c r="T10" s="63">
        <v>0</v>
      </c>
      <c r="U10" s="64">
        <v>0</v>
      </c>
      <c r="V10" s="63">
        <v>1092653</v>
      </c>
      <c r="W10" s="64">
        <v>535363</v>
      </c>
      <c r="X10" s="65">
        <f t="shared" si="3"/>
        <v>535363</v>
      </c>
      <c r="Y10" s="66">
        <f t="shared" si="4"/>
        <v>1628016</v>
      </c>
      <c r="Z10" s="63">
        <v>0</v>
      </c>
      <c r="AA10" s="64">
        <v>0</v>
      </c>
      <c r="AB10" s="63">
        <v>821722</v>
      </c>
      <c r="AC10" s="64">
        <v>423931</v>
      </c>
      <c r="AD10" s="65">
        <f t="shared" si="5"/>
        <v>423931</v>
      </c>
      <c r="AE10" s="66">
        <f t="shared" si="6"/>
        <v>1245653</v>
      </c>
      <c r="AF10" s="63">
        <v>0</v>
      </c>
      <c r="AG10" s="64">
        <v>0</v>
      </c>
      <c r="AH10" s="63">
        <v>801322</v>
      </c>
      <c r="AI10" s="64">
        <v>414917</v>
      </c>
      <c r="AJ10" s="65">
        <f t="shared" si="7"/>
        <v>414917</v>
      </c>
      <c r="AK10" s="66">
        <f t="shared" si="8"/>
        <v>1216239</v>
      </c>
      <c r="AL10" s="63">
        <v>0</v>
      </c>
      <c r="AM10" s="64">
        <v>0</v>
      </c>
      <c r="AN10" s="63">
        <v>763057</v>
      </c>
      <c r="AO10" s="64">
        <v>398015</v>
      </c>
      <c r="AP10" s="65">
        <f t="shared" si="9"/>
        <v>398015</v>
      </c>
      <c r="AQ10" s="66">
        <f t="shared" si="10"/>
        <v>1161072</v>
      </c>
    </row>
    <row r="11" spans="1:43" x14ac:dyDescent="0.25">
      <c r="A11" s="68" t="s">
        <v>9</v>
      </c>
      <c r="B11" s="78"/>
      <c r="C11" s="64">
        <v>1399</v>
      </c>
      <c r="D11" s="63"/>
      <c r="E11" s="64">
        <v>209125</v>
      </c>
      <c r="F11" s="65">
        <f t="shared" si="0"/>
        <v>210524</v>
      </c>
      <c r="G11" s="66">
        <f t="shared" si="13"/>
        <v>210524</v>
      </c>
      <c r="H11" s="63"/>
      <c r="I11" s="64">
        <v>9163</v>
      </c>
      <c r="J11" s="63"/>
      <c r="K11" s="64">
        <v>249249</v>
      </c>
      <c r="L11" s="65">
        <f t="shared" si="1"/>
        <v>258412</v>
      </c>
      <c r="M11" s="66">
        <f t="shared" si="12"/>
        <v>258412</v>
      </c>
      <c r="N11" s="63"/>
      <c r="O11" s="64">
        <v>5808</v>
      </c>
      <c r="P11" s="63"/>
      <c r="Q11" s="64">
        <v>196169</v>
      </c>
      <c r="R11" s="65">
        <f t="shared" si="11"/>
        <v>201977</v>
      </c>
      <c r="S11" s="66">
        <f t="shared" si="2"/>
        <v>201977</v>
      </c>
      <c r="T11" s="63"/>
      <c r="U11" s="64">
        <v>1859</v>
      </c>
      <c r="V11" s="63"/>
      <c r="W11" s="64">
        <v>41046</v>
      </c>
      <c r="X11" s="65">
        <f t="shared" si="3"/>
        <v>42905</v>
      </c>
      <c r="Y11" s="66">
        <f t="shared" si="4"/>
        <v>42905</v>
      </c>
      <c r="Z11" s="63"/>
      <c r="AA11" s="64">
        <v>3963</v>
      </c>
      <c r="AB11" s="63"/>
      <c r="AC11" s="64">
        <v>93112</v>
      </c>
      <c r="AD11" s="65">
        <f t="shared" si="5"/>
        <v>97075</v>
      </c>
      <c r="AE11" s="66">
        <f t="shared" si="6"/>
        <v>97075</v>
      </c>
      <c r="AF11" s="63"/>
      <c r="AG11" s="64">
        <v>4082</v>
      </c>
      <c r="AH11" s="63"/>
      <c r="AI11" s="64">
        <v>95905</v>
      </c>
      <c r="AJ11" s="65">
        <f t="shared" si="7"/>
        <v>99987</v>
      </c>
      <c r="AK11" s="66">
        <f t="shared" si="8"/>
        <v>99987</v>
      </c>
      <c r="AL11" s="63"/>
      <c r="AM11" s="64">
        <v>4205</v>
      </c>
      <c r="AN11" s="63"/>
      <c r="AO11" s="64">
        <v>98783</v>
      </c>
      <c r="AP11" s="65">
        <f t="shared" si="9"/>
        <v>102988</v>
      </c>
      <c r="AQ11" s="66">
        <f t="shared" si="10"/>
        <v>102988</v>
      </c>
    </row>
    <row r="12" spans="1:43" x14ac:dyDescent="0.25">
      <c r="A12" s="68" t="s">
        <v>10</v>
      </c>
      <c r="B12" s="78"/>
      <c r="C12" s="64">
        <v>55638</v>
      </c>
      <c r="D12" s="63"/>
      <c r="E12" s="64">
        <v>67387</v>
      </c>
      <c r="F12" s="65">
        <f t="shared" si="0"/>
        <v>123025</v>
      </c>
      <c r="G12" s="66">
        <f t="shared" si="13"/>
        <v>123025</v>
      </c>
      <c r="H12" s="62"/>
      <c r="I12" s="64">
        <v>86215</v>
      </c>
      <c r="J12" s="63"/>
      <c r="K12" s="64">
        <v>83307</v>
      </c>
      <c r="L12" s="65">
        <f t="shared" si="1"/>
        <v>169522</v>
      </c>
      <c r="M12" s="66">
        <f t="shared" si="12"/>
        <v>169522</v>
      </c>
      <c r="N12" s="62"/>
      <c r="O12" s="64">
        <v>112282</v>
      </c>
      <c r="P12" s="63"/>
      <c r="Q12" s="64">
        <v>133300</v>
      </c>
      <c r="R12" s="65">
        <f t="shared" si="11"/>
        <v>245582</v>
      </c>
      <c r="S12" s="66">
        <f t="shared" si="2"/>
        <v>245582</v>
      </c>
      <c r="T12" s="62"/>
      <c r="U12" s="64">
        <v>92910</v>
      </c>
      <c r="V12" s="63"/>
      <c r="W12" s="64">
        <v>122934</v>
      </c>
      <c r="X12" s="65">
        <f t="shared" si="3"/>
        <v>215844</v>
      </c>
      <c r="Y12" s="66">
        <f t="shared" si="4"/>
        <v>215844</v>
      </c>
      <c r="Z12" s="62"/>
      <c r="AA12" s="64">
        <v>117363</v>
      </c>
      <c r="AB12" s="63"/>
      <c r="AC12" s="64">
        <v>113084</v>
      </c>
      <c r="AD12" s="65">
        <f t="shared" si="5"/>
        <v>230447</v>
      </c>
      <c r="AE12" s="66">
        <f t="shared" si="6"/>
        <v>230447</v>
      </c>
      <c r="AF12" s="62"/>
      <c r="AG12" s="64">
        <v>120914</v>
      </c>
      <c r="AH12" s="63"/>
      <c r="AI12" s="64">
        <v>116477</v>
      </c>
      <c r="AJ12" s="65">
        <f t="shared" si="7"/>
        <v>237391</v>
      </c>
      <c r="AK12" s="66">
        <f t="shared" si="8"/>
        <v>237391</v>
      </c>
      <c r="AL12" s="62"/>
      <c r="AM12" s="64">
        <v>124542</v>
      </c>
      <c r="AN12" s="63"/>
      <c r="AO12" s="64">
        <v>119971</v>
      </c>
      <c r="AP12" s="65">
        <f t="shared" si="9"/>
        <v>244513</v>
      </c>
      <c r="AQ12" s="66">
        <f t="shared" si="10"/>
        <v>244513</v>
      </c>
    </row>
    <row r="13" spans="1:43" x14ac:dyDescent="0.25">
      <c r="A13" s="68" t="s">
        <v>11</v>
      </c>
      <c r="B13" s="78"/>
      <c r="C13" s="64"/>
      <c r="D13" s="63"/>
      <c r="E13" s="64"/>
      <c r="F13" s="65">
        <v>0</v>
      </c>
      <c r="G13" s="66">
        <v>0</v>
      </c>
      <c r="H13" s="62"/>
      <c r="I13" s="64"/>
      <c r="J13" s="63"/>
      <c r="K13" s="64"/>
      <c r="L13" s="65">
        <v>0</v>
      </c>
      <c r="M13" s="66">
        <v>0</v>
      </c>
      <c r="N13" s="62"/>
      <c r="O13" s="64"/>
      <c r="P13" s="63"/>
      <c r="Q13" s="64"/>
      <c r="R13" s="65">
        <f t="shared" si="11"/>
        <v>0</v>
      </c>
      <c r="S13" s="66">
        <f t="shared" si="2"/>
        <v>0</v>
      </c>
      <c r="T13" s="62"/>
      <c r="U13" s="64"/>
      <c r="V13" s="63"/>
      <c r="W13" s="64"/>
      <c r="X13" s="65">
        <f t="shared" si="3"/>
        <v>0</v>
      </c>
      <c r="Y13" s="66">
        <f t="shared" si="4"/>
        <v>0</v>
      </c>
      <c r="Z13" s="62"/>
      <c r="AA13" s="64"/>
      <c r="AB13" s="63"/>
      <c r="AC13" s="64"/>
      <c r="AD13" s="65">
        <f t="shared" si="5"/>
        <v>0</v>
      </c>
      <c r="AE13" s="66">
        <f t="shared" si="6"/>
        <v>0</v>
      </c>
      <c r="AF13" s="62"/>
      <c r="AG13" s="64"/>
      <c r="AH13" s="63"/>
      <c r="AI13" s="64"/>
      <c r="AJ13" s="65">
        <f t="shared" si="7"/>
        <v>0</v>
      </c>
      <c r="AK13" s="66">
        <f t="shared" si="8"/>
        <v>0</v>
      </c>
      <c r="AL13" s="62"/>
      <c r="AM13" s="64"/>
      <c r="AN13" s="63"/>
      <c r="AO13" s="64"/>
      <c r="AP13" s="65">
        <f t="shared" si="9"/>
        <v>0</v>
      </c>
      <c r="AQ13" s="66">
        <f t="shared" si="10"/>
        <v>0</v>
      </c>
    </row>
    <row r="14" spans="1:43" s="85" customFormat="1" x14ac:dyDescent="0.25">
      <c r="A14" s="76" t="s">
        <v>240</v>
      </c>
      <c r="B14" s="82">
        <f>SUM(B4:B13)</f>
        <v>769963</v>
      </c>
      <c r="C14" s="83">
        <f>SUM(C4:C13)</f>
        <v>945408</v>
      </c>
      <c r="D14" s="84">
        <f>SUM(D4:D13)</f>
        <v>1059005</v>
      </c>
      <c r="E14" s="83">
        <f t="shared" ref="E14:T14" si="14">SUM(E4:E12)</f>
        <v>1065100</v>
      </c>
      <c r="F14" s="83">
        <f t="shared" si="14"/>
        <v>2010508</v>
      </c>
      <c r="G14" s="77">
        <f t="shared" si="14"/>
        <v>3839476</v>
      </c>
      <c r="H14" s="84">
        <f t="shared" si="14"/>
        <v>700896</v>
      </c>
      <c r="I14" s="83">
        <f t="shared" si="14"/>
        <v>1284817</v>
      </c>
      <c r="J14" s="84">
        <f t="shared" si="14"/>
        <v>1196615</v>
      </c>
      <c r="K14" s="83">
        <f t="shared" si="14"/>
        <v>1108217</v>
      </c>
      <c r="L14" s="83">
        <f t="shared" si="14"/>
        <v>2393034</v>
      </c>
      <c r="M14" s="77">
        <f t="shared" si="14"/>
        <v>4290545</v>
      </c>
      <c r="N14" s="84">
        <f t="shared" si="14"/>
        <v>669133</v>
      </c>
      <c r="O14" s="83">
        <f t="shared" si="14"/>
        <v>1419279</v>
      </c>
      <c r="P14" s="84">
        <f t="shared" si="14"/>
        <v>1328134</v>
      </c>
      <c r="Q14" s="83">
        <f t="shared" si="14"/>
        <v>1260503</v>
      </c>
      <c r="R14" s="83">
        <f t="shared" si="14"/>
        <v>2679782</v>
      </c>
      <c r="S14" s="77">
        <f t="shared" si="14"/>
        <v>4677049</v>
      </c>
      <c r="T14" s="84">
        <f t="shared" si="14"/>
        <v>2067802</v>
      </c>
      <c r="U14" s="83">
        <f t="shared" ref="U14:AQ14" si="15">SUM(U4:U12)</f>
        <v>1902075</v>
      </c>
      <c r="V14" s="84">
        <f t="shared" si="15"/>
        <v>1330157</v>
      </c>
      <c r="W14" s="83">
        <f t="shared" si="15"/>
        <v>1187810</v>
      </c>
      <c r="X14" s="83">
        <f t="shared" si="15"/>
        <v>3089885</v>
      </c>
      <c r="Y14" s="77">
        <f t="shared" si="15"/>
        <v>6487844</v>
      </c>
      <c r="Z14" s="84">
        <f t="shared" si="15"/>
        <v>754356</v>
      </c>
      <c r="AA14" s="83">
        <f t="shared" si="15"/>
        <v>2554234</v>
      </c>
      <c r="AB14" s="84">
        <f t="shared" si="15"/>
        <v>1121257</v>
      </c>
      <c r="AC14" s="83">
        <f t="shared" si="15"/>
        <v>1067718</v>
      </c>
      <c r="AD14" s="83">
        <f t="shared" si="15"/>
        <v>3621952</v>
      </c>
      <c r="AE14" s="77">
        <f t="shared" si="15"/>
        <v>5497565</v>
      </c>
      <c r="AF14" s="84">
        <f t="shared" si="15"/>
        <v>671885</v>
      </c>
      <c r="AG14" s="83">
        <f t="shared" si="15"/>
        <v>3187585</v>
      </c>
      <c r="AH14" s="84">
        <f t="shared" si="15"/>
        <v>1108177</v>
      </c>
      <c r="AI14" s="83">
        <f t="shared" si="15"/>
        <v>1202399</v>
      </c>
      <c r="AJ14" s="83">
        <f t="shared" si="15"/>
        <v>4389984</v>
      </c>
      <c r="AK14" s="77">
        <f t="shared" si="15"/>
        <v>6170046</v>
      </c>
      <c r="AL14" s="84">
        <f t="shared" si="15"/>
        <v>676527</v>
      </c>
      <c r="AM14" s="83">
        <f t="shared" si="15"/>
        <v>3472591</v>
      </c>
      <c r="AN14" s="84">
        <f t="shared" si="15"/>
        <v>1079243</v>
      </c>
      <c r="AO14" s="83">
        <f t="shared" si="15"/>
        <v>1218859</v>
      </c>
      <c r="AP14" s="83">
        <f t="shared" si="15"/>
        <v>4691450</v>
      </c>
      <c r="AQ14" s="77">
        <f t="shared" si="15"/>
        <v>6447220</v>
      </c>
    </row>
    <row r="15" spans="1:43" x14ac:dyDescent="0.25">
      <c r="A15" s="81" t="s">
        <v>267</v>
      </c>
      <c r="B15" s="60"/>
    </row>
    <row r="16" spans="1:43" x14ac:dyDescent="0.25">
      <c r="A16" s="88" t="s">
        <v>268</v>
      </c>
      <c r="B16" s="60"/>
    </row>
    <row r="17" spans="1:43" x14ac:dyDescent="0.25">
      <c r="A17" s="68" t="s">
        <v>0</v>
      </c>
      <c r="B17" s="60"/>
    </row>
    <row r="18" spans="1:43" x14ac:dyDescent="0.25">
      <c r="A18" s="67" t="s">
        <v>269</v>
      </c>
      <c r="B18" s="60"/>
    </row>
    <row r="19" spans="1:43" s="53" customFormat="1" x14ac:dyDescent="0.25">
      <c r="A19" s="69" t="s">
        <v>2</v>
      </c>
      <c r="B19" s="79">
        <v>0</v>
      </c>
      <c r="C19" s="64">
        <v>0</v>
      </c>
      <c r="D19" s="63">
        <v>0</v>
      </c>
      <c r="E19" s="64">
        <v>4619</v>
      </c>
      <c r="F19" s="65">
        <f t="shared" ref="F19:F28" si="16">SUM(SUM(C19, E19))</f>
        <v>4619</v>
      </c>
      <c r="G19" s="66">
        <f t="shared" ref="G19:G28" si="17">SUM(SUM(B19, C19,  D19, E19))</f>
        <v>4619</v>
      </c>
      <c r="H19" s="63"/>
      <c r="I19" s="64">
        <v>0</v>
      </c>
      <c r="J19" s="63" t="s">
        <v>0</v>
      </c>
      <c r="K19" s="64">
        <v>5631</v>
      </c>
      <c r="L19" s="65">
        <f t="shared" ref="L19:L28" si="18">SUM(SUM(I19, K19))</f>
        <v>5631</v>
      </c>
      <c r="M19" s="66">
        <f t="shared" ref="M19:M28" si="19">SUM(SUM(H19, I19,  J19, K19))</f>
        <v>5631</v>
      </c>
      <c r="N19" s="63"/>
      <c r="O19" s="64">
        <v>0</v>
      </c>
      <c r="P19" s="63"/>
      <c r="Q19" s="64">
        <v>9967</v>
      </c>
      <c r="R19" s="65">
        <f t="shared" ref="R19:R28" si="20">SUM(SUM(O19, Q19))</f>
        <v>9967</v>
      </c>
      <c r="S19" s="66">
        <f t="shared" ref="S19:S28" si="21">SUM(SUM(N19, O19,  P19, Q19))</f>
        <v>9967</v>
      </c>
      <c r="T19" s="63"/>
      <c r="U19" s="64">
        <v>0</v>
      </c>
      <c r="V19" s="63"/>
      <c r="W19" s="64">
        <v>11492</v>
      </c>
      <c r="X19" s="65">
        <f t="shared" ref="X19:X28" si="22">SUM(SUM(U19, W19))</f>
        <v>11492</v>
      </c>
      <c r="Y19" s="66">
        <f t="shared" ref="Y19:Y28" si="23">SUM(SUM(T19, U19,  V19, W19))</f>
        <v>11492</v>
      </c>
      <c r="Z19" s="63"/>
      <c r="AA19" s="64">
        <v>0</v>
      </c>
      <c r="AB19" s="63"/>
      <c r="AC19" s="64">
        <v>16931</v>
      </c>
      <c r="AD19" s="65">
        <f t="shared" ref="AD19:AD28" si="24">SUM(SUM(AA19, AC19))</f>
        <v>16931</v>
      </c>
      <c r="AE19" s="66">
        <f t="shared" ref="AE19:AE28" si="25">SUM(SUM(Z19, AA19,  AB19, AC19))</f>
        <v>16931</v>
      </c>
      <c r="AF19" s="63"/>
      <c r="AG19" s="64">
        <v>0</v>
      </c>
      <c r="AH19" s="63"/>
      <c r="AI19" s="64">
        <v>16645</v>
      </c>
      <c r="AJ19" s="65">
        <f t="shared" ref="AJ19:AJ28" si="26">SUM(SUM(AG19, AI19))</f>
        <v>16645</v>
      </c>
      <c r="AK19" s="66">
        <f t="shared" ref="AK19:AK28" si="27">SUM(SUM(AF19, AG19,  AH19, AI19))</f>
        <v>16645</v>
      </c>
      <c r="AL19" s="63"/>
      <c r="AM19" s="64">
        <v>0</v>
      </c>
      <c r="AN19" s="63"/>
      <c r="AO19" s="64">
        <v>16790</v>
      </c>
      <c r="AP19" s="65">
        <f t="shared" ref="AP19:AP28" si="28">SUM(SUM(AM19, AO19))</f>
        <v>16790</v>
      </c>
      <c r="AQ19" s="66">
        <f t="shared" ref="AQ19:AQ28" si="29">SUM(SUM(AL19, AM19,  AN19, AO19))</f>
        <v>16790</v>
      </c>
    </row>
    <row r="20" spans="1:43" s="53" customFormat="1" x14ac:dyDescent="0.25">
      <c r="A20" s="69" t="s">
        <v>3</v>
      </c>
      <c r="B20" s="80"/>
      <c r="C20" s="64">
        <v>1766</v>
      </c>
      <c r="D20" s="63"/>
      <c r="E20" s="64">
        <v>18550</v>
      </c>
      <c r="F20" s="65">
        <f t="shared" si="16"/>
        <v>20316</v>
      </c>
      <c r="G20" s="66">
        <f t="shared" si="17"/>
        <v>20316</v>
      </c>
      <c r="H20" s="63"/>
      <c r="I20" s="64">
        <v>8639</v>
      </c>
      <c r="J20" s="63"/>
      <c r="K20" s="64">
        <v>28133</v>
      </c>
      <c r="L20" s="65">
        <f t="shared" si="18"/>
        <v>36772</v>
      </c>
      <c r="M20" s="66">
        <f t="shared" si="19"/>
        <v>36772</v>
      </c>
      <c r="N20" s="63"/>
      <c r="O20" s="64">
        <v>23843</v>
      </c>
      <c r="P20" s="63"/>
      <c r="Q20" s="64">
        <v>66071</v>
      </c>
      <c r="R20" s="65">
        <f t="shared" si="20"/>
        <v>89914</v>
      </c>
      <c r="S20" s="66">
        <f t="shared" si="21"/>
        <v>89914</v>
      </c>
      <c r="T20" s="63"/>
      <c r="U20" s="64">
        <v>18338</v>
      </c>
      <c r="V20" s="63"/>
      <c r="W20" s="64">
        <v>52847</v>
      </c>
      <c r="X20" s="65">
        <f t="shared" si="22"/>
        <v>71185</v>
      </c>
      <c r="Y20" s="66">
        <f t="shared" si="23"/>
        <v>71185</v>
      </c>
      <c r="Z20" s="63"/>
      <c r="AA20" s="64">
        <v>17504</v>
      </c>
      <c r="AB20" s="63"/>
      <c r="AC20" s="64">
        <v>93914</v>
      </c>
      <c r="AD20" s="65">
        <f t="shared" si="24"/>
        <v>111418</v>
      </c>
      <c r="AE20" s="66">
        <f t="shared" si="25"/>
        <v>111418</v>
      </c>
      <c r="AF20" s="63"/>
      <c r="AG20" s="64">
        <v>6706</v>
      </c>
      <c r="AH20" s="63"/>
      <c r="AI20" s="64">
        <v>87827</v>
      </c>
      <c r="AJ20" s="65">
        <f t="shared" si="26"/>
        <v>94533</v>
      </c>
      <c r="AK20" s="66">
        <f t="shared" si="27"/>
        <v>94533</v>
      </c>
      <c r="AL20" s="63"/>
      <c r="AM20" s="64">
        <v>4670</v>
      </c>
      <c r="AN20" s="63"/>
      <c r="AO20" s="64">
        <v>89673</v>
      </c>
      <c r="AP20" s="65">
        <f t="shared" si="28"/>
        <v>94343</v>
      </c>
      <c r="AQ20" s="66">
        <f t="shared" si="29"/>
        <v>94343</v>
      </c>
    </row>
    <row r="21" spans="1:43" s="53" customFormat="1" x14ac:dyDescent="0.25">
      <c r="A21" s="69" t="s">
        <v>265</v>
      </c>
      <c r="B21" s="63">
        <v>463216</v>
      </c>
      <c r="C21" s="64">
        <v>627911</v>
      </c>
      <c r="D21" s="63">
        <v>85652</v>
      </c>
      <c r="E21" s="64">
        <v>300231</v>
      </c>
      <c r="F21" s="65">
        <f t="shared" si="16"/>
        <v>928142</v>
      </c>
      <c r="G21" s="66">
        <f t="shared" si="17"/>
        <v>1477010</v>
      </c>
      <c r="H21" s="63">
        <v>381073</v>
      </c>
      <c r="I21" s="64">
        <v>733100</v>
      </c>
      <c r="J21" s="63">
        <v>89473</v>
      </c>
      <c r="K21" s="64">
        <v>177962</v>
      </c>
      <c r="L21" s="65">
        <f t="shared" si="18"/>
        <v>911062</v>
      </c>
      <c r="M21" s="66">
        <f t="shared" si="19"/>
        <v>1381608</v>
      </c>
      <c r="N21" s="63">
        <v>602405</v>
      </c>
      <c r="O21" s="64">
        <v>1053929</v>
      </c>
      <c r="P21" s="63">
        <v>79348</v>
      </c>
      <c r="Q21" s="64">
        <v>115890</v>
      </c>
      <c r="R21" s="65">
        <f t="shared" si="20"/>
        <v>1169819</v>
      </c>
      <c r="S21" s="66">
        <f t="shared" si="21"/>
        <v>1851572</v>
      </c>
      <c r="T21" s="63">
        <v>1471072</v>
      </c>
      <c r="U21" s="64">
        <v>207952</v>
      </c>
      <c r="V21" s="63">
        <v>82194</v>
      </c>
      <c r="W21" s="64">
        <v>114877</v>
      </c>
      <c r="X21" s="65">
        <f t="shared" si="22"/>
        <v>322829</v>
      </c>
      <c r="Y21" s="66">
        <f t="shared" si="23"/>
        <v>1876095</v>
      </c>
      <c r="Z21" s="63">
        <v>616182</v>
      </c>
      <c r="AA21" s="64">
        <v>1115609</v>
      </c>
      <c r="AB21" s="63">
        <v>214990</v>
      </c>
      <c r="AC21" s="64">
        <v>152619</v>
      </c>
      <c r="AD21" s="65">
        <f t="shared" si="24"/>
        <v>1268228</v>
      </c>
      <c r="AE21" s="66">
        <f t="shared" si="25"/>
        <v>2099400</v>
      </c>
      <c r="AF21" s="63">
        <v>465713</v>
      </c>
      <c r="AG21" s="64">
        <v>1116294</v>
      </c>
      <c r="AH21" s="63">
        <v>222911</v>
      </c>
      <c r="AI21" s="64">
        <v>149416</v>
      </c>
      <c r="AJ21" s="65">
        <f t="shared" si="26"/>
        <v>1265710</v>
      </c>
      <c r="AK21" s="66">
        <f t="shared" si="27"/>
        <v>1954334</v>
      </c>
      <c r="AL21" s="63">
        <v>313685</v>
      </c>
      <c r="AM21" s="64">
        <v>1156041</v>
      </c>
      <c r="AN21" s="63">
        <v>94387</v>
      </c>
      <c r="AO21" s="64">
        <v>153290</v>
      </c>
      <c r="AP21" s="65">
        <f t="shared" si="28"/>
        <v>1309331</v>
      </c>
      <c r="AQ21" s="66">
        <f t="shared" si="29"/>
        <v>1717403</v>
      </c>
    </row>
    <row r="22" spans="1:43" s="53" customFormat="1" x14ac:dyDescent="0.25">
      <c r="A22" s="69" t="s">
        <v>5</v>
      </c>
      <c r="B22" s="63"/>
      <c r="C22" s="64">
        <v>0</v>
      </c>
      <c r="D22" s="63"/>
      <c r="E22" s="64"/>
      <c r="F22" s="65">
        <f t="shared" si="16"/>
        <v>0</v>
      </c>
      <c r="G22" s="66">
        <f t="shared" si="17"/>
        <v>0</v>
      </c>
      <c r="H22" s="63"/>
      <c r="I22" s="64">
        <v>0</v>
      </c>
      <c r="J22" s="63"/>
      <c r="K22" s="64">
        <v>0</v>
      </c>
      <c r="L22" s="65">
        <f t="shared" si="18"/>
        <v>0</v>
      </c>
      <c r="M22" s="66">
        <f t="shared" si="19"/>
        <v>0</v>
      </c>
      <c r="N22" s="63"/>
      <c r="O22" s="64">
        <v>0</v>
      </c>
      <c r="P22" s="63"/>
      <c r="Q22" s="64">
        <v>20599</v>
      </c>
      <c r="R22" s="65">
        <f t="shared" si="20"/>
        <v>20599</v>
      </c>
      <c r="S22" s="66">
        <f t="shared" si="21"/>
        <v>20599</v>
      </c>
      <c r="T22" s="63"/>
      <c r="U22" s="64">
        <v>0</v>
      </c>
      <c r="V22" s="63"/>
      <c r="W22" s="64">
        <v>38795</v>
      </c>
      <c r="X22" s="65">
        <f t="shared" si="22"/>
        <v>38795</v>
      </c>
      <c r="Y22" s="66">
        <f t="shared" si="23"/>
        <v>38795</v>
      </c>
      <c r="Z22" s="63"/>
      <c r="AA22" s="64">
        <v>0</v>
      </c>
      <c r="AB22" s="63"/>
      <c r="AC22" s="64">
        <v>41410</v>
      </c>
      <c r="AD22" s="65">
        <f t="shared" si="24"/>
        <v>41410</v>
      </c>
      <c r="AE22" s="66">
        <f t="shared" si="25"/>
        <v>41410</v>
      </c>
      <c r="AF22" s="63"/>
      <c r="AG22" s="64">
        <v>0</v>
      </c>
      <c r="AH22" s="63"/>
      <c r="AI22" s="64">
        <v>46341</v>
      </c>
      <c r="AJ22" s="65">
        <f t="shared" si="26"/>
        <v>46341</v>
      </c>
      <c r="AK22" s="66">
        <f t="shared" si="27"/>
        <v>46341</v>
      </c>
      <c r="AL22" s="63"/>
      <c r="AM22" s="64">
        <v>0</v>
      </c>
      <c r="AN22" s="63"/>
      <c r="AO22" s="64">
        <v>48402</v>
      </c>
      <c r="AP22" s="65">
        <f t="shared" si="28"/>
        <v>48402</v>
      </c>
      <c r="AQ22" s="66">
        <f t="shared" si="29"/>
        <v>48402</v>
      </c>
    </row>
    <row r="23" spans="1:43" s="53" customFormat="1" x14ac:dyDescent="0.25">
      <c r="A23" s="69" t="s">
        <v>6</v>
      </c>
      <c r="B23" s="63"/>
      <c r="C23" s="64">
        <v>0</v>
      </c>
      <c r="D23" s="63"/>
      <c r="E23" s="64"/>
      <c r="F23" s="65">
        <f t="shared" si="16"/>
        <v>0</v>
      </c>
      <c r="G23" s="66">
        <f t="shared" si="17"/>
        <v>0</v>
      </c>
      <c r="H23" s="63"/>
      <c r="I23" s="64">
        <v>0</v>
      </c>
      <c r="J23" s="63"/>
      <c r="K23" s="64">
        <v>0</v>
      </c>
      <c r="L23" s="65">
        <f t="shared" si="18"/>
        <v>0</v>
      </c>
      <c r="M23" s="66">
        <f t="shared" si="19"/>
        <v>0</v>
      </c>
      <c r="N23" s="63"/>
      <c r="O23" s="64">
        <v>0</v>
      </c>
      <c r="P23" s="63"/>
      <c r="Q23" s="64">
        <v>0</v>
      </c>
      <c r="R23" s="65">
        <f t="shared" si="20"/>
        <v>0</v>
      </c>
      <c r="S23" s="66">
        <f t="shared" si="21"/>
        <v>0</v>
      </c>
      <c r="T23" s="63"/>
      <c r="U23" s="64">
        <v>0</v>
      </c>
      <c r="V23" s="63"/>
      <c r="W23" s="64">
        <v>0</v>
      </c>
      <c r="X23" s="65">
        <f t="shared" si="22"/>
        <v>0</v>
      </c>
      <c r="Y23" s="66">
        <f t="shared" si="23"/>
        <v>0</v>
      </c>
      <c r="Z23" s="63"/>
      <c r="AA23" s="64">
        <v>0</v>
      </c>
      <c r="AB23" s="63"/>
      <c r="AC23" s="64">
        <v>0</v>
      </c>
      <c r="AD23" s="65">
        <f t="shared" si="24"/>
        <v>0</v>
      </c>
      <c r="AE23" s="66">
        <f t="shared" si="25"/>
        <v>0</v>
      </c>
      <c r="AF23" s="63"/>
      <c r="AG23" s="64">
        <v>0</v>
      </c>
      <c r="AH23" s="63"/>
      <c r="AI23" s="64">
        <v>0</v>
      </c>
      <c r="AJ23" s="65">
        <f t="shared" si="26"/>
        <v>0</v>
      </c>
      <c r="AK23" s="66">
        <f t="shared" si="27"/>
        <v>0</v>
      </c>
      <c r="AL23" s="63"/>
      <c r="AM23" s="64">
        <v>0</v>
      </c>
      <c r="AN23" s="63"/>
      <c r="AO23" s="64">
        <v>137</v>
      </c>
      <c r="AP23" s="65">
        <f t="shared" si="28"/>
        <v>137</v>
      </c>
      <c r="AQ23" s="66">
        <f t="shared" si="29"/>
        <v>137</v>
      </c>
    </row>
    <row r="24" spans="1:43" s="53" customFormat="1" x14ac:dyDescent="0.25">
      <c r="A24" s="69" t="s">
        <v>7</v>
      </c>
      <c r="B24" s="63"/>
      <c r="C24" s="64">
        <v>15184</v>
      </c>
      <c r="D24" s="63"/>
      <c r="E24" s="64">
        <v>5497</v>
      </c>
      <c r="F24" s="65">
        <f t="shared" si="16"/>
        <v>20681</v>
      </c>
      <c r="G24" s="66">
        <f t="shared" si="17"/>
        <v>20681</v>
      </c>
      <c r="H24" s="63"/>
      <c r="I24" s="64">
        <v>11969</v>
      </c>
      <c r="J24" s="63"/>
      <c r="K24" s="64">
        <v>8053</v>
      </c>
      <c r="L24" s="65">
        <f t="shared" si="18"/>
        <v>20022</v>
      </c>
      <c r="M24" s="66">
        <f t="shared" si="19"/>
        <v>20022</v>
      </c>
      <c r="N24" s="63"/>
      <c r="O24" s="64">
        <v>17470</v>
      </c>
      <c r="P24" s="63"/>
      <c r="Q24" s="64">
        <v>12261</v>
      </c>
      <c r="R24" s="65">
        <f t="shared" si="20"/>
        <v>29731</v>
      </c>
      <c r="S24" s="66">
        <f t="shared" si="21"/>
        <v>29731</v>
      </c>
      <c r="T24" s="63"/>
      <c r="U24" s="64">
        <v>9477</v>
      </c>
      <c r="V24" s="63"/>
      <c r="W24" s="64">
        <v>14682</v>
      </c>
      <c r="X24" s="65">
        <f t="shared" si="22"/>
        <v>24159</v>
      </c>
      <c r="Y24" s="66">
        <f t="shared" si="23"/>
        <v>24159</v>
      </c>
      <c r="Z24" s="63"/>
      <c r="AA24" s="64">
        <v>11232</v>
      </c>
      <c r="AB24" s="63"/>
      <c r="AC24" s="64">
        <v>21300</v>
      </c>
      <c r="AD24" s="65">
        <f t="shared" si="24"/>
        <v>32532</v>
      </c>
      <c r="AE24" s="66">
        <f t="shared" si="25"/>
        <v>32532</v>
      </c>
      <c r="AF24" s="63"/>
      <c r="AG24" s="64">
        <v>4824</v>
      </c>
      <c r="AH24" s="63"/>
      <c r="AI24" s="64">
        <v>22721</v>
      </c>
      <c r="AJ24" s="65">
        <f t="shared" si="26"/>
        <v>27545</v>
      </c>
      <c r="AK24" s="66">
        <f t="shared" si="27"/>
        <v>27545</v>
      </c>
      <c r="AL24" s="63"/>
      <c r="AM24" s="64">
        <v>17706</v>
      </c>
      <c r="AN24" s="63"/>
      <c r="AO24" s="64">
        <v>23997</v>
      </c>
      <c r="AP24" s="65">
        <f t="shared" si="28"/>
        <v>41703</v>
      </c>
      <c r="AQ24" s="66">
        <f t="shared" si="29"/>
        <v>41703</v>
      </c>
    </row>
    <row r="25" spans="1:43" s="53" customFormat="1" x14ac:dyDescent="0.25">
      <c r="A25" s="69" t="s">
        <v>266</v>
      </c>
      <c r="B25" s="63">
        <v>0</v>
      </c>
      <c r="C25" s="64">
        <v>4219</v>
      </c>
      <c r="D25" s="63">
        <v>0</v>
      </c>
      <c r="E25" s="64">
        <v>220275</v>
      </c>
      <c r="F25" s="65">
        <f t="shared" si="16"/>
        <v>224494</v>
      </c>
      <c r="G25" s="66">
        <f t="shared" si="17"/>
        <v>224494</v>
      </c>
      <c r="H25" s="63">
        <v>0</v>
      </c>
      <c r="I25" s="64">
        <v>16128</v>
      </c>
      <c r="J25" s="63">
        <v>120744</v>
      </c>
      <c r="K25" s="64">
        <v>334446</v>
      </c>
      <c r="L25" s="65">
        <f t="shared" si="18"/>
        <v>350574</v>
      </c>
      <c r="M25" s="66">
        <f t="shared" si="19"/>
        <v>471318</v>
      </c>
      <c r="N25" s="63">
        <v>0</v>
      </c>
      <c r="O25" s="64">
        <v>11005</v>
      </c>
      <c r="P25" s="63">
        <v>130609</v>
      </c>
      <c r="Q25" s="64">
        <v>298700</v>
      </c>
      <c r="R25" s="65">
        <f t="shared" si="20"/>
        <v>309705</v>
      </c>
      <c r="S25" s="66">
        <f t="shared" si="21"/>
        <v>440314</v>
      </c>
      <c r="T25" s="63">
        <v>0</v>
      </c>
      <c r="U25" s="64">
        <v>7125</v>
      </c>
      <c r="V25" s="63">
        <v>130141</v>
      </c>
      <c r="W25" s="64">
        <v>328887</v>
      </c>
      <c r="X25" s="65">
        <f t="shared" si="22"/>
        <v>336012</v>
      </c>
      <c r="Y25" s="66">
        <f t="shared" si="23"/>
        <v>466153</v>
      </c>
      <c r="Z25" s="63">
        <v>0</v>
      </c>
      <c r="AA25" s="64">
        <v>2603</v>
      </c>
      <c r="AB25" s="63">
        <v>144201</v>
      </c>
      <c r="AC25" s="64">
        <v>397607</v>
      </c>
      <c r="AD25" s="65">
        <f t="shared" si="24"/>
        <v>400210</v>
      </c>
      <c r="AE25" s="66">
        <f t="shared" si="25"/>
        <v>544411</v>
      </c>
      <c r="AF25" s="63">
        <v>0</v>
      </c>
      <c r="AG25" s="64">
        <v>2747</v>
      </c>
      <c r="AH25" s="63">
        <v>152096</v>
      </c>
      <c r="AI25" s="64">
        <v>436108</v>
      </c>
      <c r="AJ25" s="65">
        <f t="shared" si="26"/>
        <v>438855</v>
      </c>
      <c r="AK25" s="66">
        <f t="shared" si="27"/>
        <v>590951</v>
      </c>
      <c r="AL25" s="63">
        <v>0</v>
      </c>
      <c r="AM25" s="64">
        <v>2437</v>
      </c>
      <c r="AN25" s="63">
        <v>159523</v>
      </c>
      <c r="AO25" s="64">
        <v>497222</v>
      </c>
      <c r="AP25" s="65">
        <f t="shared" si="28"/>
        <v>499659</v>
      </c>
      <c r="AQ25" s="66">
        <f t="shared" si="29"/>
        <v>659182</v>
      </c>
    </row>
    <row r="26" spans="1:43" s="53" customFormat="1" x14ac:dyDescent="0.25">
      <c r="A26" s="75" t="s">
        <v>9</v>
      </c>
      <c r="B26" s="63"/>
      <c r="C26" s="64"/>
      <c r="D26" s="63"/>
      <c r="E26" s="64"/>
      <c r="F26" s="65">
        <f t="shared" si="16"/>
        <v>0</v>
      </c>
      <c r="G26" s="66">
        <f t="shared" si="17"/>
        <v>0</v>
      </c>
      <c r="H26" s="63"/>
      <c r="I26" s="64"/>
      <c r="J26" s="63"/>
      <c r="K26" s="64"/>
      <c r="L26" s="65">
        <f t="shared" si="18"/>
        <v>0</v>
      </c>
      <c r="M26" s="66">
        <f t="shared" si="19"/>
        <v>0</v>
      </c>
      <c r="N26" s="63"/>
      <c r="O26" s="64" t="s">
        <v>0</v>
      </c>
      <c r="P26" s="63"/>
      <c r="Q26" s="64" t="s">
        <v>0</v>
      </c>
      <c r="R26" s="65">
        <f t="shared" si="20"/>
        <v>0</v>
      </c>
      <c r="S26" s="66">
        <f t="shared" si="21"/>
        <v>0</v>
      </c>
      <c r="T26" s="63"/>
      <c r="U26" s="64"/>
      <c r="V26" s="63"/>
      <c r="W26" s="64"/>
      <c r="X26" s="65">
        <f t="shared" si="22"/>
        <v>0</v>
      </c>
      <c r="Y26" s="66">
        <f t="shared" si="23"/>
        <v>0</v>
      </c>
      <c r="Z26" s="63"/>
      <c r="AA26" s="64"/>
      <c r="AB26" s="63"/>
      <c r="AC26" s="64"/>
      <c r="AD26" s="65">
        <f t="shared" si="24"/>
        <v>0</v>
      </c>
      <c r="AE26" s="66">
        <f t="shared" si="25"/>
        <v>0</v>
      </c>
      <c r="AF26" s="63"/>
      <c r="AG26" s="64"/>
      <c r="AH26" s="63"/>
      <c r="AI26" s="64"/>
      <c r="AJ26" s="65">
        <f t="shared" si="26"/>
        <v>0</v>
      </c>
      <c r="AK26" s="66">
        <f t="shared" si="27"/>
        <v>0</v>
      </c>
      <c r="AL26" s="63"/>
      <c r="AM26" s="64"/>
      <c r="AN26" s="63"/>
      <c r="AO26" s="64"/>
      <c r="AP26" s="65">
        <f t="shared" si="28"/>
        <v>0</v>
      </c>
      <c r="AQ26" s="66">
        <f t="shared" si="29"/>
        <v>0</v>
      </c>
    </row>
    <row r="27" spans="1:43" s="53" customFormat="1" x14ac:dyDescent="0.25">
      <c r="A27" s="75" t="s">
        <v>10</v>
      </c>
      <c r="B27" s="63"/>
      <c r="C27" s="64"/>
      <c r="D27" s="63"/>
      <c r="E27" s="64"/>
      <c r="F27" s="65">
        <f t="shared" si="16"/>
        <v>0</v>
      </c>
      <c r="G27" s="66">
        <f t="shared" si="17"/>
        <v>0</v>
      </c>
      <c r="H27" s="63"/>
      <c r="I27" s="64"/>
      <c r="J27" s="63"/>
      <c r="K27" s="64"/>
      <c r="L27" s="65">
        <f t="shared" si="18"/>
        <v>0</v>
      </c>
      <c r="M27" s="66">
        <f t="shared" si="19"/>
        <v>0</v>
      </c>
      <c r="N27" s="63"/>
      <c r="O27" s="64" t="s">
        <v>0</v>
      </c>
      <c r="P27" s="63"/>
      <c r="Q27" s="64" t="s">
        <v>0</v>
      </c>
      <c r="R27" s="65">
        <f t="shared" si="20"/>
        <v>0</v>
      </c>
      <c r="S27" s="66">
        <f t="shared" si="21"/>
        <v>0</v>
      </c>
      <c r="T27" s="63"/>
      <c r="U27" s="64"/>
      <c r="V27" s="63"/>
      <c r="W27" s="64"/>
      <c r="X27" s="65">
        <f t="shared" si="22"/>
        <v>0</v>
      </c>
      <c r="Y27" s="66">
        <f t="shared" si="23"/>
        <v>0</v>
      </c>
      <c r="Z27" s="63"/>
      <c r="AA27" s="64"/>
      <c r="AB27" s="63"/>
      <c r="AC27" s="64"/>
      <c r="AD27" s="65">
        <f t="shared" si="24"/>
        <v>0</v>
      </c>
      <c r="AE27" s="66">
        <f t="shared" si="25"/>
        <v>0</v>
      </c>
      <c r="AF27" s="63"/>
      <c r="AG27" s="64"/>
      <c r="AH27" s="63"/>
      <c r="AI27" s="64"/>
      <c r="AJ27" s="65">
        <f t="shared" si="26"/>
        <v>0</v>
      </c>
      <c r="AK27" s="66">
        <f t="shared" si="27"/>
        <v>0</v>
      </c>
      <c r="AL27" s="63"/>
      <c r="AM27" s="64"/>
      <c r="AN27" s="63"/>
      <c r="AO27" s="64"/>
      <c r="AP27" s="65">
        <f t="shared" si="28"/>
        <v>0</v>
      </c>
      <c r="AQ27" s="66">
        <f t="shared" si="29"/>
        <v>0</v>
      </c>
    </row>
    <row r="28" spans="1:43" s="53" customFormat="1" x14ac:dyDescent="0.25">
      <c r="A28" s="69" t="s">
        <v>11</v>
      </c>
      <c r="B28" s="63"/>
      <c r="C28" s="64"/>
      <c r="D28" s="63"/>
      <c r="E28" s="64">
        <v>42644</v>
      </c>
      <c r="F28" s="65">
        <f t="shared" si="16"/>
        <v>42644</v>
      </c>
      <c r="G28" s="66">
        <f t="shared" si="17"/>
        <v>42644</v>
      </c>
      <c r="H28" s="63"/>
      <c r="I28" s="64"/>
      <c r="J28" s="63"/>
      <c r="K28" s="64">
        <v>32860</v>
      </c>
      <c r="L28" s="65">
        <f t="shared" si="18"/>
        <v>32860</v>
      </c>
      <c r="M28" s="66">
        <f t="shared" si="19"/>
        <v>32860</v>
      </c>
      <c r="N28" s="63"/>
      <c r="O28" s="64">
        <v>0</v>
      </c>
      <c r="P28" s="63"/>
      <c r="Q28" s="64">
        <v>13246</v>
      </c>
      <c r="R28" s="65">
        <f t="shared" si="20"/>
        <v>13246</v>
      </c>
      <c r="S28" s="66">
        <f t="shared" si="21"/>
        <v>13246</v>
      </c>
      <c r="T28" s="63"/>
      <c r="U28" s="64">
        <v>0</v>
      </c>
      <c r="V28" s="63"/>
      <c r="W28" s="64">
        <v>8544</v>
      </c>
      <c r="X28" s="65">
        <f t="shared" si="22"/>
        <v>8544</v>
      </c>
      <c r="Y28" s="66">
        <f t="shared" si="23"/>
        <v>8544</v>
      </c>
      <c r="Z28" s="63"/>
      <c r="AA28" s="64">
        <v>0</v>
      </c>
      <c r="AB28" s="63"/>
      <c r="AC28" s="64">
        <v>4540</v>
      </c>
      <c r="AD28" s="65">
        <f t="shared" si="24"/>
        <v>4540</v>
      </c>
      <c r="AE28" s="66">
        <f t="shared" si="25"/>
        <v>4540</v>
      </c>
      <c r="AF28" s="63"/>
      <c r="AG28" s="64">
        <v>0</v>
      </c>
      <c r="AH28" s="63"/>
      <c r="AI28" s="64">
        <v>4012</v>
      </c>
      <c r="AJ28" s="65">
        <f t="shared" si="26"/>
        <v>4012</v>
      </c>
      <c r="AK28" s="66">
        <f t="shared" si="27"/>
        <v>4012</v>
      </c>
      <c r="AL28" s="63"/>
      <c r="AM28" s="64"/>
      <c r="AN28" s="63"/>
      <c r="AO28" s="64">
        <v>3253</v>
      </c>
      <c r="AP28" s="65">
        <f t="shared" si="28"/>
        <v>3253</v>
      </c>
      <c r="AQ28" s="66">
        <f t="shared" si="29"/>
        <v>3253</v>
      </c>
    </row>
    <row r="29" spans="1:43" s="87" customFormat="1" x14ac:dyDescent="0.25">
      <c r="A29" s="77" t="s">
        <v>240</v>
      </c>
      <c r="B29" s="84">
        <f>SUM(B19:B28)</f>
        <v>463216</v>
      </c>
      <c r="C29" s="83">
        <f t="shared" ref="C29:AQ29" si="30">SUM(C19:C28)</f>
        <v>649080</v>
      </c>
      <c r="D29" s="84">
        <f t="shared" si="30"/>
        <v>85652</v>
      </c>
      <c r="E29" s="83">
        <f t="shared" si="30"/>
        <v>591816</v>
      </c>
      <c r="F29" s="83">
        <f t="shared" si="30"/>
        <v>1240896</v>
      </c>
      <c r="G29" s="86">
        <f t="shared" si="30"/>
        <v>1789764</v>
      </c>
      <c r="H29" s="84">
        <f t="shared" si="30"/>
        <v>381073</v>
      </c>
      <c r="I29" s="84">
        <f t="shared" si="30"/>
        <v>769836</v>
      </c>
      <c r="J29" s="84">
        <f t="shared" si="30"/>
        <v>210217</v>
      </c>
      <c r="K29" s="83">
        <f t="shared" si="30"/>
        <v>587085</v>
      </c>
      <c r="L29" s="83">
        <f t="shared" si="30"/>
        <v>1356921</v>
      </c>
      <c r="M29" s="86">
        <f t="shared" si="30"/>
        <v>1948211</v>
      </c>
      <c r="N29" s="84">
        <f t="shared" si="30"/>
        <v>602405</v>
      </c>
      <c r="O29" s="83">
        <f t="shared" si="30"/>
        <v>1106247</v>
      </c>
      <c r="P29" s="84">
        <f t="shared" si="30"/>
        <v>209957</v>
      </c>
      <c r="Q29" s="83">
        <f t="shared" si="30"/>
        <v>536734</v>
      </c>
      <c r="R29" s="83">
        <f t="shared" si="30"/>
        <v>1642981</v>
      </c>
      <c r="S29" s="86">
        <f t="shared" si="30"/>
        <v>2455343</v>
      </c>
      <c r="T29" s="84">
        <f t="shared" si="30"/>
        <v>1471072</v>
      </c>
      <c r="U29" s="83">
        <f t="shared" si="30"/>
        <v>242892</v>
      </c>
      <c r="V29" s="84">
        <f t="shared" si="30"/>
        <v>212335</v>
      </c>
      <c r="W29" s="83">
        <f t="shared" si="30"/>
        <v>570124</v>
      </c>
      <c r="X29" s="83">
        <f t="shared" si="30"/>
        <v>813016</v>
      </c>
      <c r="Y29" s="86">
        <f t="shared" si="30"/>
        <v>2496423</v>
      </c>
      <c r="Z29" s="84">
        <f t="shared" si="30"/>
        <v>616182</v>
      </c>
      <c r="AA29" s="83">
        <f t="shared" si="30"/>
        <v>1146948</v>
      </c>
      <c r="AB29" s="84">
        <f t="shared" si="30"/>
        <v>359191</v>
      </c>
      <c r="AC29" s="83">
        <f t="shared" si="30"/>
        <v>728321</v>
      </c>
      <c r="AD29" s="83">
        <f t="shared" si="30"/>
        <v>1875269</v>
      </c>
      <c r="AE29" s="86">
        <f t="shared" si="30"/>
        <v>2850642</v>
      </c>
      <c r="AF29" s="84">
        <f t="shared" si="30"/>
        <v>465713</v>
      </c>
      <c r="AG29" s="83">
        <f t="shared" si="30"/>
        <v>1130571</v>
      </c>
      <c r="AH29" s="84">
        <f t="shared" si="30"/>
        <v>375007</v>
      </c>
      <c r="AI29" s="83">
        <f t="shared" si="30"/>
        <v>763070</v>
      </c>
      <c r="AJ29" s="83">
        <f t="shared" si="30"/>
        <v>1893641</v>
      </c>
      <c r="AK29" s="86">
        <f t="shared" si="30"/>
        <v>2734361</v>
      </c>
      <c r="AL29" s="84">
        <f t="shared" si="30"/>
        <v>313685</v>
      </c>
      <c r="AM29" s="83">
        <f t="shared" si="30"/>
        <v>1180854</v>
      </c>
      <c r="AN29" s="84">
        <f t="shared" si="30"/>
        <v>253910</v>
      </c>
      <c r="AO29" s="83">
        <f t="shared" si="30"/>
        <v>832764</v>
      </c>
      <c r="AP29" s="83">
        <f t="shared" si="30"/>
        <v>2013618</v>
      </c>
      <c r="AQ29" s="86">
        <f t="shared" si="30"/>
        <v>2581213</v>
      </c>
    </row>
    <row r="31" spans="1:43" x14ac:dyDescent="0.25">
      <c r="A31" s="67" t="s">
        <v>270</v>
      </c>
    </row>
    <row r="32" spans="1:43" x14ac:dyDescent="0.25">
      <c r="A32" s="69" t="s">
        <v>2</v>
      </c>
      <c r="B32" s="63"/>
      <c r="C32" s="64">
        <v>743</v>
      </c>
      <c r="D32" s="63"/>
      <c r="E32" s="64">
        <v>3884</v>
      </c>
      <c r="F32" s="65">
        <f t="shared" ref="F32:F41" si="31">SUM(SUM(C32, E32))</f>
        <v>4627</v>
      </c>
      <c r="G32" s="66">
        <f t="shared" ref="G32:G41" si="32">SUM(SUM(B32, C32,  D32, E32))</f>
        <v>4627</v>
      </c>
      <c r="H32" s="63"/>
      <c r="I32" s="64">
        <v>4474</v>
      </c>
      <c r="J32" s="63"/>
      <c r="K32" s="64">
        <v>8761</v>
      </c>
      <c r="L32" s="65">
        <f t="shared" ref="L32:L41" si="33">SUM(SUM(I32, K32))</f>
        <v>13235</v>
      </c>
      <c r="M32" s="66">
        <f t="shared" ref="M32:M41" si="34">SUM(SUM(H32, I32,  J32, K32))</f>
        <v>13235</v>
      </c>
      <c r="N32" s="63"/>
      <c r="O32" s="64">
        <v>5186</v>
      </c>
      <c r="P32" s="63"/>
      <c r="Q32" s="64">
        <v>4865</v>
      </c>
      <c r="R32" s="65">
        <f t="shared" ref="R32:R41" si="35">SUM(SUM(O32, Q32))</f>
        <v>10051</v>
      </c>
      <c r="S32" s="66">
        <f t="shared" ref="S32:S41" si="36">SUM(SUM(N32, O32,  P32, Q32))</f>
        <v>10051</v>
      </c>
      <c r="T32" s="63"/>
      <c r="U32" s="64">
        <v>5405</v>
      </c>
      <c r="V32" s="63"/>
      <c r="W32" s="64">
        <v>3653</v>
      </c>
      <c r="X32" s="65">
        <f t="shared" ref="X32:X41" si="37">SUM(SUM(U32, W32))</f>
        <v>9058</v>
      </c>
      <c r="Y32" s="66">
        <f t="shared" ref="Y32:Y41" si="38">SUM(SUM(T32, U32,  V32, W32))</f>
        <v>9058</v>
      </c>
      <c r="Z32" s="63"/>
      <c r="AA32" s="64">
        <v>3453</v>
      </c>
      <c r="AB32" s="63"/>
      <c r="AC32" s="64">
        <v>4517</v>
      </c>
      <c r="AD32" s="65">
        <f t="shared" ref="AD32:AD41" si="39">SUM(SUM(AA32, AC32))</f>
        <v>7970</v>
      </c>
      <c r="AE32" s="66">
        <f t="shared" ref="AE32:AE41" si="40">SUM(SUM(Z32, AA32,  AB32, AC32))</f>
        <v>7970</v>
      </c>
      <c r="AF32" s="63"/>
      <c r="AG32" s="64">
        <v>1695</v>
      </c>
      <c r="AH32" s="63" t="s">
        <v>0</v>
      </c>
      <c r="AI32" s="64">
        <v>5426</v>
      </c>
      <c r="AJ32" s="65">
        <f t="shared" ref="AJ32:AJ41" si="41">SUM(SUM(AG32, AI32))</f>
        <v>7121</v>
      </c>
      <c r="AK32" s="66">
        <f t="shared" ref="AK32:AK41" si="42">SUM(SUM(AF32, AG32,  AH32, AI32))</f>
        <v>7121</v>
      </c>
      <c r="AL32" s="63"/>
      <c r="AM32" s="64">
        <v>1697</v>
      </c>
      <c r="AN32" s="63"/>
      <c r="AO32" s="64">
        <v>5426</v>
      </c>
      <c r="AP32" s="65">
        <f t="shared" ref="AP32:AP41" si="43">SUM(SUM(AM32, AO32))</f>
        <v>7123</v>
      </c>
      <c r="AQ32" s="66">
        <f t="shared" ref="AQ32:AQ41" si="44">SUM(SUM(AL32, AM32,  AN32, AO32))</f>
        <v>7123</v>
      </c>
    </row>
    <row r="33" spans="1:43" x14ac:dyDescent="0.25">
      <c r="A33" s="69" t="s">
        <v>3</v>
      </c>
      <c r="B33" s="63"/>
      <c r="C33" s="64">
        <v>75</v>
      </c>
      <c r="D33" s="63"/>
      <c r="E33" s="64">
        <v>11684</v>
      </c>
      <c r="F33" s="65">
        <f t="shared" si="31"/>
        <v>11759</v>
      </c>
      <c r="G33" s="66">
        <f t="shared" si="32"/>
        <v>11759</v>
      </c>
      <c r="H33" s="63"/>
      <c r="I33" s="64">
        <v>9630</v>
      </c>
      <c r="J33" s="63"/>
      <c r="K33" s="64">
        <v>21568</v>
      </c>
      <c r="L33" s="65">
        <f t="shared" si="33"/>
        <v>31198</v>
      </c>
      <c r="M33" s="66">
        <f t="shared" si="34"/>
        <v>31198</v>
      </c>
      <c r="N33" s="63"/>
      <c r="O33" s="64">
        <v>16604</v>
      </c>
      <c r="P33" s="63"/>
      <c r="Q33" s="64">
        <v>28751</v>
      </c>
      <c r="R33" s="65">
        <f t="shared" si="35"/>
        <v>45355</v>
      </c>
      <c r="S33" s="66">
        <f t="shared" si="36"/>
        <v>45355</v>
      </c>
      <c r="T33" s="63"/>
      <c r="U33" s="64">
        <v>14203</v>
      </c>
      <c r="V33" s="63"/>
      <c r="W33" s="64">
        <v>29075</v>
      </c>
      <c r="X33" s="65">
        <f t="shared" si="37"/>
        <v>43278</v>
      </c>
      <c r="Y33" s="66">
        <f t="shared" si="38"/>
        <v>43278</v>
      </c>
      <c r="Z33" s="63"/>
      <c r="AA33" s="64">
        <v>28245</v>
      </c>
      <c r="AB33" s="63"/>
      <c r="AC33" s="64">
        <v>34379</v>
      </c>
      <c r="AD33" s="65">
        <f t="shared" si="39"/>
        <v>62624</v>
      </c>
      <c r="AE33" s="66">
        <f t="shared" si="40"/>
        <v>62624</v>
      </c>
      <c r="AF33" s="63"/>
      <c r="AG33" s="64">
        <v>4572</v>
      </c>
      <c r="AH33" s="63"/>
      <c r="AI33" s="64">
        <v>37459</v>
      </c>
      <c r="AJ33" s="65">
        <f t="shared" si="41"/>
        <v>42031</v>
      </c>
      <c r="AK33" s="66">
        <f t="shared" si="42"/>
        <v>42031</v>
      </c>
      <c r="AL33" s="63"/>
      <c r="AM33" s="64">
        <v>1729</v>
      </c>
      <c r="AN33" s="63"/>
      <c r="AO33" s="64">
        <v>37716</v>
      </c>
      <c r="AP33" s="65">
        <f t="shared" si="43"/>
        <v>39445</v>
      </c>
      <c r="AQ33" s="66">
        <f t="shared" si="44"/>
        <v>39445</v>
      </c>
    </row>
    <row r="34" spans="1:43" x14ac:dyDescent="0.25">
      <c r="A34" s="69" t="s">
        <v>265</v>
      </c>
      <c r="B34" s="63">
        <v>6929</v>
      </c>
      <c r="C34" s="64">
        <v>219544</v>
      </c>
      <c r="D34" s="63">
        <v>1664</v>
      </c>
      <c r="E34" s="64">
        <v>17478</v>
      </c>
      <c r="F34" s="65">
        <f t="shared" si="31"/>
        <v>237022</v>
      </c>
      <c r="G34" s="66">
        <f t="shared" si="32"/>
        <v>245615</v>
      </c>
      <c r="H34" s="63">
        <v>9024</v>
      </c>
      <c r="I34" s="64">
        <v>354793</v>
      </c>
      <c r="J34" s="63">
        <v>1443</v>
      </c>
      <c r="K34" s="64">
        <v>67148</v>
      </c>
      <c r="L34" s="65">
        <f t="shared" si="33"/>
        <v>421941</v>
      </c>
      <c r="M34" s="66">
        <f t="shared" si="34"/>
        <v>432408</v>
      </c>
      <c r="N34" s="63">
        <v>15897</v>
      </c>
      <c r="O34" s="64">
        <v>336122</v>
      </c>
      <c r="P34" s="63">
        <v>2970</v>
      </c>
      <c r="Q34" s="64">
        <v>59816</v>
      </c>
      <c r="R34" s="65">
        <f t="shared" si="35"/>
        <v>395938</v>
      </c>
      <c r="S34" s="66">
        <f t="shared" si="36"/>
        <v>414805</v>
      </c>
      <c r="T34" s="63">
        <v>8362</v>
      </c>
      <c r="U34" s="64">
        <v>400749</v>
      </c>
      <c r="V34" s="63">
        <v>1961</v>
      </c>
      <c r="W34" s="64">
        <v>78766</v>
      </c>
      <c r="X34" s="65">
        <f t="shared" si="37"/>
        <v>479515</v>
      </c>
      <c r="Y34" s="66">
        <f t="shared" si="38"/>
        <v>489838</v>
      </c>
      <c r="Z34" s="63">
        <v>22421</v>
      </c>
      <c r="AA34" s="64">
        <v>497632</v>
      </c>
      <c r="AB34" s="63">
        <v>2078</v>
      </c>
      <c r="AC34" s="64">
        <v>84511</v>
      </c>
      <c r="AD34" s="65">
        <f t="shared" si="39"/>
        <v>582143</v>
      </c>
      <c r="AE34" s="66">
        <f t="shared" si="40"/>
        <v>606642</v>
      </c>
      <c r="AF34" s="63">
        <v>28690</v>
      </c>
      <c r="AG34" s="64">
        <v>534961</v>
      </c>
      <c r="AH34" s="63">
        <v>2360</v>
      </c>
      <c r="AI34" s="64">
        <v>42104</v>
      </c>
      <c r="AJ34" s="65">
        <f t="shared" si="41"/>
        <v>577065</v>
      </c>
      <c r="AK34" s="66">
        <f t="shared" si="42"/>
        <v>608115</v>
      </c>
      <c r="AL34" s="63">
        <v>8687</v>
      </c>
      <c r="AM34" s="64">
        <v>537725</v>
      </c>
      <c r="AN34" s="63">
        <v>2165</v>
      </c>
      <c r="AO34" s="64">
        <v>42233</v>
      </c>
      <c r="AP34" s="65">
        <f t="shared" si="43"/>
        <v>579958</v>
      </c>
      <c r="AQ34" s="66">
        <f t="shared" si="44"/>
        <v>590810</v>
      </c>
    </row>
    <row r="35" spans="1:43" x14ac:dyDescent="0.25">
      <c r="A35" s="69" t="s">
        <v>5</v>
      </c>
      <c r="B35" s="63"/>
      <c r="C35" s="64">
        <v>0</v>
      </c>
      <c r="D35" s="63"/>
      <c r="E35" s="64">
        <v>0</v>
      </c>
      <c r="F35" s="65">
        <f t="shared" si="31"/>
        <v>0</v>
      </c>
      <c r="G35" s="66">
        <f t="shared" si="32"/>
        <v>0</v>
      </c>
      <c r="H35" s="63"/>
      <c r="I35" s="64">
        <v>0</v>
      </c>
      <c r="J35" s="63"/>
      <c r="K35" s="64">
        <v>0</v>
      </c>
      <c r="L35" s="65">
        <f t="shared" si="33"/>
        <v>0</v>
      </c>
      <c r="M35" s="66">
        <f t="shared" si="34"/>
        <v>0</v>
      </c>
      <c r="N35" s="63"/>
      <c r="O35" s="64">
        <v>0</v>
      </c>
      <c r="P35" s="63"/>
      <c r="Q35" s="64">
        <v>0</v>
      </c>
      <c r="R35" s="65">
        <f t="shared" si="35"/>
        <v>0</v>
      </c>
      <c r="S35" s="66">
        <f t="shared" si="36"/>
        <v>0</v>
      </c>
      <c r="T35" s="63"/>
      <c r="U35" s="64">
        <v>0</v>
      </c>
      <c r="V35" s="63"/>
      <c r="W35" s="64">
        <v>872</v>
      </c>
      <c r="X35" s="65">
        <f t="shared" si="37"/>
        <v>872</v>
      </c>
      <c r="Y35" s="66">
        <f t="shared" si="38"/>
        <v>872</v>
      </c>
      <c r="Z35" s="63"/>
      <c r="AA35" s="64">
        <v>0</v>
      </c>
      <c r="AB35" s="63"/>
      <c r="AC35" s="64">
        <v>1000</v>
      </c>
      <c r="AD35" s="65">
        <f t="shared" si="39"/>
        <v>1000</v>
      </c>
      <c r="AE35" s="66">
        <f t="shared" si="40"/>
        <v>1000</v>
      </c>
      <c r="AF35" s="63"/>
      <c r="AG35" s="64">
        <v>0</v>
      </c>
      <c r="AH35" s="63"/>
      <c r="AI35" s="64">
        <v>1000</v>
      </c>
      <c r="AJ35" s="65">
        <f t="shared" si="41"/>
        <v>1000</v>
      </c>
      <c r="AK35" s="66">
        <f t="shared" si="42"/>
        <v>1000</v>
      </c>
      <c r="AL35" s="63"/>
      <c r="AM35" s="64">
        <v>0</v>
      </c>
      <c r="AN35" s="63"/>
      <c r="AO35" s="64">
        <v>1000</v>
      </c>
      <c r="AP35" s="65">
        <f t="shared" si="43"/>
        <v>1000</v>
      </c>
      <c r="AQ35" s="66">
        <f t="shared" si="44"/>
        <v>1000</v>
      </c>
    </row>
    <row r="36" spans="1:43" x14ac:dyDescent="0.25">
      <c r="A36" s="75" t="s">
        <v>6</v>
      </c>
      <c r="B36" s="63"/>
      <c r="C36" s="64" t="s">
        <v>0</v>
      </c>
      <c r="D36" s="63"/>
      <c r="E36" s="64" t="s">
        <v>0</v>
      </c>
      <c r="F36" s="65">
        <f t="shared" si="31"/>
        <v>0</v>
      </c>
      <c r="G36" s="66">
        <f t="shared" si="32"/>
        <v>0</v>
      </c>
      <c r="H36" s="63"/>
      <c r="I36" s="64" t="s">
        <v>0</v>
      </c>
      <c r="J36" s="63"/>
      <c r="K36" s="64" t="s">
        <v>0</v>
      </c>
      <c r="L36" s="65">
        <f t="shared" si="33"/>
        <v>0</v>
      </c>
      <c r="M36" s="66">
        <f t="shared" si="34"/>
        <v>0</v>
      </c>
      <c r="N36" s="63"/>
      <c r="O36" s="64"/>
      <c r="P36" s="63"/>
      <c r="Q36" s="64"/>
      <c r="R36" s="65">
        <f t="shared" si="35"/>
        <v>0</v>
      </c>
      <c r="S36" s="66">
        <f t="shared" si="36"/>
        <v>0</v>
      </c>
      <c r="T36" s="63"/>
      <c r="U36" s="64"/>
      <c r="V36" s="63"/>
      <c r="W36" s="64"/>
      <c r="X36" s="65">
        <f t="shared" si="37"/>
        <v>0</v>
      </c>
      <c r="Y36" s="66">
        <f t="shared" si="38"/>
        <v>0</v>
      </c>
      <c r="Z36" s="63"/>
      <c r="AA36" s="64"/>
      <c r="AB36" s="63"/>
      <c r="AC36" s="64"/>
      <c r="AD36" s="65">
        <f t="shared" si="39"/>
        <v>0</v>
      </c>
      <c r="AE36" s="66">
        <f t="shared" si="40"/>
        <v>0</v>
      </c>
      <c r="AF36" s="63"/>
      <c r="AG36" s="64"/>
      <c r="AH36" s="63"/>
      <c r="AI36" s="64"/>
      <c r="AJ36" s="65">
        <f t="shared" si="41"/>
        <v>0</v>
      </c>
      <c r="AK36" s="66">
        <f t="shared" si="42"/>
        <v>0</v>
      </c>
      <c r="AL36" s="63"/>
      <c r="AM36" s="64"/>
      <c r="AN36" s="63"/>
      <c r="AO36" s="64"/>
      <c r="AP36" s="65">
        <f t="shared" si="43"/>
        <v>0</v>
      </c>
      <c r="AQ36" s="66">
        <f t="shared" si="44"/>
        <v>0</v>
      </c>
    </row>
    <row r="37" spans="1:43" x14ac:dyDescent="0.25">
      <c r="A37" s="69" t="s">
        <v>7</v>
      </c>
      <c r="B37" s="63"/>
      <c r="C37" s="64">
        <v>835</v>
      </c>
      <c r="D37" s="63"/>
      <c r="E37" s="64">
        <v>0</v>
      </c>
      <c r="F37" s="65">
        <f t="shared" si="31"/>
        <v>835</v>
      </c>
      <c r="G37" s="66">
        <f t="shared" si="32"/>
        <v>835</v>
      </c>
      <c r="H37" s="63"/>
      <c r="I37" s="64">
        <v>2199</v>
      </c>
      <c r="J37" s="63"/>
      <c r="K37" s="64">
        <v>0</v>
      </c>
      <c r="L37" s="65">
        <f t="shared" si="33"/>
        <v>2199</v>
      </c>
      <c r="M37" s="66">
        <f t="shared" si="34"/>
        <v>2199</v>
      </c>
      <c r="N37" s="63"/>
      <c r="O37" s="64">
        <v>1835</v>
      </c>
      <c r="P37" s="63"/>
      <c r="Q37" s="64">
        <v>0</v>
      </c>
      <c r="R37" s="65">
        <f t="shared" si="35"/>
        <v>1835</v>
      </c>
      <c r="S37" s="66">
        <f t="shared" si="36"/>
        <v>1835</v>
      </c>
      <c r="T37" s="63"/>
      <c r="U37" s="64">
        <v>7399</v>
      </c>
      <c r="V37" s="63"/>
      <c r="W37" s="64">
        <v>1818</v>
      </c>
      <c r="X37" s="65">
        <f t="shared" si="37"/>
        <v>9217</v>
      </c>
      <c r="Y37" s="66">
        <f t="shared" si="38"/>
        <v>9217</v>
      </c>
      <c r="Z37" s="63"/>
      <c r="AA37" s="64">
        <v>2900</v>
      </c>
      <c r="AB37" s="63"/>
      <c r="AC37" s="64">
        <v>3809</v>
      </c>
      <c r="AD37" s="65">
        <f t="shared" si="39"/>
        <v>6709</v>
      </c>
      <c r="AE37" s="66">
        <f t="shared" si="40"/>
        <v>6709</v>
      </c>
      <c r="AF37" s="63"/>
      <c r="AG37" s="64">
        <v>3171</v>
      </c>
      <c r="AH37" s="63"/>
      <c r="AI37" s="64">
        <v>2513</v>
      </c>
      <c r="AJ37" s="65">
        <f t="shared" si="41"/>
        <v>5684</v>
      </c>
      <c r="AK37" s="66">
        <f t="shared" si="42"/>
        <v>5684</v>
      </c>
      <c r="AL37" s="63"/>
      <c r="AM37" s="64">
        <v>3220</v>
      </c>
      <c r="AN37" s="63"/>
      <c r="AO37" s="64">
        <v>2513</v>
      </c>
      <c r="AP37" s="65">
        <f t="shared" si="43"/>
        <v>5733</v>
      </c>
      <c r="AQ37" s="66">
        <f t="shared" si="44"/>
        <v>5733</v>
      </c>
    </row>
    <row r="38" spans="1:43" x14ac:dyDescent="0.25">
      <c r="A38" s="69" t="s">
        <v>266</v>
      </c>
      <c r="B38" s="63">
        <v>0</v>
      </c>
      <c r="C38" s="64">
        <v>0</v>
      </c>
      <c r="D38" s="63">
        <v>16657</v>
      </c>
      <c r="E38" s="64">
        <v>26769</v>
      </c>
      <c r="F38" s="65">
        <f t="shared" si="31"/>
        <v>26769</v>
      </c>
      <c r="G38" s="66">
        <f t="shared" si="32"/>
        <v>43426</v>
      </c>
      <c r="H38" s="63">
        <v>0</v>
      </c>
      <c r="I38" s="64">
        <v>0</v>
      </c>
      <c r="J38" s="63">
        <v>27814</v>
      </c>
      <c r="K38" s="64">
        <v>51450</v>
      </c>
      <c r="L38" s="65">
        <f t="shared" si="33"/>
        <v>51450</v>
      </c>
      <c r="M38" s="66">
        <f t="shared" si="34"/>
        <v>79264</v>
      </c>
      <c r="N38" s="63">
        <v>0</v>
      </c>
      <c r="O38" s="64">
        <v>0</v>
      </c>
      <c r="P38" s="63">
        <v>20414</v>
      </c>
      <c r="Q38" s="64">
        <v>41463</v>
      </c>
      <c r="R38" s="65">
        <f t="shared" si="35"/>
        <v>41463</v>
      </c>
      <c r="S38" s="66">
        <f t="shared" si="36"/>
        <v>61877</v>
      </c>
      <c r="T38" s="63">
        <v>0</v>
      </c>
      <c r="U38" s="64">
        <v>0</v>
      </c>
      <c r="V38" s="63">
        <v>28729</v>
      </c>
      <c r="W38" s="64">
        <v>45047</v>
      </c>
      <c r="X38" s="65">
        <f t="shared" si="37"/>
        <v>45047</v>
      </c>
      <c r="Y38" s="66">
        <f t="shared" si="38"/>
        <v>73776</v>
      </c>
      <c r="Z38" s="63">
        <v>0</v>
      </c>
      <c r="AA38" s="64">
        <v>2906</v>
      </c>
      <c r="AB38" s="63">
        <v>21638</v>
      </c>
      <c r="AC38" s="64">
        <v>46578</v>
      </c>
      <c r="AD38" s="65">
        <f t="shared" si="39"/>
        <v>49484</v>
      </c>
      <c r="AE38" s="66">
        <f t="shared" si="40"/>
        <v>71122</v>
      </c>
      <c r="AF38" s="63">
        <v>0</v>
      </c>
      <c r="AG38" s="64">
        <v>2103</v>
      </c>
      <c r="AH38" s="63">
        <v>22331</v>
      </c>
      <c r="AI38" s="64">
        <v>47503</v>
      </c>
      <c r="AJ38" s="65">
        <f t="shared" si="41"/>
        <v>49606</v>
      </c>
      <c r="AK38" s="66">
        <f t="shared" si="42"/>
        <v>71937</v>
      </c>
      <c r="AL38" s="63">
        <v>0</v>
      </c>
      <c r="AM38" s="64">
        <v>0</v>
      </c>
      <c r="AN38" s="63">
        <v>23235</v>
      </c>
      <c r="AO38" s="64">
        <v>48320</v>
      </c>
      <c r="AP38" s="65">
        <f t="shared" si="43"/>
        <v>48320</v>
      </c>
      <c r="AQ38" s="66">
        <f t="shared" si="44"/>
        <v>71555</v>
      </c>
    </row>
    <row r="39" spans="1:43" x14ac:dyDescent="0.25">
      <c r="A39" s="75" t="s">
        <v>9</v>
      </c>
      <c r="B39" s="63"/>
      <c r="C39" s="64"/>
      <c r="D39" s="63"/>
      <c r="E39" s="64"/>
      <c r="F39" s="65">
        <f t="shared" si="31"/>
        <v>0</v>
      </c>
      <c r="G39" s="66">
        <f t="shared" si="32"/>
        <v>0</v>
      </c>
      <c r="H39" s="63"/>
      <c r="I39" s="64"/>
      <c r="J39" s="63"/>
      <c r="K39" s="64"/>
      <c r="L39" s="65">
        <f t="shared" si="33"/>
        <v>0</v>
      </c>
      <c r="M39" s="66">
        <f t="shared" si="34"/>
        <v>0</v>
      </c>
      <c r="N39" s="63"/>
      <c r="O39" s="64"/>
      <c r="P39" s="63"/>
      <c r="Q39" s="64"/>
      <c r="R39" s="65">
        <f t="shared" si="35"/>
        <v>0</v>
      </c>
      <c r="S39" s="66">
        <f t="shared" si="36"/>
        <v>0</v>
      </c>
      <c r="T39" s="63"/>
      <c r="U39" s="64"/>
      <c r="V39" s="63"/>
      <c r="W39" s="64"/>
      <c r="X39" s="65">
        <f t="shared" si="37"/>
        <v>0</v>
      </c>
      <c r="Y39" s="66">
        <f t="shared" si="38"/>
        <v>0</v>
      </c>
      <c r="Z39" s="63"/>
      <c r="AA39" s="64"/>
      <c r="AB39" s="63"/>
      <c r="AC39" s="64"/>
      <c r="AD39" s="65">
        <f t="shared" si="39"/>
        <v>0</v>
      </c>
      <c r="AE39" s="66">
        <f t="shared" si="40"/>
        <v>0</v>
      </c>
      <c r="AF39" s="63"/>
      <c r="AG39" s="64"/>
      <c r="AH39" s="63"/>
      <c r="AI39" s="64"/>
      <c r="AJ39" s="65">
        <f t="shared" si="41"/>
        <v>0</v>
      </c>
      <c r="AK39" s="66">
        <f t="shared" si="42"/>
        <v>0</v>
      </c>
      <c r="AL39" s="63"/>
      <c r="AM39" s="64"/>
      <c r="AN39" s="63"/>
      <c r="AO39" s="64"/>
      <c r="AP39" s="65">
        <f t="shared" si="43"/>
        <v>0</v>
      </c>
      <c r="AQ39" s="66">
        <f t="shared" si="44"/>
        <v>0</v>
      </c>
    </row>
    <row r="40" spans="1:43" x14ac:dyDescent="0.25">
      <c r="A40" s="75" t="s">
        <v>10</v>
      </c>
      <c r="B40" s="63"/>
      <c r="C40" s="64"/>
      <c r="D40" s="63"/>
      <c r="E40" s="64"/>
      <c r="F40" s="65">
        <f t="shared" si="31"/>
        <v>0</v>
      </c>
      <c r="G40" s="66">
        <f t="shared" si="32"/>
        <v>0</v>
      </c>
      <c r="H40" s="63"/>
      <c r="I40" s="64"/>
      <c r="J40" s="63"/>
      <c r="K40" s="64"/>
      <c r="L40" s="65">
        <f t="shared" si="33"/>
        <v>0</v>
      </c>
      <c r="M40" s="66">
        <f t="shared" si="34"/>
        <v>0</v>
      </c>
      <c r="N40" s="63"/>
      <c r="O40" s="64"/>
      <c r="P40" s="63"/>
      <c r="Q40" s="64"/>
      <c r="R40" s="65">
        <f t="shared" si="35"/>
        <v>0</v>
      </c>
      <c r="S40" s="66">
        <f t="shared" si="36"/>
        <v>0</v>
      </c>
      <c r="T40" s="63"/>
      <c r="U40" s="64"/>
      <c r="V40" s="63"/>
      <c r="W40" s="64"/>
      <c r="X40" s="65">
        <f t="shared" si="37"/>
        <v>0</v>
      </c>
      <c r="Y40" s="66">
        <f t="shared" si="38"/>
        <v>0</v>
      </c>
      <c r="Z40" s="63"/>
      <c r="AA40" s="64"/>
      <c r="AB40" s="63"/>
      <c r="AC40" s="64"/>
      <c r="AD40" s="65">
        <f t="shared" si="39"/>
        <v>0</v>
      </c>
      <c r="AE40" s="66">
        <f t="shared" si="40"/>
        <v>0</v>
      </c>
      <c r="AF40" s="63"/>
      <c r="AG40" s="64"/>
      <c r="AH40" s="63"/>
      <c r="AI40" s="64"/>
      <c r="AJ40" s="65">
        <f t="shared" si="41"/>
        <v>0</v>
      </c>
      <c r="AK40" s="66">
        <f t="shared" si="42"/>
        <v>0</v>
      </c>
      <c r="AL40" s="63"/>
      <c r="AM40" s="64"/>
      <c r="AN40" s="63"/>
      <c r="AO40" s="64"/>
      <c r="AP40" s="65">
        <f t="shared" si="43"/>
        <v>0</v>
      </c>
      <c r="AQ40" s="66">
        <f t="shared" si="44"/>
        <v>0</v>
      </c>
    </row>
    <row r="41" spans="1:43" x14ac:dyDescent="0.25">
      <c r="A41" s="69" t="s">
        <v>11</v>
      </c>
      <c r="B41" s="63"/>
      <c r="C41" s="64">
        <v>3</v>
      </c>
      <c r="D41" s="63"/>
      <c r="E41" s="64">
        <v>2097</v>
      </c>
      <c r="F41" s="65">
        <f t="shared" si="31"/>
        <v>2100</v>
      </c>
      <c r="G41" s="66">
        <f t="shared" si="32"/>
        <v>2100</v>
      </c>
      <c r="H41" s="63"/>
      <c r="I41" s="64">
        <v>1966</v>
      </c>
      <c r="J41" s="63"/>
      <c r="K41" s="64">
        <v>7081</v>
      </c>
      <c r="L41" s="65">
        <f t="shared" si="33"/>
        <v>9047</v>
      </c>
      <c r="M41" s="66">
        <f t="shared" si="34"/>
        <v>9047</v>
      </c>
      <c r="N41" s="63"/>
      <c r="O41" s="64">
        <v>1797</v>
      </c>
      <c r="P41" s="63"/>
      <c r="Q41" s="64">
        <v>8111</v>
      </c>
      <c r="R41" s="65">
        <f t="shared" si="35"/>
        <v>9908</v>
      </c>
      <c r="S41" s="66">
        <f t="shared" si="36"/>
        <v>9908</v>
      </c>
      <c r="T41" s="63"/>
      <c r="U41" s="64">
        <v>5702</v>
      </c>
      <c r="V41" s="63"/>
      <c r="W41" s="64">
        <v>7701</v>
      </c>
      <c r="X41" s="65">
        <f t="shared" si="37"/>
        <v>13403</v>
      </c>
      <c r="Y41" s="66">
        <f t="shared" si="38"/>
        <v>13403</v>
      </c>
      <c r="Z41" s="63"/>
      <c r="AA41" s="64">
        <v>5596</v>
      </c>
      <c r="AB41" s="63"/>
      <c r="AC41" s="64">
        <v>8888</v>
      </c>
      <c r="AD41" s="65">
        <f t="shared" si="39"/>
        <v>14484</v>
      </c>
      <c r="AE41" s="66">
        <f t="shared" si="40"/>
        <v>14484</v>
      </c>
      <c r="AF41" s="63"/>
      <c r="AG41" s="64">
        <v>7912</v>
      </c>
      <c r="AH41" s="63"/>
      <c r="AI41" s="64">
        <v>12005</v>
      </c>
      <c r="AJ41" s="65">
        <f t="shared" si="41"/>
        <v>19917</v>
      </c>
      <c r="AK41" s="66">
        <f t="shared" si="42"/>
        <v>19917</v>
      </c>
      <c r="AL41" s="63"/>
      <c r="AM41" s="64">
        <v>7297</v>
      </c>
      <c r="AN41" s="63"/>
      <c r="AO41" s="64">
        <v>12005</v>
      </c>
      <c r="AP41" s="65">
        <f t="shared" si="43"/>
        <v>19302</v>
      </c>
      <c r="AQ41" s="66">
        <f t="shared" si="44"/>
        <v>19302</v>
      </c>
    </row>
    <row r="42" spans="1:43" x14ac:dyDescent="0.25">
      <c r="A42" s="77" t="s">
        <v>240</v>
      </c>
      <c r="B42" s="84">
        <f t="shared" ref="B42" si="45">SUM(B32:B41)</f>
        <v>6929</v>
      </c>
      <c r="C42" s="83">
        <f t="shared" ref="C42" si="46">SUM(C32:C41)</f>
        <v>221200</v>
      </c>
      <c r="D42" s="84">
        <f t="shared" ref="D42" si="47">SUM(D32:D41)</f>
        <v>18321</v>
      </c>
      <c r="E42" s="83">
        <f t="shared" ref="E42" si="48">SUM(E32:E41)</f>
        <v>61912</v>
      </c>
      <c r="F42" s="83">
        <f t="shared" ref="F42" si="49">SUM(F32:F41)</f>
        <v>283112</v>
      </c>
      <c r="G42" s="86">
        <f t="shared" ref="G42" si="50">SUM(G32:G41)</f>
        <v>308362</v>
      </c>
      <c r="H42" s="84">
        <f t="shared" ref="H42" si="51">SUM(H32:H41)</f>
        <v>9024</v>
      </c>
      <c r="I42" s="83">
        <f t="shared" ref="I42" si="52">SUM(I32:I41)</f>
        <v>373062</v>
      </c>
      <c r="J42" s="84">
        <f t="shared" ref="J42" si="53">SUM(J32:J41)</f>
        <v>29257</v>
      </c>
      <c r="K42" s="83">
        <f t="shared" ref="K42" si="54">SUM(K32:K41)</f>
        <v>156008</v>
      </c>
      <c r="L42" s="83">
        <f t="shared" ref="L42" si="55">SUM(L32:L41)</f>
        <v>529070</v>
      </c>
      <c r="M42" s="86">
        <f t="shared" ref="M42" si="56">SUM(M32:M41)</f>
        <v>567351</v>
      </c>
      <c r="N42" s="84">
        <f t="shared" ref="N42" si="57">SUM(N32:N41)</f>
        <v>15897</v>
      </c>
      <c r="O42" s="83">
        <f t="shared" ref="O42" si="58">SUM(O32:O41)</f>
        <v>361544</v>
      </c>
      <c r="P42" s="84">
        <f t="shared" ref="P42" si="59">SUM(P32:P41)</f>
        <v>23384</v>
      </c>
      <c r="Q42" s="83">
        <f t="shared" ref="Q42" si="60">SUM(Q32:Q41)</f>
        <v>143006</v>
      </c>
      <c r="R42" s="83">
        <f t="shared" ref="R42" si="61">SUM(R32:R41)</f>
        <v>504550</v>
      </c>
      <c r="S42" s="86">
        <f t="shared" ref="S42" si="62">SUM(S32:S41)</f>
        <v>543831</v>
      </c>
      <c r="T42" s="84">
        <f t="shared" ref="T42:W42" si="63">SUM(T32:T41)</f>
        <v>8362</v>
      </c>
      <c r="U42" s="83">
        <f t="shared" si="63"/>
        <v>433458</v>
      </c>
      <c r="V42" s="84">
        <f t="shared" si="63"/>
        <v>30690</v>
      </c>
      <c r="W42" s="83">
        <f t="shared" si="63"/>
        <v>166932</v>
      </c>
      <c r="X42" s="83">
        <f t="shared" ref="X42:Y42" si="64">SUM(X32:X41)</f>
        <v>600390</v>
      </c>
      <c r="Y42" s="86">
        <f t="shared" si="64"/>
        <v>639442</v>
      </c>
      <c r="Z42" s="84">
        <f t="shared" ref="Z42" si="65">SUM(Z32:Z41)</f>
        <v>22421</v>
      </c>
      <c r="AA42" s="83">
        <f t="shared" ref="AA42" si="66">SUM(AA32:AA41)</f>
        <v>540732</v>
      </c>
      <c r="AB42" s="84">
        <f t="shared" ref="AB42" si="67">SUM(AB32:AB41)</f>
        <v>23716</v>
      </c>
      <c r="AC42" s="83">
        <f t="shared" ref="AC42" si="68">SUM(AC32:AC41)</f>
        <v>183682</v>
      </c>
      <c r="AD42" s="83">
        <f t="shared" ref="AD42" si="69">SUM(AD32:AD41)</f>
        <v>724414</v>
      </c>
      <c r="AE42" s="86">
        <f t="shared" ref="AE42" si="70">SUM(AE32:AE41)</f>
        <v>770551</v>
      </c>
      <c r="AF42" s="84">
        <f t="shared" ref="AF42" si="71">SUM(AF32:AF41)</f>
        <v>28690</v>
      </c>
      <c r="AG42" s="83">
        <f t="shared" ref="AG42" si="72">SUM(AG32:AG41)</f>
        <v>554414</v>
      </c>
      <c r="AH42" s="84">
        <f t="shared" ref="AH42" si="73">SUM(AH32:AH41)</f>
        <v>24691</v>
      </c>
      <c r="AI42" s="83">
        <f t="shared" ref="AI42" si="74">SUM(AI32:AI41)</f>
        <v>148010</v>
      </c>
      <c r="AJ42" s="83">
        <f t="shared" ref="AJ42" si="75">SUM(AJ32:AJ41)</f>
        <v>702424</v>
      </c>
      <c r="AK42" s="86">
        <f t="shared" ref="AK42" si="76">SUM(AK32:AK41)</f>
        <v>755805</v>
      </c>
      <c r="AL42" s="84">
        <f t="shared" ref="AL42" si="77">SUM(AL32:AL41)</f>
        <v>8687</v>
      </c>
      <c r="AM42" s="83">
        <f t="shared" ref="AM42" si="78">SUM(AM32:AM41)</f>
        <v>551668</v>
      </c>
      <c r="AN42" s="84">
        <f t="shared" ref="AN42" si="79">SUM(AN32:AN41)</f>
        <v>25400</v>
      </c>
      <c r="AO42" s="83">
        <f t="shared" ref="AO42" si="80">SUM(AO32:AO41)</f>
        <v>149213</v>
      </c>
      <c r="AP42" s="83">
        <f t="shared" ref="AP42" si="81">SUM(AP32:AP41)</f>
        <v>700881</v>
      </c>
      <c r="AQ42" s="86">
        <f t="shared" ref="AQ42" si="82">SUM(AQ32:AQ41)</f>
        <v>734968</v>
      </c>
    </row>
  </sheetData>
  <pageMargins left="0.7" right="0.7" top="0.75" bottom="0.75" header="0.3" footer="0.3"/>
  <pageSetup paperSize="5" scale="37" fitToHeight="0" orientation="landscape" r:id="rId1"/>
  <headerFooter>
    <oddHeader>&amp;R&amp;F</oddHeader>
  </headerFooter>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6" ma:contentTypeDescription="Create a new document." ma:contentTypeScope="" ma:versionID="5fe2671ccf995d91308367134f80f94e">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e7d03463675d01ec114beef3511a05aa"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SearchProperties"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M D A A B Q S w M E F A A C A A g A 8 2 o h V Y v I e J u j A A A A 9 g A A A B I A H A B D b 2 5 m a W c v U G F j a 2 F n Z S 5 4 b W w g o h g A K K A U A A A A A A A A A A A A A A A A A A A A A A A A A A A A h Y + x D o I w G I R f h X S n L X U x 5 K c O r p K Y E I 1 r U y o 0 w o + h x f J u D j 6 S r y B G U T f H u / s u u b t f b 7 A a 2 y a 6 m N 7 Z D j O S U E 4 i g 7 o r L V Y Z G f w x X p K V h K 3 S J 1 W Z a I L R p a O z G a m 9 P 6 e M h R B o W N C u r 5 j g P G G H f F P o 2 r Q q t u i 8 Q m 3 I p 1 X + b x E J + 9 c Y K W j C B R V 8 2 g R s N i G 3 + A X E l D 3 T H x P W Q + O H 3 k i D 8 a 4 A N k t g 7 w / y A V B L A w Q U A A I A C A D z a i F 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8 2 o h V S i K R 7 g O A A A A E Q A A A B M A H A B G b 3 J t d W x h c y 9 T Z W N 0 a W 9 u M S 5 t I K I Y A C i g F A A A A A A A A A A A A A A A A A A A A A A A A A A A A C t O T S 7 J z M 9 T C I b Q h t Y A U E s B A i 0 A F A A C A A g A 8 2 o h V Y v I e J u j A A A A 9 g A A A B I A A A A A A A A A A A A A A A A A A A A A A E N v b m Z p Z y 9 Q Y W N r Y W d l L n h t b F B L A Q I t A B Q A A g A I A P N q I V U P y u m r p A A A A O k A A A A T A A A A A A A A A A A A A A A A A O 8 A A A B b Q 2 9 u d G V u d F 9 U e X B l c 1 0 u e G 1 s U E s B A i 0 A F A A C A A g A 8 2 o h V S 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I L 2 o D h U M w Z C m / G 0 w 6 o j H t M A A A A A A g A A A A A A A 2 Y A A M A A A A A Q A A A A r 0 O 0 7 W E S a i / A J e I 6 f 3 J D s Q A A A A A E g A A A o A A A A B A A A A A o m A 5 p x A I Z f 3 U X r H / m D e J 8 U A A A A B a o I n r B F / b d 4 f 6 E / q O 8 u w i w H M a u Q 4 e t I Y w Z a 6 U i 5 3 U w 7 h x B r + k U m 7 c K T H B B H G j B c m g E O 8 6 I X 8 4 A 3 1 9 s 0 6 A 5 O c 9 + 6 i E R e N 5 3 D A A s D y K T / / 6 0 F A A A A K L J A 9 4 r Z F q L v X j 9 J n V X l L 0 E y N p F < / 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e0cce852-5f9c-445c-9e4f-940f14a227d8">
      <Terms xmlns="http://schemas.microsoft.com/office/infopath/2007/PartnerControls"/>
    </lcf76f155ced4ddcb4097134ff3c332f>
    <TaxCatchAll xmlns="978b82e6-668a-48b7-921e-d900dc474158" xsi:nil="true"/>
    <SharedWithUsers xmlns="978b82e6-668a-48b7-921e-d900dc474158">
      <UserInfo>
        <DisplayName/>
        <AccountId xsi:nil="true"/>
        <AccountType/>
      </UserInfo>
    </SharedWithUsers>
  </documentManagement>
</p:properties>
</file>

<file path=customXml/itemProps1.xml><?xml version="1.0" encoding="utf-8"?>
<ds:datastoreItem xmlns:ds="http://schemas.openxmlformats.org/officeDocument/2006/customXml" ds:itemID="{6FD32652-A2E2-4C15-94AE-9D41C19D2EDF}">
  <ds:schemaRefs>
    <ds:schemaRef ds:uri="http://schemas.microsoft.com/sharepoint/v3/contenttype/forms"/>
  </ds:schemaRefs>
</ds:datastoreItem>
</file>

<file path=customXml/itemProps2.xml><?xml version="1.0" encoding="utf-8"?>
<ds:datastoreItem xmlns:ds="http://schemas.openxmlformats.org/officeDocument/2006/customXml" ds:itemID="{88CCE822-8716-48B6-ACE8-939778B2E7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6A223AF-5E73-4898-8F5F-8EA6AC53EF27}">
  <ds:schemaRefs>
    <ds:schemaRef ds:uri="http://schemas.microsoft.com/DataMashup"/>
  </ds:schemaRefs>
</ds:datastoreItem>
</file>

<file path=customXml/itemProps4.xml><?xml version="1.0" encoding="utf-8"?>
<ds:datastoreItem xmlns:ds="http://schemas.openxmlformats.org/officeDocument/2006/customXml" ds:itemID="{34C2EF6F-1DD1-4977-B77D-708991D1C6BF}">
  <ds:schemaRefs>
    <ds:schemaRef ds:uri="http://schemas.microsoft.com/office/2006/metadata/properties"/>
    <ds:schemaRef ds:uri="http://schemas.microsoft.com/office/2006/documentManagement/types"/>
    <ds:schemaRef ds:uri="978b82e6-668a-48b7-921e-d900dc474158"/>
    <ds:schemaRef ds:uri="http://purl.org/dc/elements/1.1/"/>
    <ds:schemaRef ds:uri="http://schemas.microsoft.com/office/infopath/2007/PartnerControls"/>
    <ds:schemaRef ds:uri="e0cce852-5f9c-445c-9e4f-940f14a227d8"/>
    <ds:schemaRef ds:uri="http://schemas.openxmlformats.org/package/2006/metadata/core-properties"/>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12</vt:i4>
      </vt:variant>
    </vt:vector>
  </HeadingPairs>
  <TitlesOfParts>
    <vt:vector size="17" baseType="lpstr">
      <vt:lpstr>Cover Sheet Tables 1-15</vt:lpstr>
      <vt:lpstr>QDR Table 11 Summary Template</vt:lpstr>
      <vt:lpstr>PG&amp;E Table 11 (8.1.23)</vt:lpstr>
      <vt:lpstr>PG&amp;E Table 11 (3.1.23)</vt:lpstr>
      <vt:lpstr>Expenditures by Category</vt:lpstr>
      <vt:lpstr>'PG&amp;E Table 11 (8.1.23)'!_Hlk84766338</vt:lpstr>
      <vt:lpstr>_Hlk84766338</vt:lpstr>
      <vt:lpstr>'PG&amp;E Table 11 (8.1.23)'!_msoanchor_1</vt:lpstr>
      <vt:lpstr>_msoanchor_1</vt:lpstr>
      <vt:lpstr>'PG&amp;E Table 11 (8.1.23)'!_msoanchor_2</vt:lpstr>
      <vt:lpstr>_msoanchor_2</vt:lpstr>
      <vt:lpstr>'PG&amp;E Table 11 (8.1.23)'!OLE_LINK465</vt:lpstr>
      <vt:lpstr>OLE_LINK465</vt:lpstr>
      <vt:lpstr>'PG&amp;E Table 11 (8.1.23)'!OLE_LINK486</vt:lpstr>
      <vt:lpstr>OLE_LINK486</vt:lpstr>
      <vt:lpstr>'PG&amp;E Table 11 (3.1.23)'!Print_Area</vt:lpstr>
      <vt:lpstr>'PG&amp;E Table 11 (8.1.23)'!Print_Area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2020-10-05T17:17:42Z</dcterms:created>
  <dcterms:modified xsi:type="dcterms:W3CDTF">2023-08-31T20:36:52Z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0x0101004539728992A12D439CA9822FC5EB3D0C</vt:lpwstr>
  </property>
  <property fmtid="{D5CDD505-2E9C-101B-9397-08002B2CF9AE}" pid="3" name="Order">
    <vt:r8>100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ComplianceAssetId">
    <vt:lpwstr/>
  </property>
  <property fmtid="{D5CDD505-2E9C-101B-9397-08002B2CF9AE}" pid="8" name="TemplateUrl">
    <vt:lpwstr/>
  </property>
  <property fmtid="{D5CDD505-2E9C-101B-9397-08002B2CF9AE}" pid="9" name="MediaServiceImageTags">
    <vt:lpwstr/>
  </property>
  <property fmtid="{D5CDD505-2E9C-101B-9397-08002B2CF9AE}" pid="10" name="TriggerFlowInfo">
    <vt:lpwstr/>
  </property>
  <property fmtid="{D5CDD505-2E9C-101B-9397-08002B2CF9AE}" pid="11" name="pgeRecordCategory">
    <vt:lpwstr/>
  </property>
  <property fmtid="{D5CDD505-2E9C-101B-9397-08002B2CF9AE}" pid="12" name="MSIP_Label_746d2a3f-4d51-44da-b226-f025675a294d_Enabled">
    <vt:lpwstr>true</vt:lpwstr>
  </property>
  <property fmtid="{D5CDD505-2E9C-101B-9397-08002B2CF9AE}" pid="13" name="MSIP_Label_746d2a3f-4d51-44da-b226-f025675a294d_SetDate">
    <vt:lpwstr>2023-08-31T20:36:49Z</vt:lpwstr>
  </property>
  <property fmtid="{D5CDD505-2E9C-101B-9397-08002B2CF9AE}" pid="14" name="MSIP_Label_746d2a3f-4d51-44da-b226-f025675a294d_Method">
    <vt:lpwstr>Privileged</vt:lpwstr>
  </property>
  <property fmtid="{D5CDD505-2E9C-101B-9397-08002B2CF9AE}" pid="15" name="MSIP_Label_746d2a3f-4d51-44da-b226-f025675a294d_Name">
    <vt:lpwstr>Public (No Markings)</vt:lpwstr>
  </property>
  <property fmtid="{D5CDD505-2E9C-101B-9397-08002B2CF9AE}" pid="16" name="MSIP_Label_746d2a3f-4d51-44da-b226-f025675a294d_SiteId">
    <vt:lpwstr>44ae661a-ece6-41aa-bc96-7c2c85a08941</vt:lpwstr>
  </property>
  <property fmtid="{D5CDD505-2E9C-101B-9397-08002B2CF9AE}" pid="17" name="MSIP_Label_746d2a3f-4d51-44da-b226-f025675a294d_ActionId">
    <vt:lpwstr>0ed2b4ca-1a49-4fb1-b1f7-285771e161a8</vt:lpwstr>
  </property>
  <property fmtid="{D5CDD505-2E9C-101B-9397-08002B2CF9AE}" pid="18" name="MSIP_Label_746d2a3f-4d51-44da-b226-f025675a294d_ContentBits">
    <vt:lpwstr>0</vt:lpwstr>
  </property>
</Properties>
</file>